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Y:\proofcollation\springernature\natneuro\2100\esm\"/>
    </mc:Choice>
  </mc:AlternateContent>
  <xr:revisionPtr revIDLastSave="0" documentId="13_ncr:1_{28F29A7E-9E79-44AE-861B-156E76CEAA7A}" xr6:coauthVersionLast="36" xr6:coauthVersionMax="47" xr10:uidLastSave="{00000000-0000-0000-0000-000000000000}"/>
  <bookViews>
    <workbookView xWindow="4275" yWindow="495" windowWidth="46080" windowHeight="27105" xr2:uid="{00000000-000D-0000-FFFF-FFFF00000000}"/>
  </bookViews>
  <sheets>
    <sheet name="Summary" sheetId="39" r:id="rId1"/>
    <sheet name="GO_DGA_MOL2_Early" sheetId="40" r:id="rId2"/>
    <sheet name="GO_DGA_MOL2_Early_Ctrl" sheetId="41" r:id="rId3"/>
    <sheet name="GO_DGA_MOL2_Early_Peak" sheetId="42" r:id="rId4"/>
    <sheet name="GO_DGA_MOL2_Late" sheetId="43" r:id="rId5"/>
    <sheet name="GO_DGA_MOL2_Late_Peak" sheetId="44" r:id="rId6"/>
    <sheet name="GO_DGA_MOL2_Peak" sheetId="45" r:id="rId7"/>
    <sheet name="GO_DGA_MOL2_Peak_Ctrl" sheetId="46" r:id="rId8"/>
    <sheet name="GO_DGA_MOL2_Peak_Early" sheetId="47" r:id="rId9"/>
    <sheet name="GO_DGA_MOL2_Peak_Late" sheetId="48" r:id="rId10"/>
    <sheet name="GO_DGA_MOL56_Early" sheetId="49" r:id="rId11"/>
    <sheet name="GO_DGA_MOL56_Early_Peak" sheetId="50" r:id="rId12"/>
    <sheet name="GO_DGA_MOL56_Late" sheetId="51" r:id="rId13"/>
    <sheet name="GO_DGA_MOL56_Late_Ctrl" sheetId="52" r:id="rId14"/>
    <sheet name="GO_DGA_MOL56_Late_Early" sheetId="53" r:id="rId15"/>
    <sheet name="GO_DGA_MOL56_Late_Peak" sheetId="54" r:id="rId16"/>
    <sheet name="GO_DGA_MOL56_Peak" sheetId="55" r:id="rId17"/>
    <sheet name="GO_DGA_MOL56_Peak_Early" sheetId="56" r:id="rId18"/>
    <sheet name="GO_DGA_MOL56_Peak_Late" sheetId="57" r:id="rId19"/>
    <sheet name="GO_DGA_OPC_Early" sheetId="58" r:id="rId20"/>
    <sheet name="GO_DGA_OPC_Early_Ctrl" sheetId="59" r:id="rId21"/>
    <sheet name="GO_DGA_OPC_Late" sheetId="60" r:id="rId22"/>
    <sheet name="GO_DGA_OPC_Late_Peak" sheetId="61" r:id="rId23"/>
    <sheet name="GO_DGA_OPC_Peak" sheetId="62" r:id="rId24"/>
    <sheet name="GO_DGA_OPC_Peak_Ctrl" sheetId="63" r:id="rId25"/>
    <sheet name="GO_DGA_OPC_Peak_Early" sheetId="64" r:id="rId26"/>
    <sheet name="GO_DGA_OPC_Peak_Late" sheetId="65" r:id="rId27"/>
    <sheet name="GO_DGE_MOL2_Ctrl" sheetId="66" r:id="rId28"/>
    <sheet name="GO_DGE_MOL2_Ctrl_Early" sheetId="67" r:id="rId29"/>
    <sheet name="GO_DGE_MOL2_Ctrl_Late" sheetId="68" r:id="rId30"/>
    <sheet name="GO_DGE_MOL2_Ctrl_Peak" sheetId="69" r:id="rId31"/>
    <sheet name="GO_DGE_MOL2_Early" sheetId="70" r:id="rId32"/>
    <sheet name="GO_DGE_MOL2_Early_Ctrl" sheetId="71" r:id="rId33"/>
    <sheet name="GO_DGE_MOL2_Early_Late" sheetId="72" r:id="rId34"/>
    <sheet name="GO_DGE_MOL2_Early_Peak" sheetId="73" r:id="rId35"/>
    <sheet name="GO_DGE_MOL2_Late" sheetId="74" r:id="rId36"/>
    <sheet name="GO_DGE_MOL2_Late_Ctrl" sheetId="75" r:id="rId37"/>
    <sheet name="GO_DGE_MOL2_Late_Early" sheetId="76" r:id="rId38"/>
    <sheet name="GO_DGE_MOL2_Late_Peak" sheetId="77" r:id="rId39"/>
    <sheet name="GO_DGE_MOL2_Peak" sheetId="78" r:id="rId40"/>
    <sheet name="GO_DGE_MOL2_Peak_Ctrl" sheetId="79" r:id="rId41"/>
    <sheet name="GO_DGE_MOL2_Peak_Early" sheetId="80" r:id="rId42"/>
    <sheet name="GO_DGE_MOL2_Peak_Late" sheetId="81" r:id="rId43"/>
    <sheet name="GO_DGE_MOL56_Ctrl" sheetId="82" r:id="rId44"/>
    <sheet name="GO_DGE_MOL56_Ctrl_Early" sheetId="83" r:id="rId45"/>
    <sheet name="GO_DGE_MOL56_Ctrl_Late" sheetId="84" r:id="rId46"/>
    <sheet name="GO_DGE_MOL56_Ctrl_Peak" sheetId="85" r:id="rId47"/>
    <sheet name="GO_DGE_MOL56_Early" sheetId="86" r:id="rId48"/>
    <sheet name="GO_DGE_MOL56_Early_Ctrl" sheetId="87" r:id="rId49"/>
    <sheet name="GO_DGE_MOL56_Early_Late" sheetId="88" r:id="rId50"/>
    <sheet name="GO_DGE_MOL56_Early_Peak" sheetId="89" r:id="rId51"/>
    <sheet name="GO_DGE_MOL56_Late" sheetId="90" r:id="rId52"/>
    <sheet name="GO_DGE_MOL56_Late_Ctrl" sheetId="91" r:id="rId53"/>
    <sheet name="GO_DGE_MOL56_Late_Early" sheetId="92" r:id="rId54"/>
    <sheet name="GO_DGE_MOL56_Late_Peak" sheetId="93" r:id="rId55"/>
    <sheet name="GO_DGE_MOL56_Peak" sheetId="94" r:id="rId56"/>
    <sheet name="GO_DGE_MOL56_Peak_Ctrl" sheetId="95" r:id="rId57"/>
    <sheet name="GO_DGE_MOL56_Peak_Early" sheetId="96" r:id="rId58"/>
    <sheet name="GO_DGE_MOL56_Peak_Late" sheetId="97" r:id="rId59"/>
    <sheet name="GO_DGE_OPC_Ctrl" sheetId="98" r:id="rId60"/>
    <sheet name="GO_DGE_OPC_Ctrl_Early" sheetId="99" r:id="rId61"/>
    <sheet name="GO_DGE_OPC_Ctrl_Late" sheetId="100" r:id="rId62"/>
    <sheet name="GO_DGE_OPC_Ctrl_Peak" sheetId="101" r:id="rId63"/>
    <sheet name="GO_DGE_OPC_Early" sheetId="102" r:id="rId64"/>
    <sheet name="GO_DGE_OPC_Early_Ctrl" sheetId="103" r:id="rId65"/>
    <sheet name="GO_DGE_OPC_Early_Late" sheetId="104" r:id="rId66"/>
    <sheet name="GO_DGE_OPC_Early_Peak" sheetId="105" r:id="rId67"/>
    <sheet name="GO_DGE_OPC_Late" sheetId="106" r:id="rId68"/>
    <sheet name="GO_DGE_OPC_Late_Ctrl" sheetId="107" r:id="rId69"/>
    <sheet name="GO_DGE_OPC_Late_Early" sheetId="108" r:id="rId70"/>
    <sheet name="GO_DGE_OPC_Late_Peak" sheetId="109" r:id="rId71"/>
    <sheet name="GO_DGE_OPC_Peak" sheetId="110" r:id="rId7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J172" i="110" l="1"/>
  <c r="D172" i="110"/>
  <c r="C172" i="110"/>
  <c r="J171" i="110"/>
  <c r="D171" i="110"/>
  <c r="C171" i="110"/>
  <c r="J170" i="110"/>
  <c r="D170" i="110"/>
  <c r="C170" i="110"/>
  <c r="J169" i="110"/>
  <c r="D169" i="110"/>
  <c r="C169" i="110"/>
  <c r="J168" i="110"/>
  <c r="D168" i="110"/>
  <c r="C168" i="110"/>
  <c r="J167" i="110"/>
  <c r="D167" i="110"/>
  <c r="C167" i="110"/>
  <c r="J166" i="110"/>
  <c r="D166" i="110"/>
  <c r="C166" i="110"/>
  <c r="J165" i="110"/>
  <c r="D165" i="110"/>
  <c r="C165" i="110"/>
  <c r="J164" i="110"/>
  <c r="D164" i="110"/>
  <c r="C164" i="110"/>
  <c r="J163" i="110"/>
  <c r="D163" i="110"/>
  <c r="C163" i="110"/>
  <c r="J162" i="110"/>
  <c r="D162" i="110"/>
  <c r="C162" i="110"/>
  <c r="J161" i="110"/>
  <c r="D161" i="110"/>
  <c r="C161" i="110"/>
  <c r="J160" i="110"/>
  <c r="D160" i="110"/>
  <c r="C160" i="110"/>
  <c r="J159" i="110"/>
  <c r="D159" i="110"/>
  <c r="C159" i="110"/>
  <c r="J158" i="110"/>
  <c r="D158" i="110"/>
  <c r="C158" i="110"/>
  <c r="J157" i="110"/>
  <c r="D157" i="110"/>
  <c r="C157" i="110"/>
  <c r="J156" i="110"/>
  <c r="D156" i="110"/>
  <c r="C156" i="110"/>
  <c r="J155" i="110"/>
  <c r="D155" i="110"/>
  <c r="C155" i="110"/>
  <c r="J154" i="110"/>
  <c r="D154" i="110"/>
  <c r="C154" i="110"/>
  <c r="J153" i="110"/>
  <c r="D153" i="110"/>
  <c r="C153" i="110"/>
  <c r="J152" i="110"/>
  <c r="D152" i="110"/>
  <c r="C152" i="110"/>
  <c r="J151" i="110"/>
  <c r="D151" i="110"/>
  <c r="C151" i="110"/>
  <c r="J150" i="110"/>
  <c r="D150" i="110"/>
  <c r="C150" i="110"/>
  <c r="J149" i="110"/>
  <c r="D149" i="110"/>
  <c r="C149" i="110"/>
  <c r="J148" i="110"/>
  <c r="D148" i="110"/>
  <c r="C148" i="110"/>
  <c r="J147" i="110"/>
  <c r="D147" i="110"/>
  <c r="C147" i="110"/>
  <c r="J146" i="110"/>
  <c r="D146" i="110"/>
  <c r="C146" i="110"/>
  <c r="J145" i="110"/>
  <c r="D145" i="110"/>
  <c r="C145" i="110"/>
  <c r="J144" i="110"/>
  <c r="D144" i="110"/>
  <c r="C144" i="110"/>
  <c r="J143" i="110"/>
  <c r="D143" i="110"/>
  <c r="C143" i="110"/>
  <c r="J142" i="110"/>
  <c r="D142" i="110"/>
  <c r="C142" i="110"/>
  <c r="J141" i="110"/>
  <c r="D141" i="110"/>
  <c r="C141" i="110"/>
  <c r="J140" i="110"/>
  <c r="D140" i="110"/>
  <c r="C140" i="110"/>
  <c r="J139" i="110"/>
  <c r="D139" i="110"/>
  <c r="C139" i="110"/>
  <c r="J138" i="110"/>
  <c r="D138" i="110"/>
  <c r="C138" i="110"/>
  <c r="J137" i="110"/>
  <c r="D137" i="110"/>
  <c r="C137" i="110"/>
  <c r="J136" i="110"/>
  <c r="D136" i="110"/>
  <c r="C136" i="110"/>
  <c r="J135" i="110"/>
  <c r="D135" i="110"/>
  <c r="C135" i="110"/>
  <c r="J134" i="110"/>
  <c r="D134" i="110"/>
  <c r="C134" i="110"/>
  <c r="J133" i="110"/>
  <c r="D133" i="110"/>
  <c r="C133" i="110"/>
  <c r="J132" i="110"/>
  <c r="D132" i="110"/>
  <c r="C132" i="110"/>
  <c r="J131" i="110"/>
  <c r="D131" i="110"/>
  <c r="C131" i="110"/>
  <c r="J130" i="110"/>
  <c r="D130" i="110"/>
  <c r="C130" i="110"/>
  <c r="J129" i="110"/>
  <c r="D129" i="110"/>
  <c r="C129" i="110"/>
  <c r="J128" i="110"/>
  <c r="D128" i="110"/>
  <c r="C128" i="110"/>
  <c r="J127" i="110"/>
  <c r="D127" i="110"/>
  <c r="C127" i="110"/>
  <c r="J126" i="110"/>
  <c r="D126" i="110"/>
  <c r="C126" i="110"/>
  <c r="J125" i="110"/>
  <c r="D125" i="110"/>
  <c r="C125" i="110"/>
  <c r="J124" i="110"/>
  <c r="D124" i="110"/>
  <c r="C124" i="110"/>
  <c r="J123" i="110"/>
  <c r="D123" i="110"/>
  <c r="C123" i="110"/>
  <c r="J122" i="110"/>
  <c r="D122" i="110"/>
  <c r="C122" i="110"/>
  <c r="J121" i="110"/>
  <c r="D121" i="110"/>
  <c r="C121" i="110"/>
  <c r="J120" i="110"/>
  <c r="D120" i="110"/>
  <c r="C120" i="110"/>
  <c r="J119" i="110"/>
  <c r="D119" i="110"/>
  <c r="C119" i="110"/>
  <c r="J118" i="110"/>
  <c r="D118" i="110"/>
  <c r="C118" i="110"/>
  <c r="J117" i="110"/>
  <c r="D117" i="110"/>
  <c r="C117" i="110"/>
  <c r="J116" i="110"/>
  <c r="D116" i="110"/>
  <c r="C116" i="110"/>
  <c r="J115" i="110"/>
  <c r="D115" i="110"/>
  <c r="C115" i="110"/>
  <c r="J114" i="110"/>
  <c r="D114" i="110"/>
  <c r="C114" i="110"/>
  <c r="J113" i="110"/>
  <c r="D113" i="110"/>
  <c r="C113" i="110"/>
  <c r="J112" i="110"/>
  <c r="D112" i="110"/>
  <c r="C112" i="110"/>
  <c r="J111" i="110"/>
  <c r="D111" i="110"/>
  <c r="C111" i="110"/>
  <c r="J110" i="110"/>
  <c r="D110" i="110"/>
  <c r="C110" i="110"/>
  <c r="J109" i="110"/>
  <c r="D109" i="110"/>
  <c r="C109" i="110"/>
  <c r="J108" i="110"/>
  <c r="D108" i="110"/>
  <c r="C108" i="110"/>
  <c r="J107" i="110"/>
  <c r="D107" i="110"/>
  <c r="C107" i="110"/>
  <c r="J106" i="110"/>
  <c r="D106" i="110"/>
  <c r="C106" i="110"/>
  <c r="J105" i="110"/>
  <c r="D105" i="110"/>
  <c r="C105" i="110"/>
  <c r="J104" i="110"/>
  <c r="D104" i="110"/>
  <c r="C104" i="110"/>
  <c r="J103" i="110"/>
  <c r="D103" i="110"/>
  <c r="C103" i="110"/>
  <c r="J102" i="110"/>
  <c r="D102" i="110"/>
  <c r="C102" i="110"/>
  <c r="J101" i="110"/>
  <c r="D101" i="110"/>
  <c r="C101" i="110"/>
  <c r="J100" i="110"/>
  <c r="D100" i="110"/>
  <c r="C100" i="110"/>
  <c r="J99" i="110"/>
  <c r="D99" i="110"/>
  <c r="C99" i="110"/>
  <c r="J98" i="110"/>
  <c r="D98" i="110"/>
  <c r="C98" i="110"/>
  <c r="J97" i="110"/>
  <c r="D97" i="110"/>
  <c r="C97" i="110"/>
  <c r="J96" i="110"/>
  <c r="D96" i="110"/>
  <c r="C96" i="110"/>
  <c r="J95" i="110"/>
  <c r="D95" i="110"/>
  <c r="C95" i="110"/>
  <c r="J94" i="110"/>
  <c r="D94" i="110"/>
  <c r="C94" i="110"/>
  <c r="J93" i="110"/>
  <c r="D93" i="110"/>
  <c r="C93" i="110"/>
  <c r="J92" i="110"/>
  <c r="D92" i="110"/>
  <c r="C92" i="110"/>
  <c r="J91" i="110"/>
  <c r="D91" i="110"/>
  <c r="C91" i="110"/>
  <c r="J90" i="110"/>
  <c r="D90" i="110"/>
  <c r="C90" i="110"/>
  <c r="J89" i="110"/>
  <c r="D89" i="110"/>
  <c r="C89" i="110"/>
  <c r="J88" i="110"/>
  <c r="D88" i="110"/>
  <c r="C88" i="110"/>
  <c r="J87" i="110"/>
  <c r="D87" i="110"/>
  <c r="C87" i="110"/>
  <c r="J86" i="110"/>
  <c r="D86" i="110"/>
  <c r="C86" i="110"/>
  <c r="J85" i="110"/>
  <c r="D85" i="110"/>
  <c r="C85" i="110"/>
  <c r="J84" i="110"/>
  <c r="D84" i="110"/>
  <c r="C84" i="110"/>
  <c r="J83" i="110"/>
  <c r="D83" i="110"/>
  <c r="C83" i="110"/>
  <c r="J82" i="110"/>
  <c r="D82" i="110"/>
  <c r="C82" i="110"/>
  <c r="J81" i="110"/>
  <c r="D81" i="110"/>
  <c r="C81" i="110"/>
  <c r="J80" i="110"/>
  <c r="D80" i="110"/>
  <c r="C80" i="110"/>
  <c r="J79" i="110"/>
  <c r="D79" i="110"/>
  <c r="C79" i="110"/>
  <c r="J78" i="110"/>
  <c r="D78" i="110"/>
  <c r="C78" i="110"/>
  <c r="J77" i="110"/>
  <c r="D77" i="110"/>
  <c r="C77" i="110"/>
  <c r="J76" i="110"/>
  <c r="D76" i="110"/>
  <c r="C76" i="110"/>
  <c r="J75" i="110"/>
  <c r="D75" i="110"/>
  <c r="C75" i="110"/>
  <c r="J74" i="110"/>
  <c r="D74" i="110"/>
  <c r="C74" i="110"/>
  <c r="J73" i="110"/>
  <c r="D73" i="110"/>
  <c r="C73" i="110"/>
  <c r="J72" i="110"/>
  <c r="D72" i="110"/>
  <c r="C72" i="110"/>
  <c r="J71" i="110"/>
  <c r="D71" i="110"/>
  <c r="C71" i="110"/>
  <c r="J70" i="110"/>
  <c r="D70" i="110"/>
  <c r="C70" i="110"/>
  <c r="J69" i="110"/>
  <c r="D69" i="110"/>
  <c r="C69" i="110"/>
  <c r="J68" i="110"/>
  <c r="D68" i="110"/>
  <c r="C68" i="110"/>
  <c r="J67" i="110"/>
  <c r="D67" i="110"/>
  <c r="C67" i="110"/>
  <c r="J66" i="110"/>
  <c r="D66" i="110"/>
  <c r="C66" i="110"/>
  <c r="J65" i="110"/>
  <c r="D65" i="110"/>
  <c r="C65" i="110"/>
  <c r="J64" i="110"/>
  <c r="D64" i="110"/>
  <c r="C64" i="110"/>
  <c r="J63" i="110"/>
  <c r="D63" i="110"/>
  <c r="C63" i="110"/>
  <c r="J62" i="110"/>
  <c r="D62" i="110"/>
  <c r="C62" i="110"/>
  <c r="J61" i="110"/>
  <c r="D61" i="110"/>
  <c r="C61" i="110"/>
  <c r="J60" i="110"/>
  <c r="D60" i="110"/>
  <c r="C60" i="110"/>
  <c r="J59" i="110"/>
  <c r="D59" i="110"/>
  <c r="C59" i="110"/>
  <c r="J58" i="110"/>
  <c r="D58" i="110"/>
  <c r="C58" i="110"/>
  <c r="J57" i="110"/>
  <c r="D57" i="110"/>
  <c r="C57" i="110"/>
  <c r="J56" i="110"/>
  <c r="D56" i="110"/>
  <c r="C56" i="110"/>
  <c r="J55" i="110"/>
  <c r="D55" i="110"/>
  <c r="C55" i="110"/>
  <c r="J54" i="110"/>
  <c r="D54" i="110"/>
  <c r="C54" i="110"/>
  <c r="J53" i="110"/>
  <c r="D53" i="110"/>
  <c r="C53" i="110"/>
  <c r="J52" i="110"/>
  <c r="D52" i="110"/>
  <c r="C52" i="110"/>
  <c r="J51" i="110"/>
  <c r="D51" i="110"/>
  <c r="C51" i="110"/>
  <c r="J50" i="110"/>
  <c r="D50" i="110"/>
  <c r="C50" i="110"/>
  <c r="J49" i="110"/>
  <c r="D49" i="110"/>
  <c r="C49" i="110"/>
  <c r="J48" i="110"/>
  <c r="D48" i="110"/>
  <c r="C48" i="110"/>
  <c r="J47" i="110"/>
  <c r="D47" i="110"/>
  <c r="C47" i="110"/>
  <c r="J46" i="110"/>
  <c r="D46" i="110"/>
  <c r="C46" i="110"/>
  <c r="J45" i="110"/>
  <c r="D45" i="110"/>
  <c r="C45" i="110"/>
  <c r="J44" i="110"/>
  <c r="D44" i="110"/>
  <c r="C44" i="110"/>
  <c r="J43" i="110"/>
  <c r="D43" i="110"/>
  <c r="C43" i="110"/>
  <c r="J42" i="110"/>
  <c r="D42" i="110"/>
  <c r="C42" i="110"/>
  <c r="J41" i="110"/>
  <c r="D41" i="110"/>
  <c r="C41" i="110"/>
  <c r="J40" i="110"/>
  <c r="D40" i="110"/>
  <c r="C40" i="110"/>
  <c r="J39" i="110"/>
  <c r="D39" i="110"/>
  <c r="C39" i="110"/>
  <c r="J38" i="110"/>
  <c r="D38" i="110"/>
  <c r="C38" i="110"/>
  <c r="J37" i="110"/>
  <c r="D37" i="110"/>
  <c r="C37" i="110"/>
  <c r="J36" i="110"/>
  <c r="D36" i="110"/>
  <c r="C36" i="110"/>
  <c r="J35" i="110"/>
  <c r="D35" i="110"/>
  <c r="C35" i="110"/>
  <c r="J34" i="110"/>
  <c r="D34" i="110"/>
  <c r="C34" i="110"/>
  <c r="J33" i="110"/>
  <c r="D33" i="110"/>
  <c r="C33" i="110"/>
  <c r="J32" i="110"/>
  <c r="D32" i="110"/>
  <c r="C32" i="110"/>
  <c r="J31" i="110"/>
  <c r="D31" i="110"/>
  <c r="C31" i="110"/>
  <c r="J30" i="110"/>
  <c r="D30" i="110"/>
  <c r="C30" i="110"/>
  <c r="J29" i="110"/>
  <c r="D29" i="110"/>
  <c r="C29" i="110"/>
  <c r="J28" i="110"/>
  <c r="D28" i="110"/>
  <c r="C28" i="110"/>
  <c r="J27" i="110"/>
  <c r="D27" i="110"/>
  <c r="C27" i="110"/>
  <c r="J26" i="110"/>
  <c r="D26" i="110"/>
  <c r="C26" i="110"/>
  <c r="J25" i="110"/>
  <c r="D25" i="110"/>
  <c r="C25" i="110"/>
  <c r="J24" i="110"/>
  <c r="D24" i="110"/>
  <c r="C24" i="110"/>
  <c r="J23" i="110"/>
  <c r="D23" i="110"/>
  <c r="C23" i="110"/>
  <c r="J22" i="110"/>
  <c r="D22" i="110"/>
  <c r="C22" i="110"/>
  <c r="J21" i="110"/>
  <c r="D21" i="110"/>
  <c r="C21" i="110"/>
  <c r="J20" i="110"/>
  <c r="D20" i="110"/>
  <c r="C20" i="110"/>
  <c r="J19" i="110"/>
  <c r="D19" i="110"/>
  <c r="C19" i="110"/>
  <c r="J18" i="110"/>
  <c r="D18" i="110"/>
  <c r="C18" i="110"/>
  <c r="J17" i="110"/>
  <c r="D17" i="110"/>
  <c r="C17" i="110"/>
  <c r="J16" i="110"/>
  <c r="D16" i="110"/>
  <c r="C16" i="110"/>
  <c r="J15" i="110"/>
  <c r="D15" i="110"/>
  <c r="C15" i="110"/>
  <c r="J14" i="110"/>
  <c r="D14" i="110"/>
  <c r="C14" i="110"/>
  <c r="J13" i="110"/>
  <c r="D13" i="110"/>
  <c r="C13" i="110"/>
  <c r="J12" i="110"/>
  <c r="D12" i="110"/>
  <c r="C12" i="110"/>
  <c r="J11" i="110"/>
  <c r="D11" i="110"/>
  <c r="C11" i="110"/>
  <c r="J10" i="110"/>
  <c r="D10" i="110"/>
  <c r="C10" i="110"/>
  <c r="J9" i="110"/>
  <c r="D9" i="110"/>
  <c r="C9" i="110"/>
  <c r="J8" i="110"/>
  <c r="D8" i="110"/>
  <c r="C8" i="110"/>
  <c r="J7" i="110"/>
  <c r="D7" i="110"/>
  <c r="C7" i="110"/>
  <c r="J6" i="110"/>
  <c r="D6" i="110"/>
  <c r="C6" i="110"/>
  <c r="J5" i="110"/>
  <c r="D5" i="110"/>
  <c r="C5" i="110"/>
  <c r="J4" i="110"/>
  <c r="D4" i="110"/>
  <c r="C4" i="110"/>
  <c r="J3" i="110"/>
  <c r="D3" i="110"/>
  <c r="C3" i="110"/>
  <c r="J2" i="110"/>
  <c r="D2" i="110"/>
  <c r="C2" i="110"/>
  <c r="D1" i="110"/>
  <c r="C1" i="110"/>
  <c r="J2" i="109"/>
  <c r="D2" i="109"/>
  <c r="C2" i="109"/>
  <c r="D1" i="109"/>
  <c r="C1" i="109"/>
  <c r="J40" i="108"/>
  <c r="D40" i="108"/>
  <c r="C40" i="108"/>
  <c r="J39" i="108"/>
  <c r="D39" i="108"/>
  <c r="C39" i="108"/>
  <c r="J38" i="108"/>
  <c r="D38" i="108"/>
  <c r="C38" i="108"/>
  <c r="J37" i="108"/>
  <c r="D37" i="108"/>
  <c r="C37" i="108"/>
  <c r="J36" i="108"/>
  <c r="D36" i="108"/>
  <c r="C36" i="108"/>
  <c r="J35" i="108"/>
  <c r="D35" i="108"/>
  <c r="C35" i="108"/>
  <c r="J34" i="108"/>
  <c r="D34" i="108"/>
  <c r="C34" i="108"/>
  <c r="J33" i="108"/>
  <c r="D33" i="108"/>
  <c r="C33" i="108"/>
  <c r="J32" i="108"/>
  <c r="D32" i="108"/>
  <c r="C32" i="108"/>
  <c r="J31" i="108"/>
  <c r="D31" i="108"/>
  <c r="C31" i="108"/>
  <c r="J30" i="108"/>
  <c r="D30" i="108"/>
  <c r="C30" i="108"/>
  <c r="J29" i="108"/>
  <c r="D29" i="108"/>
  <c r="C29" i="108"/>
  <c r="J28" i="108"/>
  <c r="D28" i="108"/>
  <c r="C28" i="108"/>
  <c r="J27" i="108"/>
  <c r="D27" i="108"/>
  <c r="C27" i="108"/>
  <c r="J26" i="108"/>
  <c r="D26" i="108"/>
  <c r="C26" i="108"/>
  <c r="J25" i="108"/>
  <c r="D25" i="108"/>
  <c r="C25" i="108"/>
  <c r="J24" i="108"/>
  <c r="D24" i="108"/>
  <c r="C24" i="108"/>
  <c r="J23" i="108"/>
  <c r="D23" i="108"/>
  <c r="C23" i="108"/>
  <c r="J22" i="108"/>
  <c r="D22" i="108"/>
  <c r="C22" i="108"/>
  <c r="J21" i="108"/>
  <c r="D21" i="108"/>
  <c r="C21" i="108"/>
  <c r="J20" i="108"/>
  <c r="D20" i="108"/>
  <c r="C20" i="108"/>
  <c r="J19" i="108"/>
  <c r="D19" i="108"/>
  <c r="C19" i="108"/>
  <c r="J18" i="108"/>
  <c r="D18" i="108"/>
  <c r="C18" i="108"/>
  <c r="J17" i="108"/>
  <c r="D17" i="108"/>
  <c r="C17" i="108"/>
  <c r="J16" i="108"/>
  <c r="D16" i="108"/>
  <c r="C16" i="108"/>
  <c r="J15" i="108"/>
  <c r="D15" i="108"/>
  <c r="C15" i="108"/>
  <c r="J14" i="108"/>
  <c r="D14" i="108"/>
  <c r="C14" i="108"/>
  <c r="J13" i="108"/>
  <c r="D13" i="108"/>
  <c r="C13" i="108"/>
  <c r="J12" i="108"/>
  <c r="D12" i="108"/>
  <c r="C12" i="108"/>
  <c r="J11" i="108"/>
  <c r="D11" i="108"/>
  <c r="C11" i="108"/>
  <c r="J10" i="108"/>
  <c r="D10" i="108"/>
  <c r="C10" i="108"/>
  <c r="J9" i="108"/>
  <c r="D9" i="108"/>
  <c r="C9" i="108"/>
  <c r="J8" i="108"/>
  <c r="D8" i="108"/>
  <c r="C8" i="108"/>
  <c r="J7" i="108"/>
  <c r="D7" i="108"/>
  <c r="C7" i="108"/>
  <c r="J6" i="108"/>
  <c r="D6" i="108"/>
  <c r="C6" i="108"/>
  <c r="J5" i="108"/>
  <c r="D5" i="108"/>
  <c r="C5" i="108"/>
  <c r="J4" i="108"/>
  <c r="D4" i="108"/>
  <c r="C4" i="108"/>
  <c r="J3" i="108"/>
  <c r="D3" i="108"/>
  <c r="C3" i="108"/>
  <c r="J2" i="108"/>
  <c r="D2" i="108"/>
  <c r="C2" i="108"/>
  <c r="D1" i="108"/>
  <c r="C1" i="108"/>
  <c r="J64" i="107"/>
  <c r="D64" i="107"/>
  <c r="C64" i="107"/>
  <c r="J63" i="107"/>
  <c r="D63" i="107"/>
  <c r="C63" i="107"/>
  <c r="J62" i="107"/>
  <c r="D62" i="107"/>
  <c r="C62" i="107"/>
  <c r="J61" i="107"/>
  <c r="D61" i="107"/>
  <c r="C61" i="107"/>
  <c r="J60" i="107"/>
  <c r="D60" i="107"/>
  <c r="C60" i="107"/>
  <c r="J59" i="107"/>
  <c r="D59" i="107"/>
  <c r="C59" i="107"/>
  <c r="J58" i="107"/>
  <c r="D58" i="107"/>
  <c r="C58" i="107"/>
  <c r="J57" i="107"/>
  <c r="D57" i="107"/>
  <c r="C57" i="107"/>
  <c r="J56" i="107"/>
  <c r="D56" i="107"/>
  <c r="C56" i="107"/>
  <c r="J55" i="107"/>
  <c r="D55" i="107"/>
  <c r="C55" i="107"/>
  <c r="J54" i="107"/>
  <c r="D54" i="107"/>
  <c r="C54" i="107"/>
  <c r="J53" i="107"/>
  <c r="D53" i="107"/>
  <c r="C53" i="107"/>
  <c r="J52" i="107"/>
  <c r="D52" i="107"/>
  <c r="C52" i="107"/>
  <c r="J51" i="107"/>
  <c r="D51" i="107"/>
  <c r="C51" i="107"/>
  <c r="J50" i="107"/>
  <c r="D50" i="107"/>
  <c r="C50" i="107"/>
  <c r="J49" i="107"/>
  <c r="D49" i="107"/>
  <c r="C49" i="107"/>
  <c r="J48" i="107"/>
  <c r="D48" i="107"/>
  <c r="C48" i="107"/>
  <c r="J47" i="107"/>
  <c r="D47" i="107"/>
  <c r="C47" i="107"/>
  <c r="J46" i="107"/>
  <c r="D46" i="107"/>
  <c r="C46" i="107"/>
  <c r="J45" i="107"/>
  <c r="D45" i="107"/>
  <c r="C45" i="107"/>
  <c r="J44" i="107"/>
  <c r="D44" i="107"/>
  <c r="C44" i="107"/>
  <c r="J43" i="107"/>
  <c r="D43" i="107"/>
  <c r="C43" i="107"/>
  <c r="J42" i="107"/>
  <c r="D42" i="107"/>
  <c r="C42" i="107"/>
  <c r="J41" i="107"/>
  <c r="D41" i="107"/>
  <c r="C41" i="107"/>
  <c r="J40" i="107"/>
  <c r="D40" i="107"/>
  <c r="C40" i="107"/>
  <c r="J39" i="107"/>
  <c r="D39" i="107"/>
  <c r="C39" i="107"/>
  <c r="J38" i="107"/>
  <c r="D38" i="107"/>
  <c r="C38" i="107"/>
  <c r="J37" i="107"/>
  <c r="D37" i="107"/>
  <c r="C37" i="107"/>
  <c r="J36" i="107"/>
  <c r="D36" i="107"/>
  <c r="C36" i="107"/>
  <c r="J35" i="107"/>
  <c r="D35" i="107"/>
  <c r="C35" i="107"/>
  <c r="J34" i="107"/>
  <c r="D34" i="107"/>
  <c r="C34" i="107"/>
  <c r="J33" i="107"/>
  <c r="D33" i="107"/>
  <c r="C33" i="107"/>
  <c r="J32" i="107"/>
  <c r="D32" i="107"/>
  <c r="C32" i="107"/>
  <c r="J31" i="107"/>
  <c r="D31" i="107"/>
  <c r="C31" i="107"/>
  <c r="J30" i="107"/>
  <c r="D30" i="107"/>
  <c r="C30" i="107"/>
  <c r="J29" i="107"/>
  <c r="D29" i="107"/>
  <c r="C29" i="107"/>
  <c r="J28" i="107"/>
  <c r="D28" i="107"/>
  <c r="C28" i="107"/>
  <c r="J27" i="107"/>
  <c r="D27" i="107"/>
  <c r="C27" i="107"/>
  <c r="J26" i="107"/>
  <c r="D26" i="107"/>
  <c r="C26" i="107"/>
  <c r="J25" i="107"/>
  <c r="D25" i="107"/>
  <c r="C25" i="107"/>
  <c r="J24" i="107"/>
  <c r="D24" i="107"/>
  <c r="C24" i="107"/>
  <c r="J23" i="107"/>
  <c r="D23" i="107"/>
  <c r="C23" i="107"/>
  <c r="J22" i="107"/>
  <c r="D22" i="107"/>
  <c r="C22" i="107"/>
  <c r="J21" i="107"/>
  <c r="D21" i="107"/>
  <c r="C21" i="107"/>
  <c r="J20" i="107"/>
  <c r="D20" i="107"/>
  <c r="C20" i="107"/>
  <c r="J19" i="107"/>
  <c r="D19" i="107"/>
  <c r="C19" i="107"/>
  <c r="J18" i="107"/>
  <c r="D18" i="107"/>
  <c r="C18" i="107"/>
  <c r="J17" i="107"/>
  <c r="D17" i="107"/>
  <c r="C17" i="107"/>
  <c r="J16" i="107"/>
  <c r="D16" i="107"/>
  <c r="C16" i="107"/>
  <c r="J15" i="107"/>
  <c r="D15" i="107"/>
  <c r="C15" i="107"/>
  <c r="J14" i="107"/>
  <c r="D14" i="107"/>
  <c r="C14" i="107"/>
  <c r="J13" i="107"/>
  <c r="D13" i="107"/>
  <c r="C13" i="107"/>
  <c r="J12" i="107"/>
  <c r="D12" i="107"/>
  <c r="C12" i="107"/>
  <c r="J11" i="107"/>
  <c r="D11" i="107"/>
  <c r="C11" i="107"/>
  <c r="J10" i="107"/>
  <c r="D10" i="107"/>
  <c r="C10" i="107"/>
  <c r="J9" i="107"/>
  <c r="D9" i="107"/>
  <c r="C9" i="107"/>
  <c r="J8" i="107"/>
  <c r="D8" i="107"/>
  <c r="C8" i="107"/>
  <c r="J7" i="107"/>
  <c r="D7" i="107"/>
  <c r="C7" i="107"/>
  <c r="J6" i="107"/>
  <c r="D6" i="107"/>
  <c r="C6" i="107"/>
  <c r="J5" i="107"/>
  <c r="D5" i="107"/>
  <c r="C5" i="107"/>
  <c r="J4" i="107"/>
  <c r="D4" i="107"/>
  <c r="C4" i="107"/>
  <c r="J3" i="107"/>
  <c r="D3" i="107"/>
  <c r="C3" i="107"/>
  <c r="J2" i="107"/>
  <c r="D2" i="107"/>
  <c r="C2" i="107"/>
  <c r="D1" i="107"/>
  <c r="C1" i="107"/>
  <c r="J92" i="106"/>
  <c r="D92" i="106"/>
  <c r="C92" i="106"/>
  <c r="J91" i="106"/>
  <c r="D91" i="106"/>
  <c r="C91" i="106"/>
  <c r="J90" i="106"/>
  <c r="D90" i="106"/>
  <c r="C90" i="106"/>
  <c r="J89" i="106"/>
  <c r="D89" i="106"/>
  <c r="C89" i="106"/>
  <c r="J88" i="106"/>
  <c r="D88" i="106"/>
  <c r="C88" i="106"/>
  <c r="J87" i="106"/>
  <c r="D87" i="106"/>
  <c r="C87" i="106"/>
  <c r="J86" i="106"/>
  <c r="D86" i="106"/>
  <c r="C86" i="106"/>
  <c r="J85" i="106"/>
  <c r="D85" i="106"/>
  <c r="C85" i="106"/>
  <c r="J84" i="106"/>
  <c r="D84" i="106"/>
  <c r="C84" i="106"/>
  <c r="J83" i="106"/>
  <c r="D83" i="106"/>
  <c r="C83" i="106"/>
  <c r="J82" i="106"/>
  <c r="D82" i="106"/>
  <c r="C82" i="106"/>
  <c r="J81" i="106"/>
  <c r="D81" i="106"/>
  <c r="C81" i="106"/>
  <c r="J80" i="106"/>
  <c r="D80" i="106"/>
  <c r="C80" i="106"/>
  <c r="J79" i="106"/>
  <c r="D79" i="106"/>
  <c r="C79" i="106"/>
  <c r="J78" i="106"/>
  <c r="D78" i="106"/>
  <c r="C78" i="106"/>
  <c r="J77" i="106"/>
  <c r="D77" i="106"/>
  <c r="C77" i="106"/>
  <c r="J76" i="106"/>
  <c r="D76" i="106"/>
  <c r="C76" i="106"/>
  <c r="J75" i="106"/>
  <c r="D75" i="106"/>
  <c r="C75" i="106"/>
  <c r="J74" i="106"/>
  <c r="D74" i="106"/>
  <c r="C74" i="106"/>
  <c r="J73" i="106"/>
  <c r="D73" i="106"/>
  <c r="C73" i="106"/>
  <c r="J72" i="106"/>
  <c r="D72" i="106"/>
  <c r="C72" i="106"/>
  <c r="J71" i="106"/>
  <c r="D71" i="106"/>
  <c r="C71" i="106"/>
  <c r="J70" i="106"/>
  <c r="D70" i="106"/>
  <c r="C70" i="106"/>
  <c r="J69" i="106"/>
  <c r="D69" i="106"/>
  <c r="C69" i="106"/>
  <c r="J68" i="106"/>
  <c r="D68" i="106"/>
  <c r="C68" i="106"/>
  <c r="J67" i="106"/>
  <c r="D67" i="106"/>
  <c r="C67" i="106"/>
  <c r="J66" i="106"/>
  <c r="D66" i="106"/>
  <c r="C66" i="106"/>
  <c r="J65" i="106"/>
  <c r="D65" i="106"/>
  <c r="C65" i="106"/>
  <c r="J64" i="106"/>
  <c r="D64" i="106"/>
  <c r="C64" i="106"/>
  <c r="J63" i="106"/>
  <c r="D63" i="106"/>
  <c r="C63" i="106"/>
  <c r="J62" i="106"/>
  <c r="D62" i="106"/>
  <c r="C62" i="106"/>
  <c r="J61" i="106"/>
  <c r="D61" i="106"/>
  <c r="C61" i="106"/>
  <c r="J60" i="106"/>
  <c r="D60" i="106"/>
  <c r="C60" i="106"/>
  <c r="J59" i="106"/>
  <c r="D59" i="106"/>
  <c r="C59" i="106"/>
  <c r="J58" i="106"/>
  <c r="D58" i="106"/>
  <c r="C58" i="106"/>
  <c r="J57" i="106"/>
  <c r="D57" i="106"/>
  <c r="C57" i="106"/>
  <c r="J56" i="106"/>
  <c r="D56" i="106"/>
  <c r="C56" i="106"/>
  <c r="J55" i="106"/>
  <c r="D55" i="106"/>
  <c r="C55" i="106"/>
  <c r="J54" i="106"/>
  <c r="D54" i="106"/>
  <c r="C54" i="106"/>
  <c r="J53" i="106"/>
  <c r="D53" i="106"/>
  <c r="C53" i="106"/>
  <c r="J52" i="106"/>
  <c r="D52" i="106"/>
  <c r="C52" i="106"/>
  <c r="J51" i="106"/>
  <c r="D51" i="106"/>
  <c r="C51" i="106"/>
  <c r="J50" i="106"/>
  <c r="D50" i="106"/>
  <c r="C50" i="106"/>
  <c r="J49" i="106"/>
  <c r="D49" i="106"/>
  <c r="C49" i="106"/>
  <c r="J48" i="106"/>
  <c r="D48" i="106"/>
  <c r="C48" i="106"/>
  <c r="J47" i="106"/>
  <c r="D47" i="106"/>
  <c r="C47" i="106"/>
  <c r="J46" i="106"/>
  <c r="D46" i="106"/>
  <c r="C46" i="106"/>
  <c r="J45" i="106"/>
  <c r="D45" i="106"/>
  <c r="C45" i="106"/>
  <c r="J44" i="106"/>
  <c r="D44" i="106"/>
  <c r="C44" i="106"/>
  <c r="J43" i="106"/>
  <c r="D43" i="106"/>
  <c r="C43" i="106"/>
  <c r="J42" i="106"/>
  <c r="D42" i="106"/>
  <c r="C42" i="106"/>
  <c r="J41" i="106"/>
  <c r="D41" i="106"/>
  <c r="C41" i="106"/>
  <c r="J40" i="106"/>
  <c r="D40" i="106"/>
  <c r="C40" i="106"/>
  <c r="J39" i="106"/>
  <c r="D39" i="106"/>
  <c r="C39" i="106"/>
  <c r="J38" i="106"/>
  <c r="D38" i="106"/>
  <c r="C38" i="106"/>
  <c r="J37" i="106"/>
  <c r="D37" i="106"/>
  <c r="C37" i="106"/>
  <c r="J36" i="106"/>
  <c r="D36" i="106"/>
  <c r="C36" i="106"/>
  <c r="J35" i="106"/>
  <c r="D35" i="106"/>
  <c r="C35" i="106"/>
  <c r="J34" i="106"/>
  <c r="D34" i="106"/>
  <c r="C34" i="106"/>
  <c r="J33" i="106"/>
  <c r="D33" i="106"/>
  <c r="C33" i="106"/>
  <c r="J32" i="106"/>
  <c r="D32" i="106"/>
  <c r="C32" i="106"/>
  <c r="J31" i="106"/>
  <c r="D31" i="106"/>
  <c r="C31" i="106"/>
  <c r="J30" i="106"/>
  <c r="D30" i="106"/>
  <c r="C30" i="106"/>
  <c r="J29" i="106"/>
  <c r="D29" i="106"/>
  <c r="C29" i="106"/>
  <c r="J28" i="106"/>
  <c r="D28" i="106"/>
  <c r="C28" i="106"/>
  <c r="J27" i="106"/>
  <c r="D27" i="106"/>
  <c r="C27" i="106"/>
  <c r="J26" i="106"/>
  <c r="D26" i="106"/>
  <c r="C26" i="106"/>
  <c r="J25" i="106"/>
  <c r="D25" i="106"/>
  <c r="C25" i="106"/>
  <c r="J24" i="106"/>
  <c r="D24" i="106"/>
  <c r="C24" i="106"/>
  <c r="J23" i="106"/>
  <c r="D23" i="106"/>
  <c r="C23" i="106"/>
  <c r="J22" i="106"/>
  <c r="D22" i="106"/>
  <c r="C22" i="106"/>
  <c r="J21" i="106"/>
  <c r="D21" i="106"/>
  <c r="C21" i="106"/>
  <c r="J20" i="106"/>
  <c r="D20" i="106"/>
  <c r="C20" i="106"/>
  <c r="J19" i="106"/>
  <c r="D19" i="106"/>
  <c r="C19" i="106"/>
  <c r="J18" i="106"/>
  <c r="D18" i="106"/>
  <c r="C18" i="106"/>
  <c r="J17" i="106"/>
  <c r="D17" i="106"/>
  <c r="C17" i="106"/>
  <c r="J16" i="106"/>
  <c r="D16" i="106"/>
  <c r="C16" i="106"/>
  <c r="J15" i="106"/>
  <c r="D15" i="106"/>
  <c r="C15" i="106"/>
  <c r="J14" i="106"/>
  <c r="D14" i="106"/>
  <c r="C14" i="106"/>
  <c r="J13" i="106"/>
  <c r="D13" i="106"/>
  <c r="C13" i="106"/>
  <c r="J12" i="106"/>
  <c r="D12" i="106"/>
  <c r="C12" i="106"/>
  <c r="J11" i="106"/>
  <c r="D11" i="106"/>
  <c r="C11" i="106"/>
  <c r="J10" i="106"/>
  <c r="D10" i="106"/>
  <c r="C10" i="106"/>
  <c r="J9" i="106"/>
  <c r="D9" i="106"/>
  <c r="C9" i="106"/>
  <c r="J8" i="106"/>
  <c r="D8" i="106"/>
  <c r="C8" i="106"/>
  <c r="J7" i="106"/>
  <c r="D7" i="106"/>
  <c r="C7" i="106"/>
  <c r="J6" i="106"/>
  <c r="D6" i="106"/>
  <c r="C6" i="106"/>
  <c r="J5" i="106"/>
  <c r="D5" i="106"/>
  <c r="C5" i="106"/>
  <c r="J4" i="106"/>
  <c r="D4" i="106"/>
  <c r="C4" i="106"/>
  <c r="J3" i="106"/>
  <c r="D3" i="106"/>
  <c r="C3" i="106"/>
  <c r="J2" i="106"/>
  <c r="D2" i="106"/>
  <c r="C2" i="106"/>
  <c r="D1" i="106"/>
  <c r="C1" i="106"/>
  <c r="J173" i="105"/>
  <c r="D173" i="105"/>
  <c r="C173" i="105"/>
  <c r="J172" i="105"/>
  <c r="D172" i="105"/>
  <c r="C172" i="105"/>
  <c r="J171" i="105"/>
  <c r="D171" i="105"/>
  <c r="C171" i="105"/>
  <c r="J170" i="105"/>
  <c r="D170" i="105"/>
  <c r="C170" i="105"/>
  <c r="J169" i="105"/>
  <c r="D169" i="105"/>
  <c r="C169" i="105"/>
  <c r="J168" i="105"/>
  <c r="D168" i="105"/>
  <c r="C168" i="105"/>
  <c r="J167" i="105"/>
  <c r="D167" i="105"/>
  <c r="C167" i="105"/>
  <c r="J166" i="105"/>
  <c r="D166" i="105"/>
  <c r="C166" i="105"/>
  <c r="J165" i="105"/>
  <c r="D165" i="105"/>
  <c r="C165" i="105"/>
  <c r="J164" i="105"/>
  <c r="D164" i="105"/>
  <c r="C164" i="105"/>
  <c r="J163" i="105"/>
  <c r="D163" i="105"/>
  <c r="C163" i="105"/>
  <c r="J162" i="105"/>
  <c r="D162" i="105"/>
  <c r="C162" i="105"/>
  <c r="J161" i="105"/>
  <c r="D161" i="105"/>
  <c r="C161" i="105"/>
  <c r="J160" i="105"/>
  <c r="D160" i="105"/>
  <c r="C160" i="105"/>
  <c r="J159" i="105"/>
  <c r="D159" i="105"/>
  <c r="C159" i="105"/>
  <c r="J158" i="105"/>
  <c r="D158" i="105"/>
  <c r="C158" i="105"/>
  <c r="J157" i="105"/>
  <c r="D157" i="105"/>
  <c r="C157" i="105"/>
  <c r="J156" i="105"/>
  <c r="D156" i="105"/>
  <c r="C156" i="105"/>
  <c r="J155" i="105"/>
  <c r="D155" i="105"/>
  <c r="C155" i="105"/>
  <c r="J154" i="105"/>
  <c r="D154" i="105"/>
  <c r="C154" i="105"/>
  <c r="J153" i="105"/>
  <c r="D153" i="105"/>
  <c r="C153" i="105"/>
  <c r="J152" i="105"/>
  <c r="D152" i="105"/>
  <c r="C152" i="105"/>
  <c r="J151" i="105"/>
  <c r="D151" i="105"/>
  <c r="C151" i="105"/>
  <c r="J150" i="105"/>
  <c r="D150" i="105"/>
  <c r="C150" i="105"/>
  <c r="J149" i="105"/>
  <c r="D149" i="105"/>
  <c r="C149" i="105"/>
  <c r="J148" i="105"/>
  <c r="D148" i="105"/>
  <c r="C148" i="105"/>
  <c r="J147" i="105"/>
  <c r="D147" i="105"/>
  <c r="C147" i="105"/>
  <c r="J146" i="105"/>
  <c r="D146" i="105"/>
  <c r="C146" i="105"/>
  <c r="J145" i="105"/>
  <c r="D145" i="105"/>
  <c r="C145" i="105"/>
  <c r="J144" i="105"/>
  <c r="D144" i="105"/>
  <c r="C144" i="105"/>
  <c r="J143" i="105"/>
  <c r="D143" i="105"/>
  <c r="C143" i="105"/>
  <c r="J142" i="105"/>
  <c r="D142" i="105"/>
  <c r="C142" i="105"/>
  <c r="J141" i="105"/>
  <c r="D141" i="105"/>
  <c r="C141" i="105"/>
  <c r="J140" i="105"/>
  <c r="D140" i="105"/>
  <c r="C140" i="105"/>
  <c r="J139" i="105"/>
  <c r="D139" i="105"/>
  <c r="C139" i="105"/>
  <c r="J138" i="105"/>
  <c r="D138" i="105"/>
  <c r="C138" i="105"/>
  <c r="J137" i="105"/>
  <c r="D137" i="105"/>
  <c r="C137" i="105"/>
  <c r="J136" i="105"/>
  <c r="D136" i="105"/>
  <c r="C136" i="105"/>
  <c r="J135" i="105"/>
  <c r="D135" i="105"/>
  <c r="C135" i="105"/>
  <c r="J134" i="105"/>
  <c r="D134" i="105"/>
  <c r="C134" i="105"/>
  <c r="J133" i="105"/>
  <c r="D133" i="105"/>
  <c r="C133" i="105"/>
  <c r="J132" i="105"/>
  <c r="D132" i="105"/>
  <c r="C132" i="105"/>
  <c r="J131" i="105"/>
  <c r="D131" i="105"/>
  <c r="C131" i="105"/>
  <c r="J130" i="105"/>
  <c r="D130" i="105"/>
  <c r="C130" i="105"/>
  <c r="J129" i="105"/>
  <c r="D129" i="105"/>
  <c r="C129" i="105"/>
  <c r="J128" i="105"/>
  <c r="D128" i="105"/>
  <c r="C128" i="105"/>
  <c r="J127" i="105"/>
  <c r="D127" i="105"/>
  <c r="C127" i="105"/>
  <c r="J126" i="105"/>
  <c r="D126" i="105"/>
  <c r="C126" i="105"/>
  <c r="J125" i="105"/>
  <c r="D125" i="105"/>
  <c r="C125" i="105"/>
  <c r="J124" i="105"/>
  <c r="D124" i="105"/>
  <c r="C124" i="105"/>
  <c r="J123" i="105"/>
  <c r="D123" i="105"/>
  <c r="C123" i="105"/>
  <c r="J122" i="105"/>
  <c r="D122" i="105"/>
  <c r="C122" i="105"/>
  <c r="J121" i="105"/>
  <c r="D121" i="105"/>
  <c r="C121" i="105"/>
  <c r="J120" i="105"/>
  <c r="D120" i="105"/>
  <c r="C120" i="105"/>
  <c r="J119" i="105"/>
  <c r="D119" i="105"/>
  <c r="C119" i="105"/>
  <c r="J118" i="105"/>
  <c r="D118" i="105"/>
  <c r="C118" i="105"/>
  <c r="J117" i="105"/>
  <c r="D117" i="105"/>
  <c r="C117" i="105"/>
  <c r="J116" i="105"/>
  <c r="D116" i="105"/>
  <c r="C116" i="105"/>
  <c r="J115" i="105"/>
  <c r="D115" i="105"/>
  <c r="C115" i="105"/>
  <c r="J114" i="105"/>
  <c r="D114" i="105"/>
  <c r="C114" i="105"/>
  <c r="J113" i="105"/>
  <c r="D113" i="105"/>
  <c r="C113" i="105"/>
  <c r="J112" i="105"/>
  <c r="D112" i="105"/>
  <c r="C112" i="105"/>
  <c r="J111" i="105"/>
  <c r="D111" i="105"/>
  <c r="C111" i="105"/>
  <c r="J110" i="105"/>
  <c r="D110" i="105"/>
  <c r="C110" i="105"/>
  <c r="J109" i="105"/>
  <c r="D109" i="105"/>
  <c r="C109" i="105"/>
  <c r="J108" i="105"/>
  <c r="D108" i="105"/>
  <c r="C108" i="105"/>
  <c r="J107" i="105"/>
  <c r="D107" i="105"/>
  <c r="C107" i="105"/>
  <c r="J106" i="105"/>
  <c r="D106" i="105"/>
  <c r="C106" i="105"/>
  <c r="J105" i="105"/>
  <c r="D105" i="105"/>
  <c r="C105" i="105"/>
  <c r="J104" i="105"/>
  <c r="D104" i="105"/>
  <c r="C104" i="105"/>
  <c r="J103" i="105"/>
  <c r="D103" i="105"/>
  <c r="C103" i="105"/>
  <c r="J102" i="105"/>
  <c r="D102" i="105"/>
  <c r="C102" i="105"/>
  <c r="J101" i="105"/>
  <c r="D101" i="105"/>
  <c r="C101" i="105"/>
  <c r="J100" i="105"/>
  <c r="D100" i="105"/>
  <c r="C100" i="105"/>
  <c r="J99" i="105"/>
  <c r="D99" i="105"/>
  <c r="C99" i="105"/>
  <c r="J98" i="105"/>
  <c r="D98" i="105"/>
  <c r="C98" i="105"/>
  <c r="J97" i="105"/>
  <c r="D97" i="105"/>
  <c r="C97" i="105"/>
  <c r="J96" i="105"/>
  <c r="D96" i="105"/>
  <c r="C96" i="105"/>
  <c r="J95" i="105"/>
  <c r="D95" i="105"/>
  <c r="C95" i="105"/>
  <c r="J94" i="105"/>
  <c r="D94" i="105"/>
  <c r="C94" i="105"/>
  <c r="J93" i="105"/>
  <c r="D93" i="105"/>
  <c r="C93" i="105"/>
  <c r="J92" i="105"/>
  <c r="D92" i="105"/>
  <c r="C92" i="105"/>
  <c r="J91" i="105"/>
  <c r="D91" i="105"/>
  <c r="C91" i="105"/>
  <c r="J90" i="105"/>
  <c r="D90" i="105"/>
  <c r="C90" i="105"/>
  <c r="J89" i="105"/>
  <c r="D89" i="105"/>
  <c r="C89" i="105"/>
  <c r="J88" i="105"/>
  <c r="D88" i="105"/>
  <c r="C88" i="105"/>
  <c r="J87" i="105"/>
  <c r="D87" i="105"/>
  <c r="C87" i="105"/>
  <c r="J86" i="105"/>
  <c r="D86" i="105"/>
  <c r="C86" i="105"/>
  <c r="J85" i="105"/>
  <c r="D85" i="105"/>
  <c r="C85" i="105"/>
  <c r="J84" i="105"/>
  <c r="D84" i="105"/>
  <c r="C84" i="105"/>
  <c r="J83" i="105"/>
  <c r="D83" i="105"/>
  <c r="C83" i="105"/>
  <c r="J82" i="105"/>
  <c r="D82" i="105"/>
  <c r="C82" i="105"/>
  <c r="J81" i="105"/>
  <c r="D81" i="105"/>
  <c r="C81" i="105"/>
  <c r="J80" i="105"/>
  <c r="D80" i="105"/>
  <c r="C80" i="105"/>
  <c r="J79" i="105"/>
  <c r="D79" i="105"/>
  <c r="C79" i="105"/>
  <c r="J78" i="105"/>
  <c r="D78" i="105"/>
  <c r="C78" i="105"/>
  <c r="J77" i="105"/>
  <c r="D77" i="105"/>
  <c r="C77" i="105"/>
  <c r="J76" i="105"/>
  <c r="D76" i="105"/>
  <c r="C76" i="105"/>
  <c r="J75" i="105"/>
  <c r="D75" i="105"/>
  <c r="C75" i="105"/>
  <c r="J74" i="105"/>
  <c r="D74" i="105"/>
  <c r="C74" i="105"/>
  <c r="J73" i="105"/>
  <c r="D73" i="105"/>
  <c r="C73" i="105"/>
  <c r="J72" i="105"/>
  <c r="D72" i="105"/>
  <c r="C72" i="105"/>
  <c r="J71" i="105"/>
  <c r="D71" i="105"/>
  <c r="C71" i="105"/>
  <c r="J70" i="105"/>
  <c r="D70" i="105"/>
  <c r="C70" i="105"/>
  <c r="J69" i="105"/>
  <c r="D69" i="105"/>
  <c r="C69" i="105"/>
  <c r="J68" i="105"/>
  <c r="D68" i="105"/>
  <c r="C68" i="105"/>
  <c r="J67" i="105"/>
  <c r="D67" i="105"/>
  <c r="C67" i="105"/>
  <c r="J66" i="105"/>
  <c r="D66" i="105"/>
  <c r="C66" i="105"/>
  <c r="J65" i="105"/>
  <c r="D65" i="105"/>
  <c r="C65" i="105"/>
  <c r="J64" i="105"/>
  <c r="D64" i="105"/>
  <c r="C64" i="105"/>
  <c r="J63" i="105"/>
  <c r="D63" i="105"/>
  <c r="C63" i="105"/>
  <c r="J62" i="105"/>
  <c r="D62" i="105"/>
  <c r="C62" i="105"/>
  <c r="J61" i="105"/>
  <c r="D61" i="105"/>
  <c r="C61" i="105"/>
  <c r="J60" i="105"/>
  <c r="D60" i="105"/>
  <c r="C60" i="105"/>
  <c r="J59" i="105"/>
  <c r="D59" i="105"/>
  <c r="C59" i="105"/>
  <c r="J58" i="105"/>
  <c r="D58" i="105"/>
  <c r="C58" i="105"/>
  <c r="J57" i="105"/>
  <c r="D57" i="105"/>
  <c r="C57" i="105"/>
  <c r="J56" i="105"/>
  <c r="D56" i="105"/>
  <c r="C56" i="105"/>
  <c r="J55" i="105"/>
  <c r="D55" i="105"/>
  <c r="C55" i="105"/>
  <c r="J54" i="105"/>
  <c r="D54" i="105"/>
  <c r="C54" i="105"/>
  <c r="J53" i="105"/>
  <c r="D53" i="105"/>
  <c r="C53" i="105"/>
  <c r="J52" i="105"/>
  <c r="D52" i="105"/>
  <c r="C52" i="105"/>
  <c r="J51" i="105"/>
  <c r="D51" i="105"/>
  <c r="C51" i="105"/>
  <c r="J50" i="105"/>
  <c r="D50" i="105"/>
  <c r="C50" i="105"/>
  <c r="J49" i="105"/>
  <c r="D49" i="105"/>
  <c r="C49" i="105"/>
  <c r="J48" i="105"/>
  <c r="D48" i="105"/>
  <c r="C48" i="105"/>
  <c r="J47" i="105"/>
  <c r="D47" i="105"/>
  <c r="C47" i="105"/>
  <c r="J46" i="105"/>
  <c r="D46" i="105"/>
  <c r="C46" i="105"/>
  <c r="J45" i="105"/>
  <c r="D45" i="105"/>
  <c r="C45" i="105"/>
  <c r="J44" i="105"/>
  <c r="D44" i="105"/>
  <c r="C44" i="105"/>
  <c r="J43" i="105"/>
  <c r="D43" i="105"/>
  <c r="C43" i="105"/>
  <c r="J42" i="105"/>
  <c r="D42" i="105"/>
  <c r="C42" i="105"/>
  <c r="J41" i="105"/>
  <c r="D41" i="105"/>
  <c r="C41" i="105"/>
  <c r="J40" i="105"/>
  <c r="D40" i="105"/>
  <c r="C40" i="105"/>
  <c r="J39" i="105"/>
  <c r="D39" i="105"/>
  <c r="C39" i="105"/>
  <c r="J38" i="105"/>
  <c r="D38" i="105"/>
  <c r="C38" i="105"/>
  <c r="J37" i="105"/>
  <c r="D37" i="105"/>
  <c r="C37" i="105"/>
  <c r="J36" i="105"/>
  <c r="D36" i="105"/>
  <c r="C36" i="105"/>
  <c r="J35" i="105"/>
  <c r="D35" i="105"/>
  <c r="C35" i="105"/>
  <c r="J34" i="105"/>
  <c r="D34" i="105"/>
  <c r="C34" i="105"/>
  <c r="J33" i="105"/>
  <c r="D33" i="105"/>
  <c r="C33" i="105"/>
  <c r="J32" i="105"/>
  <c r="D32" i="105"/>
  <c r="C32" i="105"/>
  <c r="J31" i="105"/>
  <c r="D31" i="105"/>
  <c r="C31" i="105"/>
  <c r="J30" i="105"/>
  <c r="D30" i="105"/>
  <c r="C30" i="105"/>
  <c r="J29" i="105"/>
  <c r="D29" i="105"/>
  <c r="C29" i="105"/>
  <c r="J28" i="105"/>
  <c r="D28" i="105"/>
  <c r="C28" i="105"/>
  <c r="J27" i="105"/>
  <c r="D27" i="105"/>
  <c r="C27" i="105"/>
  <c r="J26" i="105"/>
  <c r="D26" i="105"/>
  <c r="C26" i="105"/>
  <c r="J25" i="105"/>
  <c r="D25" i="105"/>
  <c r="C25" i="105"/>
  <c r="J24" i="105"/>
  <c r="D24" i="105"/>
  <c r="C24" i="105"/>
  <c r="J23" i="105"/>
  <c r="D23" i="105"/>
  <c r="C23" i="105"/>
  <c r="J22" i="105"/>
  <c r="D22" i="105"/>
  <c r="C22" i="105"/>
  <c r="J21" i="105"/>
  <c r="D21" i="105"/>
  <c r="C21" i="105"/>
  <c r="J20" i="105"/>
  <c r="D20" i="105"/>
  <c r="C20" i="105"/>
  <c r="J19" i="105"/>
  <c r="D19" i="105"/>
  <c r="C19" i="105"/>
  <c r="J18" i="105"/>
  <c r="D18" i="105"/>
  <c r="C18" i="105"/>
  <c r="J17" i="105"/>
  <c r="D17" i="105"/>
  <c r="C17" i="105"/>
  <c r="J16" i="105"/>
  <c r="D16" i="105"/>
  <c r="C16" i="105"/>
  <c r="J15" i="105"/>
  <c r="D15" i="105"/>
  <c r="C15" i="105"/>
  <c r="J14" i="105"/>
  <c r="D14" i="105"/>
  <c r="C14" i="105"/>
  <c r="J13" i="105"/>
  <c r="D13" i="105"/>
  <c r="C13" i="105"/>
  <c r="J12" i="105"/>
  <c r="D12" i="105"/>
  <c r="C12" i="105"/>
  <c r="J11" i="105"/>
  <c r="D11" i="105"/>
  <c r="C11" i="105"/>
  <c r="J10" i="105"/>
  <c r="D10" i="105"/>
  <c r="C10" i="105"/>
  <c r="J9" i="105"/>
  <c r="D9" i="105"/>
  <c r="C9" i="105"/>
  <c r="J8" i="105"/>
  <c r="D8" i="105"/>
  <c r="C8" i="105"/>
  <c r="J7" i="105"/>
  <c r="D7" i="105"/>
  <c r="C7" i="105"/>
  <c r="J6" i="105"/>
  <c r="D6" i="105"/>
  <c r="C6" i="105"/>
  <c r="J5" i="105"/>
  <c r="D5" i="105"/>
  <c r="C5" i="105"/>
  <c r="J4" i="105"/>
  <c r="D4" i="105"/>
  <c r="C4" i="105"/>
  <c r="J3" i="105"/>
  <c r="D3" i="105"/>
  <c r="C3" i="105"/>
  <c r="J2" i="105"/>
  <c r="D2" i="105"/>
  <c r="C2" i="105"/>
  <c r="D1" i="105"/>
  <c r="C1" i="105"/>
  <c r="J75" i="104"/>
  <c r="D75" i="104"/>
  <c r="C75" i="104"/>
  <c r="J74" i="104"/>
  <c r="D74" i="104"/>
  <c r="C74" i="104"/>
  <c r="J73" i="104"/>
  <c r="D73" i="104"/>
  <c r="C73" i="104"/>
  <c r="J72" i="104"/>
  <c r="D72" i="104"/>
  <c r="C72" i="104"/>
  <c r="J71" i="104"/>
  <c r="D71" i="104"/>
  <c r="C71" i="104"/>
  <c r="J70" i="104"/>
  <c r="D70" i="104"/>
  <c r="C70" i="104"/>
  <c r="J69" i="104"/>
  <c r="D69" i="104"/>
  <c r="C69" i="104"/>
  <c r="J68" i="104"/>
  <c r="D68" i="104"/>
  <c r="C68" i="104"/>
  <c r="J67" i="104"/>
  <c r="D67" i="104"/>
  <c r="C67" i="104"/>
  <c r="J66" i="104"/>
  <c r="D66" i="104"/>
  <c r="C66" i="104"/>
  <c r="J65" i="104"/>
  <c r="D65" i="104"/>
  <c r="C65" i="104"/>
  <c r="J64" i="104"/>
  <c r="D64" i="104"/>
  <c r="C64" i="104"/>
  <c r="J63" i="104"/>
  <c r="D63" i="104"/>
  <c r="C63" i="104"/>
  <c r="J62" i="104"/>
  <c r="D62" i="104"/>
  <c r="C62" i="104"/>
  <c r="J61" i="104"/>
  <c r="D61" i="104"/>
  <c r="C61" i="104"/>
  <c r="J60" i="104"/>
  <c r="D60" i="104"/>
  <c r="C60" i="104"/>
  <c r="J59" i="104"/>
  <c r="D59" i="104"/>
  <c r="C59" i="104"/>
  <c r="J58" i="104"/>
  <c r="D58" i="104"/>
  <c r="C58" i="104"/>
  <c r="J57" i="104"/>
  <c r="D57" i="104"/>
  <c r="C57" i="104"/>
  <c r="J56" i="104"/>
  <c r="D56" i="104"/>
  <c r="C56" i="104"/>
  <c r="J55" i="104"/>
  <c r="D55" i="104"/>
  <c r="C55" i="104"/>
  <c r="J54" i="104"/>
  <c r="D54" i="104"/>
  <c r="C54" i="104"/>
  <c r="J53" i="104"/>
  <c r="D53" i="104"/>
  <c r="C53" i="104"/>
  <c r="J52" i="104"/>
  <c r="D52" i="104"/>
  <c r="C52" i="104"/>
  <c r="J51" i="104"/>
  <c r="D51" i="104"/>
  <c r="C51" i="104"/>
  <c r="J50" i="104"/>
  <c r="D50" i="104"/>
  <c r="C50" i="104"/>
  <c r="J49" i="104"/>
  <c r="D49" i="104"/>
  <c r="C49" i="104"/>
  <c r="J48" i="104"/>
  <c r="D48" i="104"/>
  <c r="C48" i="104"/>
  <c r="J47" i="104"/>
  <c r="D47" i="104"/>
  <c r="C47" i="104"/>
  <c r="J46" i="104"/>
  <c r="D46" i="104"/>
  <c r="C46" i="104"/>
  <c r="J45" i="104"/>
  <c r="D45" i="104"/>
  <c r="C45" i="104"/>
  <c r="J44" i="104"/>
  <c r="D44" i="104"/>
  <c r="C44" i="104"/>
  <c r="J43" i="104"/>
  <c r="D43" i="104"/>
  <c r="C43" i="104"/>
  <c r="J42" i="104"/>
  <c r="D42" i="104"/>
  <c r="C42" i="104"/>
  <c r="J41" i="104"/>
  <c r="D41" i="104"/>
  <c r="C41" i="104"/>
  <c r="J40" i="104"/>
  <c r="D40" i="104"/>
  <c r="C40" i="104"/>
  <c r="J39" i="104"/>
  <c r="D39" i="104"/>
  <c r="C39" i="104"/>
  <c r="J38" i="104"/>
  <c r="D38" i="104"/>
  <c r="C38" i="104"/>
  <c r="J37" i="104"/>
  <c r="D37" i="104"/>
  <c r="C37" i="104"/>
  <c r="J36" i="104"/>
  <c r="D36" i="104"/>
  <c r="C36" i="104"/>
  <c r="J35" i="104"/>
  <c r="D35" i="104"/>
  <c r="C35" i="104"/>
  <c r="J34" i="104"/>
  <c r="D34" i="104"/>
  <c r="C34" i="104"/>
  <c r="J33" i="104"/>
  <c r="D33" i="104"/>
  <c r="C33" i="104"/>
  <c r="J32" i="104"/>
  <c r="D32" i="104"/>
  <c r="C32" i="104"/>
  <c r="J31" i="104"/>
  <c r="D31" i="104"/>
  <c r="C31" i="104"/>
  <c r="J30" i="104"/>
  <c r="D30" i="104"/>
  <c r="C30" i="104"/>
  <c r="J29" i="104"/>
  <c r="D29" i="104"/>
  <c r="C29" i="104"/>
  <c r="J28" i="104"/>
  <c r="D28" i="104"/>
  <c r="C28" i="104"/>
  <c r="J27" i="104"/>
  <c r="D27" i="104"/>
  <c r="C27" i="104"/>
  <c r="J26" i="104"/>
  <c r="D26" i="104"/>
  <c r="C26" i="104"/>
  <c r="J25" i="104"/>
  <c r="D25" i="104"/>
  <c r="C25" i="104"/>
  <c r="J24" i="104"/>
  <c r="D24" i="104"/>
  <c r="C24" i="104"/>
  <c r="J23" i="104"/>
  <c r="D23" i="104"/>
  <c r="C23" i="104"/>
  <c r="J22" i="104"/>
  <c r="D22" i="104"/>
  <c r="C22" i="104"/>
  <c r="J21" i="104"/>
  <c r="D21" i="104"/>
  <c r="C21" i="104"/>
  <c r="J20" i="104"/>
  <c r="D20" i="104"/>
  <c r="C20" i="104"/>
  <c r="J19" i="104"/>
  <c r="D19" i="104"/>
  <c r="C19" i="104"/>
  <c r="J18" i="104"/>
  <c r="D18" i="104"/>
  <c r="C18" i="104"/>
  <c r="J17" i="104"/>
  <c r="D17" i="104"/>
  <c r="C17" i="104"/>
  <c r="J16" i="104"/>
  <c r="D16" i="104"/>
  <c r="C16" i="104"/>
  <c r="J15" i="104"/>
  <c r="D15" i="104"/>
  <c r="C15" i="104"/>
  <c r="J14" i="104"/>
  <c r="D14" i="104"/>
  <c r="C14" i="104"/>
  <c r="J13" i="104"/>
  <c r="D13" i="104"/>
  <c r="C13" i="104"/>
  <c r="J12" i="104"/>
  <c r="D12" i="104"/>
  <c r="C12" i="104"/>
  <c r="J11" i="104"/>
  <c r="D11" i="104"/>
  <c r="C11" i="104"/>
  <c r="J10" i="104"/>
  <c r="D10" i="104"/>
  <c r="C10" i="104"/>
  <c r="J9" i="104"/>
  <c r="D9" i="104"/>
  <c r="C9" i="104"/>
  <c r="J8" i="104"/>
  <c r="D8" i="104"/>
  <c r="C8" i="104"/>
  <c r="J7" i="104"/>
  <c r="D7" i="104"/>
  <c r="C7" i="104"/>
  <c r="J6" i="104"/>
  <c r="D6" i="104"/>
  <c r="C6" i="104"/>
  <c r="J5" i="104"/>
  <c r="D5" i="104"/>
  <c r="C5" i="104"/>
  <c r="J4" i="104"/>
  <c r="D4" i="104"/>
  <c r="C4" i="104"/>
  <c r="J3" i="104"/>
  <c r="D3" i="104"/>
  <c r="C3" i="104"/>
  <c r="J2" i="104"/>
  <c r="D2" i="104"/>
  <c r="C2" i="104"/>
  <c r="D1" i="104"/>
  <c r="C1" i="104"/>
  <c r="J64" i="103"/>
  <c r="D64" i="103"/>
  <c r="C64" i="103"/>
  <c r="J63" i="103"/>
  <c r="D63" i="103"/>
  <c r="C63" i="103"/>
  <c r="J62" i="103"/>
  <c r="D62" i="103"/>
  <c r="C62" i="103"/>
  <c r="J61" i="103"/>
  <c r="D61" i="103"/>
  <c r="C61" i="103"/>
  <c r="J60" i="103"/>
  <c r="D60" i="103"/>
  <c r="C60" i="103"/>
  <c r="J59" i="103"/>
  <c r="D59" i="103"/>
  <c r="C59" i="103"/>
  <c r="J58" i="103"/>
  <c r="D58" i="103"/>
  <c r="C58" i="103"/>
  <c r="J57" i="103"/>
  <c r="D57" i="103"/>
  <c r="C57" i="103"/>
  <c r="J56" i="103"/>
  <c r="D56" i="103"/>
  <c r="C56" i="103"/>
  <c r="J55" i="103"/>
  <c r="D55" i="103"/>
  <c r="C55" i="103"/>
  <c r="J54" i="103"/>
  <c r="D54" i="103"/>
  <c r="C54" i="103"/>
  <c r="J53" i="103"/>
  <c r="D53" i="103"/>
  <c r="C53" i="103"/>
  <c r="J52" i="103"/>
  <c r="D52" i="103"/>
  <c r="C52" i="103"/>
  <c r="J51" i="103"/>
  <c r="D51" i="103"/>
  <c r="C51" i="103"/>
  <c r="J50" i="103"/>
  <c r="D50" i="103"/>
  <c r="C50" i="103"/>
  <c r="J49" i="103"/>
  <c r="D49" i="103"/>
  <c r="C49" i="103"/>
  <c r="J48" i="103"/>
  <c r="D48" i="103"/>
  <c r="C48" i="103"/>
  <c r="J47" i="103"/>
  <c r="D47" i="103"/>
  <c r="C47" i="103"/>
  <c r="J46" i="103"/>
  <c r="D46" i="103"/>
  <c r="C46" i="103"/>
  <c r="J45" i="103"/>
  <c r="D45" i="103"/>
  <c r="C45" i="103"/>
  <c r="J44" i="103"/>
  <c r="D44" i="103"/>
  <c r="C44" i="103"/>
  <c r="J43" i="103"/>
  <c r="D43" i="103"/>
  <c r="C43" i="103"/>
  <c r="J42" i="103"/>
  <c r="D42" i="103"/>
  <c r="C42" i="103"/>
  <c r="J41" i="103"/>
  <c r="D41" i="103"/>
  <c r="C41" i="103"/>
  <c r="J40" i="103"/>
  <c r="D40" i="103"/>
  <c r="C40" i="103"/>
  <c r="J39" i="103"/>
  <c r="D39" i="103"/>
  <c r="C39" i="103"/>
  <c r="J38" i="103"/>
  <c r="D38" i="103"/>
  <c r="C38" i="103"/>
  <c r="J37" i="103"/>
  <c r="D37" i="103"/>
  <c r="C37" i="103"/>
  <c r="J36" i="103"/>
  <c r="D36" i="103"/>
  <c r="C36" i="103"/>
  <c r="J35" i="103"/>
  <c r="D35" i="103"/>
  <c r="C35" i="103"/>
  <c r="J34" i="103"/>
  <c r="D34" i="103"/>
  <c r="C34" i="103"/>
  <c r="J33" i="103"/>
  <c r="D33" i="103"/>
  <c r="C33" i="103"/>
  <c r="J32" i="103"/>
  <c r="D32" i="103"/>
  <c r="C32" i="103"/>
  <c r="J31" i="103"/>
  <c r="D31" i="103"/>
  <c r="C31" i="103"/>
  <c r="J30" i="103"/>
  <c r="D30" i="103"/>
  <c r="C30" i="103"/>
  <c r="J29" i="103"/>
  <c r="D29" i="103"/>
  <c r="C29" i="103"/>
  <c r="J28" i="103"/>
  <c r="D28" i="103"/>
  <c r="C28" i="103"/>
  <c r="J27" i="103"/>
  <c r="D27" i="103"/>
  <c r="C27" i="103"/>
  <c r="J26" i="103"/>
  <c r="D26" i="103"/>
  <c r="C26" i="103"/>
  <c r="J25" i="103"/>
  <c r="D25" i="103"/>
  <c r="C25" i="103"/>
  <c r="J24" i="103"/>
  <c r="D24" i="103"/>
  <c r="C24" i="103"/>
  <c r="J23" i="103"/>
  <c r="D23" i="103"/>
  <c r="C23" i="103"/>
  <c r="J22" i="103"/>
  <c r="D22" i="103"/>
  <c r="C22" i="103"/>
  <c r="J21" i="103"/>
  <c r="D21" i="103"/>
  <c r="C21" i="103"/>
  <c r="J20" i="103"/>
  <c r="D20" i="103"/>
  <c r="C20" i="103"/>
  <c r="J19" i="103"/>
  <c r="D19" i="103"/>
  <c r="C19" i="103"/>
  <c r="J18" i="103"/>
  <c r="D18" i="103"/>
  <c r="C18" i="103"/>
  <c r="J17" i="103"/>
  <c r="D17" i="103"/>
  <c r="C17" i="103"/>
  <c r="J16" i="103"/>
  <c r="D16" i="103"/>
  <c r="C16" i="103"/>
  <c r="J15" i="103"/>
  <c r="D15" i="103"/>
  <c r="C15" i="103"/>
  <c r="J14" i="103"/>
  <c r="D14" i="103"/>
  <c r="C14" i="103"/>
  <c r="J13" i="103"/>
  <c r="D13" i="103"/>
  <c r="C13" i="103"/>
  <c r="J12" i="103"/>
  <c r="D12" i="103"/>
  <c r="C12" i="103"/>
  <c r="J11" i="103"/>
  <c r="D11" i="103"/>
  <c r="C11" i="103"/>
  <c r="J10" i="103"/>
  <c r="D10" i="103"/>
  <c r="C10" i="103"/>
  <c r="J9" i="103"/>
  <c r="D9" i="103"/>
  <c r="C9" i="103"/>
  <c r="J8" i="103"/>
  <c r="D8" i="103"/>
  <c r="C8" i="103"/>
  <c r="J7" i="103"/>
  <c r="D7" i="103"/>
  <c r="C7" i="103"/>
  <c r="J6" i="103"/>
  <c r="D6" i="103"/>
  <c r="C6" i="103"/>
  <c r="J5" i="103"/>
  <c r="D5" i="103"/>
  <c r="C5" i="103"/>
  <c r="J4" i="103"/>
  <c r="D4" i="103"/>
  <c r="C4" i="103"/>
  <c r="J3" i="103"/>
  <c r="D3" i="103"/>
  <c r="C3" i="103"/>
  <c r="J2" i="103"/>
  <c r="D2" i="103"/>
  <c r="C2" i="103"/>
  <c r="D1" i="103"/>
  <c r="C1" i="103"/>
  <c r="J198" i="102"/>
  <c r="D198" i="102"/>
  <c r="C198" i="102"/>
  <c r="J197" i="102"/>
  <c r="D197" i="102"/>
  <c r="C197" i="102"/>
  <c r="J196" i="102"/>
  <c r="D196" i="102"/>
  <c r="C196" i="102"/>
  <c r="J195" i="102"/>
  <c r="D195" i="102"/>
  <c r="C195" i="102"/>
  <c r="J194" i="102"/>
  <c r="D194" i="102"/>
  <c r="C194" i="102"/>
  <c r="J193" i="102"/>
  <c r="D193" i="102"/>
  <c r="C193" i="102"/>
  <c r="J192" i="102"/>
  <c r="D192" i="102"/>
  <c r="C192" i="102"/>
  <c r="J191" i="102"/>
  <c r="D191" i="102"/>
  <c r="C191" i="102"/>
  <c r="J190" i="102"/>
  <c r="D190" i="102"/>
  <c r="C190" i="102"/>
  <c r="J189" i="102"/>
  <c r="D189" i="102"/>
  <c r="C189" i="102"/>
  <c r="J188" i="102"/>
  <c r="D188" i="102"/>
  <c r="C188" i="102"/>
  <c r="J187" i="102"/>
  <c r="D187" i="102"/>
  <c r="C187" i="102"/>
  <c r="J186" i="102"/>
  <c r="D186" i="102"/>
  <c r="C186" i="102"/>
  <c r="J185" i="102"/>
  <c r="D185" i="102"/>
  <c r="C185" i="102"/>
  <c r="J184" i="102"/>
  <c r="D184" i="102"/>
  <c r="C184" i="102"/>
  <c r="J183" i="102"/>
  <c r="D183" i="102"/>
  <c r="C183" i="102"/>
  <c r="J182" i="102"/>
  <c r="D182" i="102"/>
  <c r="C182" i="102"/>
  <c r="J181" i="102"/>
  <c r="D181" i="102"/>
  <c r="C181" i="102"/>
  <c r="J180" i="102"/>
  <c r="D180" i="102"/>
  <c r="C180" i="102"/>
  <c r="J179" i="102"/>
  <c r="D179" i="102"/>
  <c r="C179" i="102"/>
  <c r="J178" i="102"/>
  <c r="D178" i="102"/>
  <c r="C178" i="102"/>
  <c r="J177" i="102"/>
  <c r="D177" i="102"/>
  <c r="C177" i="102"/>
  <c r="J176" i="102"/>
  <c r="D176" i="102"/>
  <c r="C176" i="102"/>
  <c r="J175" i="102"/>
  <c r="D175" i="102"/>
  <c r="C175" i="102"/>
  <c r="J174" i="102"/>
  <c r="D174" i="102"/>
  <c r="C174" i="102"/>
  <c r="J173" i="102"/>
  <c r="D173" i="102"/>
  <c r="C173" i="102"/>
  <c r="J172" i="102"/>
  <c r="D172" i="102"/>
  <c r="C172" i="102"/>
  <c r="J171" i="102"/>
  <c r="D171" i="102"/>
  <c r="C171" i="102"/>
  <c r="J170" i="102"/>
  <c r="D170" i="102"/>
  <c r="C170" i="102"/>
  <c r="J169" i="102"/>
  <c r="D169" i="102"/>
  <c r="C169" i="102"/>
  <c r="J168" i="102"/>
  <c r="D168" i="102"/>
  <c r="C168" i="102"/>
  <c r="J167" i="102"/>
  <c r="D167" i="102"/>
  <c r="C167" i="102"/>
  <c r="J166" i="102"/>
  <c r="D166" i="102"/>
  <c r="C166" i="102"/>
  <c r="J165" i="102"/>
  <c r="D165" i="102"/>
  <c r="C165" i="102"/>
  <c r="J164" i="102"/>
  <c r="D164" i="102"/>
  <c r="C164" i="102"/>
  <c r="J163" i="102"/>
  <c r="D163" i="102"/>
  <c r="C163" i="102"/>
  <c r="J162" i="102"/>
  <c r="D162" i="102"/>
  <c r="C162" i="102"/>
  <c r="J161" i="102"/>
  <c r="D161" i="102"/>
  <c r="C161" i="102"/>
  <c r="J160" i="102"/>
  <c r="D160" i="102"/>
  <c r="C160" i="102"/>
  <c r="J159" i="102"/>
  <c r="D159" i="102"/>
  <c r="C159" i="102"/>
  <c r="J158" i="102"/>
  <c r="D158" i="102"/>
  <c r="C158" i="102"/>
  <c r="J157" i="102"/>
  <c r="D157" i="102"/>
  <c r="C157" i="102"/>
  <c r="J156" i="102"/>
  <c r="D156" i="102"/>
  <c r="C156" i="102"/>
  <c r="J155" i="102"/>
  <c r="D155" i="102"/>
  <c r="C155" i="102"/>
  <c r="J154" i="102"/>
  <c r="D154" i="102"/>
  <c r="C154" i="102"/>
  <c r="J153" i="102"/>
  <c r="D153" i="102"/>
  <c r="C153" i="102"/>
  <c r="J152" i="102"/>
  <c r="D152" i="102"/>
  <c r="C152" i="102"/>
  <c r="J151" i="102"/>
  <c r="D151" i="102"/>
  <c r="C151" i="102"/>
  <c r="J150" i="102"/>
  <c r="D150" i="102"/>
  <c r="C150" i="102"/>
  <c r="J149" i="102"/>
  <c r="D149" i="102"/>
  <c r="C149" i="102"/>
  <c r="J148" i="102"/>
  <c r="D148" i="102"/>
  <c r="C148" i="102"/>
  <c r="J147" i="102"/>
  <c r="D147" i="102"/>
  <c r="C147" i="102"/>
  <c r="J146" i="102"/>
  <c r="D146" i="102"/>
  <c r="C146" i="102"/>
  <c r="J145" i="102"/>
  <c r="D145" i="102"/>
  <c r="C145" i="102"/>
  <c r="J144" i="102"/>
  <c r="D144" i="102"/>
  <c r="C144" i="102"/>
  <c r="J143" i="102"/>
  <c r="D143" i="102"/>
  <c r="C143" i="102"/>
  <c r="J142" i="102"/>
  <c r="D142" i="102"/>
  <c r="C142" i="102"/>
  <c r="J141" i="102"/>
  <c r="D141" i="102"/>
  <c r="C141" i="102"/>
  <c r="J140" i="102"/>
  <c r="D140" i="102"/>
  <c r="C140" i="102"/>
  <c r="J139" i="102"/>
  <c r="D139" i="102"/>
  <c r="C139" i="102"/>
  <c r="J138" i="102"/>
  <c r="D138" i="102"/>
  <c r="C138" i="102"/>
  <c r="J137" i="102"/>
  <c r="D137" i="102"/>
  <c r="C137" i="102"/>
  <c r="J136" i="102"/>
  <c r="D136" i="102"/>
  <c r="C136" i="102"/>
  <c r="J135" i="102"/>
  <c r="D135" i="102"/>
  <c r="C135" i="102"/>
  <c r="J134" i="102"/>
  <c r="D134" i="102"/>
  <c r="C134" i="102"/>
  <c r="J133" i="102"/>
  <c r="D133" i="102"/>
  <c r="C133" i="102"/>
  <c r="J132" i="102"/>
  <c r="D132" i="102"/>
  <c r="C132" i="102"/>
  <c r="J131" i="102"/>
  <c r="D131" i="102"/>
  <c r="C131" i="102"/>
  <c r="J130" i="102"/>
  <c r="D130" i="102"/>
  <c r="C130" i="102"/>
  <c r="J129" i="102"/>
  <c r="D129" i="102"/>
  <c r="C129" i="102"/>
  <c r="J128" i="102"/>
  <c r="D128" i="102"/>
  <c r="C128" i="102"/>
  <c r="J127" i="102"/>
  <c r="D127" i="102"/>
  <c r="C127" i="102"/>
  <c r="J126" i="102"/>
  <c r="D126" i="102"/>
  <c r="C126" i="102"/>
  <c r="J125" i="102"/>
  <c r="D125" i="102"/>
  <c r="C125" i="102"/>
  <c r="J124" i="102"/>
  <c r="D124" i="102"/>
  <c r="C124" i="102"/>
  <c r="J123" i="102"/>
  <c r="D123" i="102"/>
  <c r="C123" i="102"/>
  <c r="J122" i="102"/>
  <c r="D122" i="102"/>
  <c r="C122" i="102"/>
  <c r="J121" i="102"/>
  <c r="D121" i="102"/>
  <c r="C121" i="102"/>
  <c r="J120" i="102"/>
  <c r="D120" i="102"/>
  <c r="C120" i="102"/>
  <c r="J119" i="102"/>
  <c r="D119" i="102"/>
  <c r="C119" i="102"/>
  <c r="J118" i="102"/>
  <c r="D118" i="102"/>
  <c r="C118" i="102"/>
  <c r="J117" i="102"/>
  <c r="D117" i="102"/>
  <c r="C117" i="102"/>
  <c r="J116" i="102"/>
  <c r="D116" i="102"/>
  <c r="C116" i="102"/>
  <c r="J115" i="102"/>
  <c r="D115" i="102"/>
  <c r="C115" i="102"/>
  <c r="J114" i="102"/>
  <c r="D114" i="102"/>
  <c r="C114" i="102"/>
  <c r="J113" i="102"/>
  <c r="D113" i="102"/>
  <c r="C113" i="102"/>
  <c r="J112" i="102"/>
  <c r="D112" i="102"/>
  <c r="C112" i="102"/>
  <c r="J111" i="102"/>
  <c r="D111" i="102"/>
  <c r="C111" i="102"/>
  <c r="J110" i="102"/>
  <c r="D110" i="102"/>
  <c r="C110" i="102"/>
  <c r="J109" i="102"/>
  <c r="D109" i="102"/>
  <c r="C109" i="102"/>
  <c r="J108" i="102"/>
  <c r="D108" i="102"/>
  <c r="C108" i="102"/>
  <c r="J107" i="102"/>
  <c r="D107" i="102"/>
  <c r="C107" i="102"/>
  <c r="J106" i="102"/>
  <c r="D106" i="102"/>
  <c r="C106" i="102"/>
  <c r="J105" i="102"/>
  <c r="D105" i="102"/>
  <c r="C105" i="102"/>
  <c r="J104" i="102"/>
  <c r="D104" i="102"/>
  <c r="C104" i="102"/>
  <c r="J103" i="102"/>
  <c r="D103" i="102"/>
  <c r="C103" i="102"/>
  <c r="J102" i="102"/>
  <c r="D102" i="102"/>
  <c r="C102" i="102"/>
  <c r="J101" i="102"/>
  <c r="D101" i="102"/>
  <c r="C101" i="102"/>
  <c r="J100" i="102"/>
  <c r="D100" i="102"/>
  <c r="C100" i="102"/>
  <c r="J99" i="102"/>
  <c r="D99" i="102"/>
  <c r="C99" i="102"/>
  <c r="J98" i="102"/>
  <c r="D98" i="102"/>
  <c r="C98" i="102"/>
  <c r="J97" i="102"/>
  <c r="D97" i="102"/>
  <c r="C97" i="102"/>
  <c r="J96" i="102"/>
  <c r="D96" i="102"/>
  <c r="C96" i="102"/>
  <c r="J95" i="102"/>
  <c r="D95" i="102"/>
  <c r="C95" i="102"/>
  <c r="J94" i="102"/>
  <c r="D94" i="102"/>
  <c r="C94" i="102"/>
  <c r="J93" i="102"/>
  <c r="D93" i="102"/>
  <c r="C93" i="102"/>
  <c r="J92" i="102"/>
  <c r="D92" i="102"/>
  <c r="C92" i="102"/>
  <c r="J91" i="102"/>
  <c r="D91" i="102"/>
  <c r="C91" i="102"/>
  <c r="J90" i="102"/>
  <c r="D90" i="102"/>
  <c r="C90" i="102"/>
  <c r="J89" i="102"/>
  <c r="D89" i="102"/>
  <c r="C89" i="102"/>
  <c r="J88" i="102"/>
  <c r="D88" i="102"/>
  <c r="C88" i="102"/>
  <c r="J87" i="102"/>
  <c r="D87" i="102"/>
  <c r="C87" i="102"/>
  <c r="J86" i="102"/>
  <c r="D86" i="102"/>
  <c r="C86" i="102"/>
  <c r="J85" i="102"/>
  <c r="D85" i="102"/>
  <c r="C85" i="102"/>
  <c r="J84" i="102"/>
  <c r="D84" i="102"/>
  <c r="C84" i="102"/>
  <c r="J83" i="102"/>
  <c r="D83" i="102"/>
  <c r="C83" i="102"/>
  <c r="J82" i="102"/>
  <c r="D82" i="102"/>
  <c r="C82" i="102"/>
  <c r="J81" i="102"/>
  <c r="D81" i="102"/>
  <c r="C81" i="102"/>
  <c r="J80" i="102"/>
  <c r="D80" i="102"/>
  <c r="C80" i="102"/>
  <c r="J79" i="102"/>
  <c r="D79" i="102"/>
  <c r="C79" i="102"/>
  <c r="J78" i="102"/>
  <c r="D78" i="102"/>
  <c r="C78" i="102"/>
  <c r="J77" i="102"/>
  <c r="D77" i="102"/>
  <c r="C77" i="102"/>
  <c r="J76" i="102"/>
  <c r="D76" i="102"/>
  <c r="C76" i="102"/>
  <c r="J75" i="102"/>
  <c r="D75" i="102"/>
  <c r="C75" i="102"/>
  <c r="J74" i="102"/>
  <c r="D74" i="102"/>
  <c r="C74" i="102"/>
  <c r="J73" i="102"/>
  <c r="D73" i="102"/>
  <c r="C73" i="102"/>
  <c r="J72" i="102"/>
  <c r="D72" i="102"/>
  <c r="C72" i="102"/>
  <c r="J71" i="102"/>
  <c r="D71" i="102"/>
  <c r="C71" i="102"/>
  <c r="J70" i="102"/>
  <c r="D70" i="102"/>
  <c r="C70" i="102"/>
  <c r="J69" i="102"/>
  <c r="D69" i="102"/>
  <c r="C69" i="102"/>
  <c r="J68" i="102"/>
  <c r="D68" i="102"/>
  <c r="C68" i="102"/>
  <c r="J67" i="102"/>
  <c r="D67" i="102"/>
  <c r="C67" i="102"/>
  <c r="J66" i="102"/>
  <c r="D66" i="102"/>
  <c r="C66" i="102"/>
  <c r="J65" i="102"/>
  <c r="D65" i="102"/>
  <c r="C65" i="102"/>
  <c r="J64" i="102"/>
  <c r="D64" i="102"/>
  <c r="C64" i="102"/>
  <c r="J63" i="102"/>
  <c r="D63" i="102"/>
  <c r="C63" i="102"/>
  <c r="J62" i="102"/>
  <c r="D62" i="102"/>
  <c r="C62" i="102"/>
  <c r="J61" i="102"/>
  <c r="D61" i="102"/>
  <c r="C61" i="102"/>
  <c r="J60" i="102"/>
  <c r="D60" i="102"/>
  <c r="C60" i="102"/>
  <c r="J59" i="102"/>
  <c r="D59" i="102"/>
  <c r="C59" i="102"/>
  <c r="J58" i="102"/>
  <c r="D58" i="102"/>
  <c r="C58" i="102"/>
  <c r="J57" i="102"/>
  <c r="D57" i="102"/>
  <c r="C57" i="102"/>
  <c r="J56" i="102"/>
  <c r="D56" i="102"/>
  <c r="C56" i="102"/>
  <c r="J55" i="102"/>
  <c r="D55" i="102"/>
  <c r="C55" i="102"/>
  <c r="J54" i="102"/>
  <c r="D54" i="102"/>
  <c r="C54" i="102"/>
  <c r="J53" i="102"/>
  <c r="D53" i="102"/>
  <c r="C53" i="102"/>
  <c r="J52" i="102"/>
  <c r="D52" i="102"/>
  <c r="C52" i="102"/>
  <c r="J51" i="102"/>
  <c r="D51" i="102"/>
  <c r="C51" i="102"/>
  <c r="J50" i="102"/>
  <c r="D50" i="102"/>
  <c r="C50" i="102"/>
  <c r="J49" i="102"/>
  <c r="D49" i="102"/>
  <c r="C49" i="102"/>
  <c r="J48" i="102"/>
  <c r="D48" i="102"/>
  <c r="C48" i="102"/>
  <c r="J47" i="102"/>
  <c r="D47" i="102"/>
  <c r="C47" i="102"/>
  <c r="J46" i="102"/>
  <c r="D46" i="102"/>
  <c r="C46" i="102"/>
  <c r="J45" i="102"/>
  <c r="D45" i="102"/>
  <c r="C45" i="102"/>
  <c r="J44" i="102"/>
  <c r="D44" i="102"/>
  <c r="C44" i="102"/>
  <c r="J43" i="102"/>
  <c r="D43" i="102"/>
  <c r="C43" i="102"/>
  <c r="J42" i="102"/>
  <c r="D42" i="102"/>
  <c r="C42" i="102"/>
  <c r="J41" i="102"/>
  <c r="D41" i="102"/>
  <c r="C41" i="102"/>
  <c r="J40" i="102"/>
  <c r="D40" i="102"/>
  <c r="C40" i="102"/>
  <c r="J39" i="102"/>
  <c r="D39" i="102"/>
  <c r="C39" i="102"/>
  <c r="J38" i="102"/>
  <c r="D38" i="102"/>
  <c r="C38" i="102"/>
  <c r="J37" i="102"/>
  <c r="D37" i="102"/>
  <c r="C37" i="102"/>
  <c r="J36" i="102"/>
  <c r="D36" i="102"/>
  <c r="C36" i="102"/>
  <c r="J35" i="102"/>
  <c r="D35" i="102"/>
  <c r="C35" i="102"/>
  <c r="J34" i="102"/>
  <c r="D34" i="102"/>
  <c r="C34" i="102"/>
  <c r="J33" i="102"/>
  <c r="D33" i="102"/>
  <c r="C33" i="102"/>
  <c r="J32" i="102"/>
  <c r="D32" i="102"/>
  <c r="C32" i="102"/>
  <c r="J31" i="102"/>
  <c r="D31" i="102"/>
  <c r="C31" i="102"/>
  <c r="J30" i="102"/>
  <c r="D30" i="102"/>
  <c r="C30" i="102"/>
  <c r="J29" i="102"/>
  <c r="D29" i="102"/>
  <c r="C29" i="102"/>
  <c r="J28" i="102"/>
  <c r="D28" i="102"/>
  <c r="C28" i="102"/>
  <c r="J27" i="102"/>
  <c r="D27" i="102"/>
  <c r="C27" i="102"/>
  <c r="J26" i="102"/>
  <c r="D26" i="102"/>
  <c r="C26" i="102"/>
  <c r="J25" i="102"/>
  <c r="D25" i="102"/>
  <c r="C25" i="102"/>
  <c r="J24" i="102"/>
  <c r="D24" i="102"/>
  <c r="C24" i="102"/>
  <c r="J23" i="102"/>
  <c r="D23" i="102"/>
  <c r="C23" i="102"/>
  <c r="J22" i="102"/>
  <c r="D22" i="102"/>
  <c r="C22" i="102"/>
  <c r="J21" i="102"/>
  <c r="D21" i="102"/>
  <c r="C21" i="102"/>
  <c r="J20" i="102"/>
  <c r="D20" i="102"/>
  <c r="C20" i="102"/>
  <c r="J19" i="102"/>
  <c r="D19" i="102"/>
  <c r="C19" i="102"/>
  <c r="J18" i="102"/>
  <c r="D18" i="102"/>
  <c r="C18" i="102"/>
  <c r="J17" i="102"/>
  <c r="D17" i="102"/>
  <c r="C17" i="102"/>
  <c r="J16" i="102"/>
  <c r="D16" i="102"/>
  <c r="C16" i="102"/>
  <c r="J15" i="102"/>
  <c r="D15" i="102"/>
  <c r="C15" i="102"/>
  <c r="J14" i="102"/>
  <c r="D14" i="102"/>
  <c r="C14" i="102"/>
  <c r="J13" i="102"/>
  <c r="D13" i="102"/>
  <c r="C13" i="102"/>
  <c r="J12" i="102"/>
  <c r="D12" i="102"/>
  <c r="C12" i="102"/>
  <c r="J11" i="102"/>
  <c r="D11" i="102"/>
  <c r="C11" i="102"/>
  <c r="J10" i="102"/>
  <c r="D10" i="102"/>
  <c r="C10" i="102"/>
  <c r="J9" i="102"/>
  <c r="D9" i="102"/>
  <c r="C9" i="102"/>
  <c r="J8" i="102"/>
  <c r="D8" i="102"/>
  <c r="C8" i="102"/>
  <c r="J7" i="102"/>
  <c r="D7" i="102"/>
  <c r="C7" i="102"/>
  <c r="J6" i="102"/>
  <c r="D6" i="102"/>
  <c r="C6" i="102"/>
  <c r="J5" i="102"/>
  <c r="D5" i="102"/>
  <c r="C5" i="102"/>
  <c r="J4" i="102"/>
  <c r="D4" i="102"/>
  <c r="C4" i="102"/>
  <c r="J3" i="102"/>
  <c r="D3" i="102"/>
  <c r="C3" i="102"/>
  <c r="J2" i="102"/>
  <c r="D2" i="102"/>
  <c r="C2" i="102"/>
  <c r="D1" i="102"/>
  <c r="C1" i="102"/>
  <c r="J3" i="101"/>
  <c r="D3" i="101"/>
  <c r="C3" i="101"/>
  <c r="J2" i="101"/>
  <c r="D2" i="101"/>
  <c r="C2" i="101"/>
  <c r="D1" i="101"/>
  <c r="C1" i="101"/>
  <c r="J83" i="100"/>
  <c r="D83" i="100"/>
  <c r="C83" i="100"/>
  <c r="J82" i="100"/>
  <c r="D82" i="100"/>
  <c r="C82" i="100"/>
  <c r="J81" i="100"/>
  <c r="D81" i="100"/>
  <c r="C81" i="100"/>
  <c r="J80" i="100"/>
  <c r="D80" i="100"/>
  <c r="C80" i="100"/>
  <c r="J79" i="100"/>
  <c r="D79" i="100"/>
  <c r="C79" i="100"/>
  <c r="J78" i="100"/>
  <c r="D78" i="100"/>
  <c r="C78" i="100"/>
  <c r="J77" i="100"/>
  <c r="D77" i="100"/>
  <c r="C77" i="100"/>
  <c r="J76" i="100"/>
  <c r="D76" i="100"/>
  <c r="C76" i="100"/>
  <c r="J75" i="100"/>
  <c r="D75" i="100"/>
  <c r="C75" i="100"/>
  <c r="J74" i="100"/>
  <c r="D74" i="100"/>
  <c r="C74" i="100"/>
  <c r="J73" i="100"/>
  <c r="D73" i="100"/>
  <c r="C73" i="100"/>
  <c r="J72" i="100"/>
  <c r="D72" i="100"/>
  <c r="C72" i="100"/>
  <c r="J71" i="100"/>
  <c r="D71" i="100"/>
  <c r="C71" i="100"/>
  <c r="J70" i="100"/>
  <c r="D70" i="100"/>
  <c r="C70" i="100"/>
  <c r="J69" i="100"/>
  <c r="D69" i="100"/>
  <c r="C69" i="100"/>
  <c r="J68" i="100"/>
  <c r="D68" i="100"/>
  <c r="C68" i="100"/>
  <c r="J67" i="100"/>
  <c r="D67" i="100"/>
  <c r="C67" i="100"/>
  <c r="J66" i="100"/>
  <c r="D66" i="100"/>
  <c r="C66" i="100"/>
  <c r="J65" i="100"/>
  <c r="D65" i="100"/>
  <c r="C65" i="100"/>
  <c r="J64" i="100"/>
  <c r="D64" i="100"/>
  <c r="C64" i="100"/>
  <c r="J63" i="100"/>
  <c r="D63" i="100"/>
  <c r="C63" i="100"/>
  <c r="J62" i="100"/>
  <c r="D62" i="100"/>
  <c r="C62" i="100"/>
  <c r="J61" i="100"/>
  <c r="D61" i="100"/>
  <c r="C61" i="100"/>
  <c r="J60" i="100"/>
  <c r="D60" i="100"/>
  <c r="C60" i="100"/>
  <c r="J59" i="100"/>
  <c r="D59" i="100"/>
  <c r="C59" i="100"/>
  <c r="J58" i="100"/>
  <c r="D58" i="100"/>
  <c r="C58" i="100"/>
  <c r="J57" i="100"/>
  <c r="D57" i="100"/>
  <c r="C57" i="100"/>
  <c r="J56" i="100"/>
  <c r="D56" i="100"/>
  <c r="C56" i="100"/>
  <c r="J55" i="100"/>
  <c r="D55" i="100"/>
  <c r="C55" i="100"/>
  <c r="J54" i="100"/>
  <c r="D54" i="100"/>
  <c r="C54" i="100"/>
  <c r="J53" i="100"/>
  <c r="D53" i="100"/>
  <c r="C53" i="100"/>
  <c r="J52" i="100"/>
  <c r="D52" i="100"/>
  <c r="C52" i="100"/>
  <c r="J51" i="100"/>
  <c r="D51" i="100"/>
  <c r="C51" i="100"/>
  <c r="J50" i="100"/>
  <c r="D50" i="100"/>
  <c r="C50" i="100"/>
  <c r="J49" i="100"/>
  <c r="D49" i="100"/>
  <c r="C49" i="100"/>
  <c r="J48" i="100"/>
  <c r="D48" i="100"/>
  <c r="C48" i="100"/>
  <c r="J47" i="100"/>
  <c r="D47" i="100"/>
  <c r="C47" i="100"/>
  <c r="J46" i="100"/>
  <c r="D46" i="100"/>
  <c r="C46" i="100"/>
  <c r="J45" i="100"/>
  <c r="D45" i="100"/>
  <c r="C45" i="100"/>
  <c r="J44" i="100"/>
  <c r="D44" i="100"/>
  <c r="C44" i="100"/>
  <c r="J43" i="100"/>
  <c r="D43" i="100"/>
  <c r="C43" i="100"/>
  <c r="J42" i="100"/>
  <c r="D42" i="100"/>
  <c r="C42" i="100"/>
  <c r="J41" i="100"/>
  <c r="D41" i="100"/>
  <c r="C41" i="100"/>
  <c r="J40" i="100"/>
  <c r="D40" i="100"/>
  <c r="C40" i="100"/>
  <c r="J39" i="100"/>
  <c r="D39" i="100"/>
  <c r="C39" i="100"/>
  <c r="J38" i="100"/>
  <c r="D38" i="100"/>
  <c r="C38" i="100"/>
  <c r="J37" i="100"/>
  <c r="D37" i="100"/>
  <c r="C37" i="100"/>
  <c r="J36" i="100"/>
  <c r="D36" i="100"/>
  <c r="C36" i="100"/>
  <c r="J35" i="100"/>
  <c r="D35" i="100"/>
  <c r="C35" i="100"/>
  <c r="J34" i="100"/>
  <c r="D34" i="100"/>
  <c r="C34" i="100"/>
  <c r="J33" i="100"/>
  <c r="D33" i="100"/>
  <c r="C33" i="100"/>
  <c r="J32" i="100"/>
  <c r="D32" i="100"/>
  <c r="C32" i="100"/>
  <c r="J31" i="100"/>
  <c r="D31" i="100"/>
  <c r="C31" i="100"/>
  <c r="J30" i="100"/>
  <c r="D30" i="100"/>
  <c r="C30" i="100"/>
  <c r="J29" i="100"/>
  <c r="D29" i="100"/>
  <c r="C29" i="100"/>
  <c r="J28" i="100"/>
  <c r="D28" i="100"/>
  <c r="C28" i="100"/>
  <c r="J27" i="100"/>
  <c r="D27" i="100"/>
  <c r="C27" i="100"/>
  <c r="J26" i="100"/>
  <c r="D26" i="100"/>
  <c r="C26" i="100"/>
  <c r="J25" i="100"/>
  <c r="D25" i="100"/>
  <c r="C25" i="100"/>
  <c r="J24" i="100"/>
  <c r="D24" i="100"/>
  <c r="C24" i="100"/>
  <c r="J23" i="100"/>
  <c r="D23" i="100"/>
  <c r="C23" i="100"/>
  <c r="J22" i="100"/>
  <c r="D22" i="100"/>
  <c r="C22" i="100"/>
  <c r="J21" i="100"/>
  <c r="D21" i="100"/>
  <c r="C21" i="100"/>
  <c r="J20" i="100"/>
  <c r="D20" i="100"/>
  <c r="C20" i="100"/>
  <c r="J19" i="100"/>
  <c r="D19" i="100"/>
  <c r="C19" i="100"/>
  <c r="J18" i="100"/>
  <c r="D18" i="100"/>
  <c r="C18" i="100"/>
  <c r="J17" i="100"/>
  <c r="D17" i="100"/>
  <c r="C17" i="100"/>
  <c r="J16" i="100"/>
  <c r="D16" i="100"/>
  <c r="C16" i="100"/>
  <c r="J15" i="100"/>
  <c r="D15" i="100"/>
  <c r="C15" i="100"/>
  <c r="J14" i="100"/>
  <c r="D14" i="100"/>
  <c r="C14" i="100"/>
  <c r="J13" i="100"/>
  <c r="D13" i="100"/>
  <c r="C13" i="100"/>
  <c r="J12" i="100"/>
  <c r="D12" i="100"/>
  <c r="C12" i="100"/>
  <c r="J11" i="100"/>
  <c r="D11" i="100"/>
  <c r="C11" i="100"/>
  <c r="J10" i="100"/>
  <c r="D10" i="100"/>
  <c r="C10" i="100"/>
  <c r="J9" i="100"/>
  <c r="D9" i="100"/>
  <c r="C9" i="100"/>
  <c r="J8" i="100"/>
  <c r="D8" i="100"/>
  <c r="C8" i="100"/>
  <c r="J7" i="100"/>
  <c r="D7" i="100"/>
  <c r="C7" i="100"/>
  <c r="J6" i="100"/>
  <c r="D6" i="100"/>
  <c r="C6" i="100"/>
  <c r="J5" i="100"/>
  <c r="D5" i="100"/>
  <c r="C5" i="100"/>
  <c r="J4" i="100"/>
  <c r="D4" i="100"/>
  <c r="C4" i="100"/>
  <c r="J3" i="100"/>
  <c r="D3" i="100"/>
  <c r="C3" i="100"/>
  <c r="J2" i="100"/>
  <c r="D2" i="100"/>
  <c r="C2" i="100"/>
  <c r="D1" i="100"/>
  <c r="C1" i="100"/>
  <c r="J53" i="99"/>
  <c r="D53" i="99"/>
  <c r="C53" i="99"/>
  <c r="J52" i="99"/>
  <c r="D52" i="99"/>
  <c r="C52" i="99"/>
  <c r="J51" i="99"/>
  <c r="D51" i="99"/>
  <c r="C51" i="99"/>
  <c r="J50" i="99"/>
  <c r="D50" i="99"/>
  <c r="C50" i="99"/>
  <c r="J49" i="99"/>
  <c r="D49" i="99"/>
  <c r="C49" i="99"/>
  <c r="J48" i="99"/>
  <c r="D48" i="99"/>
  <c r="C48" i="99"/>
  <c r="J47" i="99"/>
  <c r="D47" i="99"/>
  <c r="C47" i="99"/>
  <c r="J46" i="99"/>
  <c r="D46" i="99"/>
  <c r="C46" i="99"/>
  <c r="J45" i="99"/>
  <c r="D45" i="99"/>
  <c r="C45" i="99"/>
  <c r="J44" i="99"/>
  <c r="D44" i="99"/>
  <c r="C44" i="99"/>
  <c r="J43" i="99"/>
  <c r="D43" i="99"/>
  <c r="C43" i="99"/>
  <c r="J42" i="99"/>
  <c r="D42" i="99"/>
  <c r="C42" i="99"/>
  <c r="J41" i="99"/>
  <c r="D41" i="99"/>
  <c r="C41" i="99"/>
  <c r="J40" i="99"/>
  <c r="D40" i="99"/>
  <c r="C40" i="99"/>
  <c r="J39" i="99"/>
  <c r="D39" i="99"/>
  <c r="C39" i="99"/>
  <c r="J38" i="99"/>
  <c r="D38" i="99"/>
  <c r="C38" i="99"/>
  <c r="J37" i="99"/>
  <c r="D37" i="99"/>
  <c r="C37" i="99"/>
  <c r="J36" i="99"/>
  <c r="D36" i="99"/>
  <c r="C36" i="99"/>
  <c r="J35" i="99"/>
  <c r="D35" i="99"/>
  <c r="C35" i="99"/>
  <c r="J34" i="99"/>
  <c r="D34" i="99"/>
  <c r="C34" i="99"/>
  <c r="J33" i="99"/>
  <c r="D33" i="99"/>
  <c r="C33" i="99"/>
  <c r="J32" i="99"/>
  <c r="D32" i="99"/>
  <c r="C32" i="99"/>
  <c r="J31" i="99"/>
  <c r="D31" i="99"/>
  <c r="C31" i="99"/>
  <c r="J30" i="99"/>
  <c r="D30" i="99"/>
  <c r="C30" i="99"/>
  <c r="J29" i="99"/>
  <c r="D29" i="99"/>
  <c r="C29" i="99"/>
  <c r="J28" i="99"/>
  <c r="D28" i="99"/>
  <c r="C28" i="99"/>
  <c r="J27" i="99"/>
  <c r="D27" i="99"/>
  <c r="C27" i="99"/>
  <c r="J26" i="99"/>
  <c r="D26" i="99"/>
  <c r="C26" i="99"/>
  <c r="J25" i="99"/>
  <c r="D25" i="99"/>
  <c r="C25" i="99"/>
  <c r="J24" i="99"/>
  <c r="D24" i="99"/>
  <c r="C24" i="99"/>
  <c r="J23" i="99"/>
  <c r="D23" i="99"/>
  <c r="C23" i="99"/>
  <c r="J22" i="99"/>
  <c r="D22" i="99"/>
  <c r="C22" i="99"/>
  <c r="J21" i="99"/>
  <c r="D21" i="99"/>
  <c r="C21" i="99"/>
  <c r="J20" i="99"/>
  <c r="D20" i="99"/>
  <c r="C20" i="99"/>
  <c r="J19" i="99"/>
  <c r="D19" i="99"/>
  <c r="C19" i="99"/>
  <c r="J18" i="99"/>
  <c r="D18" i="99"/>
  <c r="C18" i="99"/>
  <c r="J17" i="99"/>
  <c r="D17" i="99"/>
  <c r="C17" i="99"/>
  <c r="J16" i="99"/>
  <c r="D16" i="99"/>
  <c r="C16" i="99"/>
  <c r="J15" i="99"/>
  <c r="D15" i="99"/>
  <c r="C15" i="99"/>
  <c r="J14" i="99"/>
  <c r="D14" i="99"/>
  <c r="C14" i="99"/>
  <c r="J13" i="99"/>
  <c r="D13" i="99"/>
  <c r="C13" i="99"/>
  <c r="J12" i="99"/>
  <c r="D12" i="99"/>
  <c r="C12" i="99"/>
  <c r="J11" i="99"/>
  <c r="D11" i="99"/>
  <c r="C11" i="99"/>
  <c r="J10" i="99"/>
  <c r="D10" i="99"/>
  <c r="C10" i="99"/>
  <c r="J9" i="99"/>
  <c r="D9" i="99"/>
  <c r="C9" i="99"/>
  <c r="J8" i="99"/>
  <c r="D8" i="99"/>
  <c r="C8" i="99"/>
  <c r="J7" i="99"/>
  <c r="D7" i="99"/>
  <c r="C7" i="99"/>
  <c r="J6" i="99"/>
  <c r="D6" i="99"/>
  <c r="C6" i="99"/>
  <c r="J5" i="99"/>
  <c r="D5" i="99"/>
  <c r="C5" i="99"/>
  <c r="J4" i="99"/>
  <c r="D4" i="99"/>
  <c r="C4" i="99"/>
  <c r="J3" i="99"/>
  <c r="D3" i="99"/>
  <c r="C3" i="99"/>
  <c r="J2" i="99"/>
  <c r="D2" i="99"/>
  <c r="C2" i="99"/>
  <c r="D1" i="99"/>
  <c r="C1" i="99"/>
  <c r="J93" i="98"/>
  <c r="D93" i="98"/>
  <c r="C93" i="98"/>
  <c r="J92" i="98"/>
  <c r="D92" i="98"/>
  <c r="C92" i="98"/>
  <c r="J91" i="98"/>
  <c r="D91" i="98"/>
  <c r="C91" i="98"/>
  <c r="J90" i="98"/>
  <c r="D90" i="98"/>
  <c r="C90" i="98"/>
  <c r="J89" i="98"/>
  <c r="D89" i="98"/>
  <c r="C89" i="98"/>
  <c r="J88" i="98"/>
  <c r="D88" i="98"/>
  <c r="C88" i="98"/>
  <c r="J87" i="98"/>
  <c r="D87" i="98"/>
  <c r="C87" i="98"/>
  <c r="J86" i="98"/>
  <c r="D86" i="98"/>
  <c r="C86" i="98"/>
  <c r="J85" i="98"/>
  <c r="D85" i="98"/>
  <c r="C85" i="98"/>
  <c r="J84" i="98"/>
  <c r="D84" i="98"/>
  <c r="C84" i="98"/>
  <c r="J83" i="98"/>
  <c r="D83" i="98"/>
  <c r="C83" i="98"/>
  <c r="J82" i="98"/>
  <c r="D82" i="98"/>
  <c r="C82" i="98"/>
  <c r="J81" i="98"/>
  <c r="D81" i="98"/>
  <c r="C81" i="98"/>
  <c r="J80" i="98"/>
  <c r="D80" i="98"/>
  <c r="C80" i="98"/>
  <c r="J79" i="98"/>
  <c r="D79" i="98"/>
  <c r="C79" i="98"/>
  <c r="J78" i="98"/>
  <c r="D78" i="98"/>
  <c r="C78" i="98"/>
  <c r="J77" i="98"/>
  <c r="D77" i="98"/>
  <c r="C77" i="98"/>
  <c r="J76" i="98"/>
  <c r="D76" i="98"/>
  <c r="C76" i="98"/>
  <c r="J75" i="98"/>
  <c r="D75" i="98"/>
  <c r="C75" i="98"/>
  <c r="J74" i="98"/>
  <c r="D74" i="98"/>
  <c r="C74" i="98"/>
  <c r="J73" i="98"/>
  <c r="D73" i="98"/>
  <c r="C73" i="98"/>
  <c r="J72" i="98"/>
  <c r="D72" i="98"/>
  <c r="C72" i="98"/>
  <c r="J71" i="98"/>
  <c r="D71" i="98"/>
  <c r="C71" i="98"/>
  <c r="J70" i="98"/>
  <c r="D70" i="98"/>
  <c r="C70" i="98"/>
  <c r="J69" i="98"/>
  <c r="D69" i="98"/>
  <c r="C69" i="98"/>
  <c r="J68" i="98"/>
  <c r="D68" i="98"/>
  <c r="C68" i="98"/>
  <c r="J67" i="98"/>
  <c r="D67" i="98"/>
  <c r="C67" i="98"/>
  <c r="J66" i="98"/>
  <c r="D66" i="98"/>
  <c r="C66" i="98"/>
  <c r="J65" i="98"/>
  <c r="D65" i="98"/>
  <c r="C65" i="98"/>
  <c r="J64" i="98"/>
  <c r="D64" i="98"/>
  <c r="C64" i="98"/>
  <c r="J63" i="98"/>
  <c r="D63" i="98"/>
  <c r="C63" i="98"/>
  <c r="J62" i="98"/>
  <c r="D62" i="98"/>
  <c r="C62" i="98"/>
  <c r="J61" i="98"/>
  <c r="D61" i="98"/>
  <c r="C61" i="98"/>
  <c r="J60" i="98"/>
  <c r="D60" i="98"/>
  <c r="C60" i="98"/>
  <c r="J59" i="98"/>
  <c r="D59" i="98"/>
  <c r="C59" i="98"/>
  <c r="J58" i="98"/>
  <c r="D58" i="98"/>
  <c r="C58" i="98"/>
  <c r="J57" i="98"/>
  <c r="D57" i="98"/>
  <c r="C57" i="98"/>
  <c r="J56" i="98"/>
  <c r="D56" i="98"/>
  <c r="C56" i="98"/>
  <c r="J55" i="98"/>
  <c r="D55" i="98"/>
  <c r="C55" i="98"/>
  <c r="J54" i="98"/>
  <c r="D54" i="98"/>
  <c r="C54" i="98"/>
  <c r="J53" i="98"/>
  <c r="D53" i="98"/>
  <c r="C53" i="98"/>
  <c r="J52" i="98"/>
  <c r="D52" i="98"/>
  <c r="C52" i="98"/>
  <c r="J51" i="98"/>
  <c r="D51" i="98"/>
  <c r="C51" i="98"/>
  <c r="J50" i="98"/>
  <c r="D50" i="98"/>
  <c r="C50" i="98"/>
  <c r="J49" i="98"/>
  <c r="D49" i="98"/>
  <c r="C49" i="98"/>
  <c r="J48" i="98"/>
  <c r="D48" i="98"/>
  <c r="C48" i="98"/>
  <c r="J47" i="98"/>
  <c r="D47" i="98"/>
  <c r="C47" i="98"/>
  <c r="J46" i="98"/>
  <c r="D46" i="98"/>
  <c r="C46" i="98"/>
  <c r="J45" i="98"/>
  <c r="D45" i="98"/>
  <c r="C45" i="98"/>
  <c r="J44" i="98"/>
  <c r="D44" i="98"/>
  <c r="C44" i="98"/>
  <c r="J43" i="98"/>
  <c r="D43" i="98"/>
  <c r="C43" i="98"/>
  <c r="J42" i="98"/>
  <c r="D42" i="98"/>
  <c r="C42" i="98"/>
  <c r="J41" i="98"/>
  <c r="D41" i="98"/>
  <c r="C41" i="98"/>
  <c r="J40" i="98"/>
  <c r="D40" i="98"/>
  <c r="C40" i="98"/>
  <c r="J39" i="98"/>
  <c r="D39" i="98"/>
  <c r="C39" i="98"/>
  <c r="J38" i="98"/>
  <c r="D38" i="98"/>
  <c r="C38" i="98"/>
  <c r="J37" i="98"/>
  <c r="D37" i="98"/>
  <c r="C37" i="98"/>
  <c r="J36" i="98"/>
  <c r="D36" i="98"/>
  <c r="C36" i="98"/>
  <c r="J35" i="98"/>
  <c r="D35" i="98"/>
  <c r="C35" i="98"/>
  <c r="J34" i="98"/>
  <c r="D34" i="98"/>
  <c r="C34" i="98"/>
  <c r="J33" i="98"/>
  <c r="D33" i="98"/>
  <c r="C33" i="98"/>
  <c r="J32" i="98"/>
  <c r="D32" i="98"/>
  <c r="C32" i="98"/>
  <c r="J31" i="98"/>
  <c r="D31" i="98"/>
  <c r="C31" i="98"/>
  <c r="J30" i="98"/>
  <c r="D30" i="98"/>
  <c r="C30" i="98"/>
  <c r="J29" i="98"/>
  <c r="D29" i="98"/>
  <c r="C29" i="98"/>
  <c r="J28" i="98"/>
  <c r="D28" i="98"/>
  <c r="C28" i="98"/>
  <c r="J27" i="98"/>
  <c r="D27" i="98"/>
  <c r="C27" i="98"/>
  <c r="J26" i="98"/>
  <c r="D26" i="98"/>
  <c r="C26" i="98"/>
  <c r="J25" i="98"/>
  <c r="D25" i="98"/>
  <c r="C25" i="98"/>
  <c r="J24" i="98"/>
  <c r="D24" i="98"/>
  <c r="C24" i="98"/>
  <c r="J23" i="98"/>
  <c r="D23" i="98"/>
  <c r="C23" i="98"/>
  <c r="J22" i="98"/>
  <c r="D22" i="98"/>
  <c r="C22" i="98"/>
  <c r="J21" i="98"/>
  <c r="D21" i="98"/>
  <c r="C21" i="98"/>
  <c r="J20" i="98"/>
  <c r="D20" i="98"/>
  <c r="C20" i="98"/>
  <c r="J19" i="98"/>
  <c r="D19" i="98"/>
  <c r="C19" i="98"/>
  <c r="J18" i="98"/>
  <c r="D18" i="98"/>
  <c r="C18" i="98"/>
  <c r="J17" i="98"/>
  <c r="D17" i="98"/>
  <c r="C17" i="98"/>
  <c r="J16" i="98"/>
  <c r="D16" i="98"/>
  <c r="C16" i="98"/>
  <c r="J15" i="98"/>
  <c r="D15" i="98"/>
  <c r="C15" i="98"/>
  <c r="J14" i="98"/>
  <c r="D14" i="98"/>
  <c r="C14" i="98"/>
  <c r="J13" i="98"/>
  <c r="D13" i="98"/>
  <c r="C13" i="98"/>
  <c r="J12" i="98"/>
  <c r="D12" i="98"/>
  <c r="C12" i="98"/>
  <c r="J11" i="98"/>
  <c r="D11" i="98"/>
  <c r="C11" i="98"/>
  <c r="J10" i="98"/>
  <c r="D10" i="98"/>
  <c r="C10" i="98"/>
  <c r="J9" i="98"/>
  <c r="D9" i="98"/>
  <c r="C9" i="98"/>
  <c r="J8" i="98"/>
  <c r="D8" i="98"/>
  <c r="C8" i="98"/>
  <c r="J7" i="98"/>
  <c r="D7" i="98"/>
  <c r="C7" i="98"/>
  <c r="J6" i="98"/>
  <c r="D6" i="98"/>
  <c r="C6" i="98"/>
  <c r="J5" i="98"/>
  <c r="D5" i="98"/>
  <c r="C5" i="98"/>
  <c r="J4" i="98"/>
  <c r="D4" i="98"/>
  <c r="C4" i="98"/>
  <c r="J3" i="98"/>
  <c r="D3" i="98"/>
  <c r="C3" i="98"/>
  <c r="J2" i="98"/>
  <c r="D2" i="98"/>
  <c r="C2" i="98"/>
  <c r="D1" i="98"/>
  <c r="C1" i="98"/>
  <c r="J58" i="97"/>
  <c r="D58" i="97"/>
  <c r="C58" i="97"/>
  <c r="J57" i="97"/>
  <c r="D57" i="97"/>
  <c r="C57" i="97"/>
  <c r="J56" i="97"/>
  <c r="D56" i="97"/>
  <c r="C56" i="97"/>
  <c r="J55" i="97"/>
  <c r="D55" i="97"/>
  <c r="C55" i="97"/>
  <c r="J54" i="97"/>
  <c r="D54" i="97"/>
  <c r="C54" i="97"/>
  <c r="J53" i="97"/>
  <c r="D53" i="97"/>
  <c r="C53" i="97"/>
  <c r="J52" i="97"/>
  <c r="D52" i="97"/>
  <c r="C52" i="97"/>
  <c r="J51" i="97"/>
  <c r="D51" i="97"/>
  <c r="C51" i="97"/>
  <c r="J50" i="97"/>
  <c r="D50" i="97"/>
  <c r="C50" i="97"/>
  <c r="J49" i="97"/>
  <c r="D49" i="97"/>
  <c r="C49" i="97"/>
  <c r="J48" i="97"/>
  <c r="D48" i="97"/>
  <c r="C48" i="97"/>
  <c r="J47" i="97"/>
  <c r="D47" i="97"/>
  <c r="C47" i="97"/>
  <c r="J46" i="97"/>
  <c r="D46" i="97"/>
  <c r="C46" i="97"/>
  <c r="J45" i="97"/>
  <c r="D45" i="97"/>
  <c r="C45" i="97"/>
  <c r="J44" i="97"/>
  <c r="D44" i="97"/>
  <c r="C44" i="97"/>
  <c r="J43" i="97"/>
  <c r="D43" i="97"/>
  <c r="C43" i="97"/>
  <c r="J42" i="97"/>
  <c r="D42" i="97"/>
  <c r="C42" i="97"/>
  <c r="J41" i="97"/>
  <c r="D41" i="97"/>
  <c r="C41" i="97"/>
  <c r="J40" i="97"/>
  <c r="D40" i="97"/>
  <c r="C40" i="97"/>
  <c r="J39" i="97"/>
  <c r="D39" i="97"/>
  <c r="C39" i="97"/>
  <c r="J38" i="97"/>
  <c r="D38" i="97"/>
  <c r="C38" i="97"/>
  <c r="J37" i="97"/>
  <c r="D37" i="97"/>
  <c r="C37" i="97"/>
  <c r="J36" i="97"/>
  <c r="D36" i="97"/>
  <c r="C36" i="97"/>
  <c r="J35" i="97"/>
  <c r="D35" i="97"/>
  <c r="C35" i="97"/>
  <c r="J34" i="97"/>
  <c r="D34" i="97"/>
  <c r="C34" i="97"/>
  <c r="J33" i="97"/>
  <c r="D33" i="97"/>
  <c r="C33" i="97"/>
  <c r="J32" i="97"/>
  <c r="D32" i="97"/>
  <c r="C32" i="97"/>
  <c r="J31" i="97"/>
  <c r="D31" i="97"/>
  <c r="C31" i="97"/>
  <c r="J30" i="97"/>
  <c r="D30" i="97"/>
  <c r="C30" i="97"/>
  <c r="J29" i="97"/>
  <c r="D29" i="97"/>
  <c r="C29" i="97"/>
  <c r="J28" i="97"/>
  <c r="D28" i="97"/>
  <c r="C28" i="97"/>
  <c r="J27" i="97"/>
  <c r="D27" i="97"/>
  <c r="C27" i="97"/>
  <c r="J26" i="97"/>
  <c r="D26" i="97"/>
  <c r="C26" i="97"/>
  <c r="J25" i="97"/>
  <c r="D25" i="97"/>
  <c r="C25" i="97"/>
  <c r="J24" i="97"/>
  <c r="D24" i="97"/>
  <c r="C24" i="97"/>
  <c r="J23" i="97"/>
  <c r="D23" i="97"/>
  <c r="C23" i="97"/>
  <c r="J22" i="97"/>
  <c r="D22" i="97"/>
  <c r="C22" i="97"/>
  <c r="J21" i="97"/>
  <c r="D21" i="97"/>
  <c r="C21" i="97"/>
  <c r="J20" i="97"/>
  <c r="D20" i="97"/>
  <c r="C20" i="97"/>
  <c r="J19" i="97"/>
  <c r="D19" i="97"/>
  <c r="C19" i="97"/>
  <c r="J18" i="97"/>
  <c r="D18" i="97"/>
  <c r="C18" i="97"/>
  <c r="J17" i="97"/>
  <c r="D17" i="97"/>
  <c r="C17" i="97"/>
  <c r="J16" i="97"/>
  <c r="D16" i="97"/>
  <c r="C16" i="97"/>
  <c r="J15" i="97"/>
  <c r="D15" i="97"/>
  <c r="C15" i="97"/>
  <c r="J14" i="97"/>
  <c r="D14" i="97"/>
  <c r="C14" i="97"/>
  <c r="J13" i="97"/>
  <c r="D13" i="97"/>
  <c r="C13" i="97"/>
  <c r="J12" i="97"/>
  <c r="D12" i="97"/>
  <c r="C12" i="97"/>
  <c r="J11" i="97"/>
  <c r="D11" i="97"/>
  <c r="C11" i="97"/>
  <c r="J10" i="97"/>
  <c r="D10" i="97"/>
  <c r="C10" i="97"/>
  <c r="J9" i="97"/>
  <c r="D9" i="97"/>
  <c r="C9" i="97"/>
  <c r="J8" i="97"/>
  <c r="D8" i="97"/>
  <c r="C8" i="97"/>
  <c r="J7" i="97"/>
  <c r="D7" i="97"/>
  <c r="C7" i="97"/>
  <c r="J6" i="97"/>
  <c r="D6" i="97"/>
  <c r="C6" i="97"/>
  <c r="J5" i="97"/>
  <c r="D5" i="97"/>
  <c r="C5" i="97"/>
  <c r="J4" i="97"/>
  <c r="D4" i="97"/>
  <c r="C4" i="97"/>
  <c r="J3" i="97"/>
  <c r="D3" i="97"/>
  <c r="C3" i="97"/>
  <c r="J2" i="97"/>
  <c r="D2" i="97"/>
  <c r="C2" i="97"/>
  <c r="D1" i="97"/>
  <c r="C1" i="97"/>
  <c r="J167" i="96"/>
  <c r="D167" i="96"/>
  <c r="C167" i="96"/>
  <c r="J166" i="96"/>
  <c r="D166" i="96"/>
  <c r="C166" i="96"/>
  <c r="J165" i="96"/>
  <c r="D165" i="96"/>
  <c r="C165" i="96"/>
  <c r="J164" i="96"/>
  <c r="D164" i="96"/>
  <c r="C164" i="96"/>
  <c r="J163" i="96"/>
  <c r="D163" i="96"/>
  <c r="C163" i="96"/>
  <c r="J162" i="96"/>
  <c r="D162" i="96"/>
  <c r="C162" i="96"/>
  <c r="J161" i="96"/>
  <c r="D161" i="96"/>
  <c r="C161" i="96"/>
  <c r="J160" i="96"/>
  <c r="D160" i="96"/>
  <c r="C160" i="96"/>
  <c r="J159" i="96"/>
  <c r="D159" i="96"/>
  <c r="C159" i="96"/>
  <c r="J158" i="96"/>
  <c r="D158" i="96"/>
  <c r="C158" i="96"/>
  <c r="J157" i="96"/>
  <c r="D157" i="96"/>
  <c r="C157" i="96"/>
  <c r="J156" i="96"/>
  <c r="D156" i="96"/>
  <c r="C156" i="96"/>
  <c r="J155" i="96"/>
  <c r="D155" i="96"/>
  <c r="C155" i="96"/>
  <c r="J154" i="96"/>
  <c r="D154" i="96"/>
  <c r="C154" i="96"/>
  <c r="J153" i="96"/>
  <c r="D153" i="96"/>
  <c r="C153" i="96"/>
  <c r="J152" i="96"/>
  <c r="D152" i="96"/>
  <c r="C152" i="96"/>
  <c r="J151" i="96"/>
  <c r="D151" i="96"/>
  <c r="C151" i="96"/>
  <c r="J150" i="96"/>
  <c r="D150" i="96"/>
  <c r="C150" i="96"/>
  <c r="J149" i="96"/>
  <c r="D149" i="96"/>
  <c r="C149" i="96"/>
  <c r="J148" i="96"/>
  <c r="D148" i="96"/>
  <c r="C148" i="96"/>
  <c r="J147" i="96"/>
  <c r="D147" i="96"/>
  <c r="C147" i="96"/>
  <c r="J146" i="96"/>
  <c r="D146" i="96"/>
  <c r="C146" i="96"/>
  <c r="J145" i="96"/>
  <c r="D145" i="96"/>
  <c r="C145" i="96"/>
  <c r="J144" i="96"/>
  <c r="D144" i="96"/>
  <c r="C144" i="96"/>
  <c r="J143" i="96"/>
  <c r="D143" i="96"/>
  <c r="C143" i="96"/>
  <c r="J142" i="96"/>
  <c r="D142" i="96"/>
  <c r="C142" i="96"/>
  <c r="J141" i="96"/>
  <c r="D141" i="96"/>
  <c r="C141" i="96"/>
  <c r="J140" i="96"/>
  <c r="D140" i="96"/>
  <c r="C140" i="96"/>
  <c r="J139" i="96"/>
  <c r="D139" i="96"/>
  <c r="C139" i="96"/>
  <c r="J138" i="96"/>
  <c r="D138" i="96"/>
  <c r="C138" i="96"/>
  <c r="J137" i="96"/>
  <c r="D137" i="96"/>
  <c r="C137" i="96"/>
  <c r="J136" i="96"/>
  <c r="D136" i="96"/>
  <c r="C136" i="96"/>
  <c r="J135" i="96"/>
  <c r="D135" i="96"/>
  <c r="C135" i="96"/>
  <c r="J134" i="96"/>
  <c r="D134" i="96"/>
  <c r="C134" i="96"/>
  <c r="J133" i="96"/>
  <c r="D133" i="96"/>
  <c r="C133" i="96"/>
  <c r="J132" i="96"/>
  <c r="D132" i="96"/>
  <c r="C132" i="96"/>
  <c r="J131" i="96"/>
  <c r="D131" i="96"/>
  <c r="C131" i="96"/>
  <c r="J130" i="96"/>
  <c r="D130" i="96"/>
  <c r="C130" i="96"/>
  <c r="J129" i="96"/>
  <c r="D129" i="96"/>
  <c r="C129" i="96"/>
  <c r="J128" i="96"/>
  <c r="D128" i="96"/>
  <c r="C128" i="96"/>
  <c r="J127" i="96"/>
  <c r="D127" i="96"/>
  <c r="C127" i="96"/>
  <c r="J126" i="96"/>
  <c r="D126" i="96"/>
  <c r="C126" i="96"/>
  <c r="J125" i="96"/>
  <c r="D125" i="96"/>
  <c r="C125" i="96"/>
  <c r="J124" i="96"/>
  <c r="D124" i="96"/>
  <c r="C124" i="96"/>
  <c r="J123" i="96"/>
  <c r="D123" i="96"/>
  <c r="C123" i="96"/>
  <c r="J122" i="96"/>
  <c r="D122" i="96"/>
  <c r="C122" i="96"/>
  <c r="J121" i="96"/>
  <c r="D121" i="96"/>
  <c r="C121" i="96"/>
  <c r="J120" i="96"/>
  <c r="D120" i="96"/>
  <c r="C120" i="96"/>
  <c r="J119" i="96"/>
  <c r="D119" i="96"/>
  <c r="C119" i="96"/>
  <c r="J118" i="96"/>
  <c r="D118" i="96"/>
  <c r="C118" i="96"/>
  <c r="J117" i="96"/>
  <c r="D117" i="96"/>
  <c r="C117" i="96"/>
  <c r="J116" i="96"/>
  <c r="D116" i="96"/>
  <c r="C116" i="96"/>
  <c r="J115" i="96"/>
  <c r="D115" i="96"/>
  <c r="C115" i="96"/>
  <c r="J114" i="96"/>
  <c r="D114" i="96"/>
  <c r="C114" i="96"/>
  <c r="J113" i="96"/>
  <c r="D113" i="96"/>
  <c r="C113" i="96"/>
  <c r="J112" i="96"/>
  <c r="D112" i="96"/>
  <c r="C112" i="96"/>
  <c r="J111" i="96"/>
  <c r="D111" i="96"/>
  <c r="C111" i="96"/>
  <c r="J110" i="96"/>
  <c r="D110" i="96"/>
  <c r="C110" i="96"/>
  <c r="J109" i="96"/>
  <c r="D109" i="96"/>
  <c r="C109" i="96"/>
  <c r="J108" i="96"/>
  <c r="D108" i="96"/>
  <c r="C108" i="96"/>
  <c r="J107" i="96"/>
  <c r="D107" i="96"/>
  <c r="C107" i="96"/>
  <c r="J106" i="96"/>
  <c r="D106" i="96"/>
  <c r="C106" i="96"/>
  <c r="J105" i="96"/>
  <c r="D105" i="96"/>
  <c r="C105" i="96"/>
  <c r="J104" i="96"/>
  <c r="D104" i="96"/>
  <c r="C104" i="96"/>
  <c r="J103" i="96"/>
  <c r="D103" i="96"/>
  <c r="C103" i="96"/>
  <c r="J102" i="96"/>
  <c r="D102" i="96"/>
  <c r="C102" i="96"/>
  <c r="J101" i="96"/>
  <c r="D101" i="96"/>
  <c r="C101" i="96"/>
  <c r="J100" i="96"/>
  <c r="D100" i="96"/>
  <c r="C100" i="96"/>
  <c r="J99" i="96"/>
  <c r="D99" i="96"/>
  <c r="C99" i="96"/>
  <c r="J98" i="96"/>
  <c r="D98" i="96"/>
  <c r="C98" i="96"/>
  <c r="J97" i="96"/>
  <c r="D97" i="96"/>
  <c r="C97" i="96"/>
  <c r="J96" i="96"/>
  <c r="D96" i="96"/>
  <c r="C96" i="96"/>
  <c r="J95" i="96"/>
  <c r="D95" i="96"/>
  <c r="C95" i="96"/>
  <c r="J94" i="96"/>
  <c r="D94" i="96"/>
  <c r="C94" i="96"/>
  <c r="J93" i="96"/>
  <c r="D93" i="96"/>
  <c r="C93" i="96"/>
  <c r="J92" i="96"/>
  <c r="D92" i="96"/>
  <c r="C92" i="96"/>
  <c r="J91" i="96"/>
  <c r="D91" i="96"/>
  <c r="C91" i="96"/>
  <c r="J90" i="96"/>
  <c r="D90" i="96"/>
  <c r="C90" i="96"/>
  <c r="J89" i="96"/>
  <c r="D89" i="96"/>
  <c r="C89" i="96"/>
  <c r="J88" i="96"/>
  <c r="D88" i="96"/>
  <c r="C88" i="96"/>
  <c r="J87" i="96"/>
  <c r="D87" i="96"/>
  <c r="C87" i="96"/>
  <c r="J86" i="96"/>
  <c r="D86" i="96"/>
  <c r="C86" i="96"/>
  <c r="J85" i="96"/>
  <c r="D85" i="96"/>
  <c r="C85" i="96"/>
  <c r="J84" i="96"/>
  <c r="D84" i="96"/>
  <c r="C84" i="96"/>
  <c r="J83" i="96"/>
  <c r="D83" i="96"/>
  <c r="C83" i="96"/>
  <c r="J82" i="96"/>
  <c r="D82" i="96"/>
  <c r="C82" i="96"/>
  <c r="J81" i="96"/>
  <c r="D81" i="96"/>
  <c r="C81" i="96"/>
  <c r="J80" i="96"/>
  <c r="D80" i="96"/>
  <c r="C80" i="96"/>
  <c r="J79" i="96"/>
  <c r="D79" i="96"/>
  <c r="C79" i="96"/>
  <c r="J78" i="96"/>
  <c r="D78" i="96"/>
  <c r="C78" i="96"/>
  <c r="J77" i="96"/>
  <c r="D77" i="96"/>
  <c r="C77" i="96"/>
  <c r="J76" i="96"/>
  <c r="D76" i="96"/>
  <c r="C76" i="96"/>
  <c r="J75" i="96"/>
  <c r="D75" i="96"/>
  <c r="C75" i="96"/>
  <c r="J74" i="96"/>
  <c r="D74" i="96"/>
  <c r="C74" i="96"/>
  <c r="J73" i="96"/>
  <c r="D73" i="96"/>
  <c r="C73" i="96"/>
  <c r="J72" i="96"/>
  <c r="D72" i="96"/>
  <c r="C72" i="96"/>
  <c r="J71" i="96"/>
  <c r="D71" i="96"/>
  <c r="C71" i="96"/>
  <c r="J70" i="96"/>
  <c r="D70" i="96"/>
  <c r="C70" i="96"/>
  <c r="J69" i="96"/>
  <c r="D69" i="96"/>
  <c r="C69" i="96"/>
  <c r="J68" i="96"/>
  <c r="D68" i="96"/>
  <c r="C68" i="96"/>
  <c r="J67" i="96"/>
  <c r="D67" i="96"/>
  <c r="C67" i="96"/>
  <c r="J66" i="96"/>
  <c r="D66" i="96"/>
  <c r="C66" i="96"/>
  <c r="J65" i="96"/>
  <c r="D65" i="96"/>
  <c r="C65" i="96"/>
  <c r="J64" i="96"/>
  <c r="D64" i="96"/>
  <c r="C64" i="96"/>
  <c r="J63" i="96"/>
  <c r="D63" i="96"/>
  <c r="C63" i="96"/>
  <c r="J62" i="96"/>
  <c r="D62" i="96"/>
  <c r="C62" i="96"/>
  <c r="J61" i="96"/>
  <c r="D61" i="96"/>
  <c r="C61" i="96"/>
  <c r="J60" i="96"/>
  <c r="D60" i="96"/>
  <c r="C60" i="96"/>
  <c r="J59" i="96"/>
  <c r="D59" i="96"/>
  <c r="C59" i="96"/>
  <c r="J58" i="96"/>
  <c r="D58" i="96"/>
  <c r="C58" i="96"/>
  <c r="J57" i="96"/>
  <c r="D57" i="96"/>
  <c r="C57" i="96"/>
  <c r="J56" i="96"/>
  <c r="D56" i="96"/>
  <c r="C56" i="96"/>
  <c r="J55" i="96"/>
  <c r="D55" i="96"/>
  <c r="C55" i="96"/>
  <c r="J54" i="96"/>
  <c r="D54" i="96"/>
  <c r="C54" i="96"/>
  <c r="J53" i="96"/>
  <c r="D53" i="96"/>
  <c r="C53" i="96"/>
  <c r="J52" i="96"/>
  <c r="D52" i="96"/>
  <c r="C52" i="96"/>
  <c r="J51" i="96"/>
  <c r="D51" i="96"/>
  <c r="C51" i="96"/>
  <c r="J50" i="96"/>
  <c r="D50" i="96"/>
  <c r="C50" i="96"/>
  <c r="J49" i="96"/>
  <c r="D49" i="96"/>
  <c r="C49" i="96"/>
  <c r="J48" i="96"/>
  <c r="D48" i="96"/>
  <c r="C48" i="96"/>
  <c r="J47" i="96"/>
  <c r="D47" i="96"/>
  <c r="C47" i="96"/>
  <c r="J46" i="96"/>
  <c r="D46" i="96"/>
  <c r="C46" i="96"/>
  <c r="J45" i="96"/>
  <c r="D45" i="96"/>
  <c r="C45" i="96"/>
  <c r="J44" i="96"/>
  <c r="D44" i="96"/>
  <c r="C44" i="96"/>
  <c r="J43" i="96"/>
  <c r="D43" i="96"/>
  <c r="C43" i="96"/>
  <c r="J42" i="96"/>
  <c r="D42" i="96"/>
  <c r="C42" i="96"/>
  <c r="J41" i="96"/>
  <c r="D41" i="96"/>
  <c r="C41" i="96"/>
  <c r="J40" i="96"/>
  <c r="D40" i="96"/>
  <c r="C40" i="96"/>
  <c r="J39" i="96"/>
  <c r="D39" i="96"/>
  <c r="C39" i="96"/>
  <c r="J38" i="96"/>
  <c r="D38" i="96"/>
  <c r="C38" i="96"/>
  <c r="J37" i="96"/>
  <c r="D37" i="96"/>
  <c r="C37" i="96"/>
  <c r="J36" i="96"/>
  <c r="D36" i="96"/>
  <c r="C36" i="96"/>
  <c r="J35" i="96"/>
  <c r="D35" i="96"/>
  <c r="C35" i="96"/>
  <c r="J34" i="96"/>
  <c r="D34" i="96"/>
  <c r="C34" i="96"/>
  <c r="J33" i="96"/>
  <c r="D33" i="96"/>
  <c r="C33" i="96"/>
  <c r="J32" i="96"/>
  <c r="D32" i="96"/>
  <c r="C32" i="96"/>
  <c r="J31" i="96"/>
  <c r="D31" i="96"/>
  <c r="C31" i="96"/>
  <c r="J30" i="96"/>
  <c r="D30" i="96"/>
  <c r="C30" i="96"/>
  <c r="J29" i="96"/>
  <c r="D29" i="96"/>
  <c r="C29" i="96"/>
  <c r="J28" i="96"/>
  <c r="D28" i="96"/>
  <c r="C28" i="96"/>
  <c r="J27" i="96"/>
  <c r="D27" i="96"/>
  <c r="C27" i="96"/>
  <c r="J26" i="96"/>
  <c r="D26" i="96"/>
  <c r="C26" i="96"/>
  <c r="J25" i="96"/>
  <c r="D25" i="96"/>
  <c r="C25" i="96"/>
  <c r="J24" i="96"/>
  <c r="D24" i="96"/>
  <c r="C24" i="96"/>
  <c r="J23" i="96"/>
  <c r="D23" i="96"/>
  <c r="C23" i="96"/>
  <c r="J22" i="96"/>
  <c r="D22" i="96"/>
  <c r="C22" i="96"/>
  <c r="J21" i="96"/>
  <c r="D21" i="96"/>
  <c r="C21" i="96"/>
  <c r="J20" i="96"/>
  <c r="D20" i="96"/>
  <c r="C20" i="96"/>
  <c r="J19" i="96"/>
  <c r="D19" i="96"/>
  <c r="C19" i="96"/>
  <c r="J18" i="96"/>
  <c r="D18" i="96"/>
  <c r="C18" i="96"/>
  <c r="J17" i="96"/>
  <c r="D17" i="96"/>
  <c r="C17" i="96"/>
  <c r="J16" i="96"/>
  <c r="D16" i="96"/>
  <c r="C16" i="96"/>
  <c r="J15" i="96"/>
  <c r="D15" i="96"/>
  <c r="C15" i="96"/>
  <c r="J14" i="96"/>
  <c r="D14" i="96"/>
  <c r="C14" i="96"/>
  <c r="J13" i="96"/>
  <c r="D13" i="96"/>
  <c r="C13" i="96"/>
  <c r="J12" i="96"/>
  <c r="D12" i="96"/>
  <c r="C12" i="96"/>
  <c r="J11" i="96"/>
  <c r="D11" i="96"/>
  <c r="C11" i="96"/>
  <c r="J10" i="96"/>
  <c r="D10" i="96"/>
  <c r="C10" i="96"/>
  <c r="J9" i="96"/>
  <c r="D9" i="96"/>
  <c r="C9" i="96"/>
  <c r="J8" i="96"/>
  <c r="D8" i="96"/>
  <c r="C8" i="96"/>
  <c r="J7" i="96"/>
  <c r="D7" i="96"/>
  <c r="C7" i="96"/>
  <c r="J6" i="96"/>
  <c r="D6" i="96"/>
  <c r="C6" i="96"/>
  <c r="J5" i="96"/>
  <c r="D5" i="96"/>
  <c r="C5" i="96"/>
  <c r="J4" i="96"/>
  <c r="D4" i="96"/>
  <c r="C4" i="96"/>
  <c r="J3" i="96"/>
  <c r="D3" i="96"/>
  <c r="C3" i="96"/>
  <c r="J2" i="96"/>
  <c r="D2" i="96"/>
  <c r="C2" i="96"/>
  <c r="D1" i="96"/>
  <c r="C1" i="96"/>
  <c r="J55" i="95"/>
  <c r="D55" i="95"/>
  <c r="C55" i="95"/>
  <c r="J54" i="95"/>
  <c r="D54" i="95"/>
  <c r="C54" i="95"/>
  <c r="J53" i="95"/>
  <c r="D53" i="95"/>
  <c r="C53" i="95"/>
  <c r="J52" i="95"/>
  <c r="D52" i="95"/>
  <c r="C52" i="95"/>
  <c r="J51" i="95"/>
  <c r="D51" i="95"/>
  <c r="C51" i="95"/>
  <c r="J50" i="95"/>
  <c r="D50" i="95"/>
  <c r="C50" i="95"/>
  <c r="J49" i="95"/>
  <c r="D49" i="95"/>
  <c r="C49" i="95"/>
  <c r="J48" i="95"/>
  <c r="D48" i="95"/>
  <c r="C48" i="95"/>
  <c r="J47" i="95"/>
  <c r="D47" i="95"/>
  <c r="C47" i="95"/>
  <c r="J46" i="95"/>
  <c r="D46" i="95"/>
  <c r="C46" i="95"/>
  <c r="J45" i="95"/>
  <c r="D45" i="95"/>
  <c r="C45" i="95"/>
  <c r="J44" i="95"/>
  <c r="D44" i="95"/>
  <c r="C44" i="95"/>
  <c r="J43" i="95"/>
  <c r="D43" i="95"/>
  <c r="C43" i="95"/>
  <c r="J42" i="95"/>
  <c r="D42" i="95"/>
  <c r="C42" i="95"/>
  <c r="J41" i="95"/>
  <c r="D41" i="95"/>
  <c r="C41" i="95"/>
  <c r="J40" i="95"/>
  <c r="D40" i="95"/>
  <c r="C40" i="95"/>
  <c r="J39" i="95"/>
  <c r="D39" i="95"/>
  <c r="C39" i="95"/>
  <c r="J38" i="95"/>
  <c r="D38" i="95"/>
  <c r="C38" i="95"/>
  <c r="J37" i="95"/>
  <c r="D37" i="95"/>
  <c r="C37" i="95"/>
  <c r="J36" i="95"/>
  <c r="D36" i="95"/>
  <c r="C36" i="95"/>
  <c r="J35" i="95"/>
  <c r="D35" i="95"/>
  <c r="C35" i="95"/>
  <c r="J34" i="95"/>
  <c r="D34" i="95"/>
  <c r="C34" i="95"/>
  <c r="J33" i="95"/>
  <c r="D33" i="95"/>
  <c r="C33" i="95"/>
  <c r="J32" i="95"/>
  <c r="D32" i="95"/>
  <c r="C32" i="95"/>
  <c r="J31" i="95"/>
  <c r="D31" i="95"/>
  <c r="C31" i="95"/>
  <c r="J30" i="95"/>
  <c r="D30" i="95"/>
  <c r="C30" i="95"/>
  <c r="J29" i="95"/>
  <c r="D29" i="95"/>
  <c r="C29" i="95"/>
  <c r="J28" i="95"/>
  <c r="D28" i="95"/>
  <c r="C28" i="95"/>
  <c r="J27" i="95"/>
  <c r="D27" i="95"/>
  <c r="C27" i="95"/>
  <c r="J26" i="95"/>
  <c r="D26" i="95"/>
  <c r="C26" i="95"/>
  <c r="J25" i="95"/>
  <c r="D25" i="95"/>
  <c r="C25" i="95"/>
  <c r="J24" i="95"/>
  <c r="D24" i="95"/>
  <c r="C24" i="95"/>
  <c r="J23" i="95"/>
  <c r="D23" i="95"/>
  <c r="C23" i="95"/>
  <c r="J22" i="95"/>
  <c r="D22" i="95"/>
  <c r="C22" i="95"/>
  <c r="J21" i="95"/>
  <c r="D21" i="95"/>
  <c r="C21" i="95"/>
  <c r="J20" i="95"/>
  <c r="D20" i="95"/>
  <c r="C20" i="95"/>
  <c r="J19" i="95"/>
  <c r="D19" i="95"/>
  <c r="C19" i="95"/>
  <c r="J18" i="95"/>
  <c r="D18" i="95"/>
  <c r="C18" i="95"/>
  <c r="J17" i="95"/>
  <c r="D17" i="95"/>
  <c r="C17" i="95"/>
  <c r="J16" i="95"/>
  <c r="D16" i="95"/>
  <c r="C16" i="95"/>
  <c r="J15" i="95"/>
  <c r="D15" i="95"/>
  <c r="C15" i="95"/>
  <c r="J14" i="95"/>
  <c r="D14" i="95"/>
  <c r="C14" i="95"/>
  <c r="J13" i="95"/>
  <c r="D13" i="95"/>
  <c r="C13" i="95"/>
  <c r="J12" i="95"/>
  <c r="D12" i="95"/>
  <c r="C12" i="95"/>
  <c r="J11" i="95"/>
  <c r="D11" i="95"/>
  <c r="C11" i="95"/>
  <c r="J10" i="95"/>
  <c r="D10" i="95"/>
  <c r="C10" i="95"/>
  <c r="J9" i="95"/>
  <c r="D9" i="95"/>
  <c r="C9" i="95"/>
  <c r="J8" i="95"/>
  <c r="D8" i="95"/>
  <c r="C8" i="95"/>
  <c r="J7" i="95"/>
  <c r="D7" i="95"/>
  <c r="C7" i="95"/>
  <c r="J6" i="95"/>
  <c r="D6" i="95"/>
  <c r="C6" i="95"/>
  <c r="J5" i="95"/>
  <c r="D5" i="95"/>
  <c r="C5" i="95"/>
  <c r="J4" i="95"/>
  <c r="D4" i="95"/>
  <c r="C4" i="95"/>
  <c r="J3" i="95"/>
  <c r="D3" i="95"/>
  <c r="C3" i="95"/>
  <c r="J2" i="95"/>
  <c r="D2" i="95"/>
  <c r="C2" i="95"/>
  <c r="D1" i="95"/>
  <c r="C1" i="95"/>
  <c r="J142" i="94"/>
  <c r="D142" i="94"/>
  <c r="C142" i="94"/>
  <c r="J141" i="94"/>
  <c r="D141" i="94"/>
  <c r="C141" i="94"/>
  <c r="J140" i="94"/>
  <c r="D140" i="94"/>
  <c r="C140" i="94"/>
  <c r="J139" i="94"/>
  <c r="D139" i="94"/>
  <c r="C139" i="94"/>
  <c r="J138" i="94"/>
  <c r="D138" i="94"/>
  <c r="C138" i="94"/>
  <c r="J137" i="94"/>
  <c r="D137" i="94"/>
  <c r="C137" i="94"/>
  <c r="J136" i="94"/>
  <c r="D136" i="94"/>
  <c r="C136" i="94"/>
  <c r="J135" i="94"/>
  <c r="D135" i="94"/>
  <c r="C135" i="94"/>
  <c r="J134" i="94"/>
  <c r="D134" i="94"/>
  <c r="C134" i="94"/>
  <c r="J133" i="94"/>
  <c r="D133" i="94"/>
  <c r="C133" i="94"/>
  <c r="J132" i="94"/>
  <c r="D132" i="94"/>
  <c r="C132" i="94"/>
  <c r="J131" i="94"/>
  <c r="D131" i="94"/>
  <c r="C131" i="94"/>
  <c r="J130" i="94"/>
  <c r="D130" i="94"/>
  <c r="C130" i="94"/>
  <c r="J129" i="94"/>
  <c r="D129" i="94"/>
  <c r="C129" i="94"/>
  <c r="J128" i="94"/>
  <c r="D128" i="94"/>
  <c r="C128" i="94"/>
  <c r="J127" i="94"/>
  <c r="D127" i="94"/>
  <c r="C127" i="94"/>
  <c r="J126" i="94"/>
  <c r="D126" i="94"/>
  <c r="C126" i="94"/>
  <c r="J125" i="94"/>
  <c r="D125" i="94"/>
  <c r="C125" i="94"/>
  <c r="J124" i="94"/>
  <c r="D124" i="94"/>
  <c r="C124" i="94"/>
  <c r="J123" i="94"/>
  <c r="D123" i="94"/>
  <c r="C123" i="94"/>
  <c r="J122" i="94"/>
  <c r="D122" i="94"/>
  <c r="C122" i="94"/>
  <c r="J121" i="94"/>
  <c r="D121" i="94"/>
  <c r="C121" i="94"/>
  <c r="J120" i="94"/>
  <c r="D120" i="94"/>
  <c r="C120" i="94"/>
  <c r="J119" i="94"/>
  <c r="D119" i="94"/>
  <c r="C119" i="94"/>
  <c r="J118" i="94"/>
  <c r="D118" i="94"/>
  <c r="C118" i="94"/>
  <c r="J117" i="94"/>
  <c r="D117" i="94"/>
  <c r="C117" i="94"/>
  <c r="J116" i="94"/>
  <c r="D116" i="94"/>
  <c r="C116" i="94"/>
  <c r="J115" i="94"/>
  <c r="D115" i="94"/>
  <c r="C115" i="94"/>
  <c r="J114" i="94"/>
  <c r="D114" i="94"/>
  <c r="C114" i="94"/>
  <c r="J113" i="94"/>
  <c r="D113" i="94"/>
  <c r="C113" i="94"/>
  <c r="J112" i="94"/>
  <c r="D112" i="94"/>
  <c r="C112" i="94"/>
  <c r="J111" i="94"/>
  <c r="D111" i="94"/>
  <c r="C111" i="94"/>
  <c r="J110" i="94"/>
  <c r="D110" i="94"/>
  <c r="C110" i="94"/>
  <c r="J109" i="94"/>
  <c r="D109" i="94"/>
  <c r="C109" i="94"/>
  <c r="J108" i="94"/>
  <c r="D108" i="94"/>
  <c r="C108" i="94"/>
  <c r="J107" i="94"/>
  <c r="D107" i="94"/>
  <c r="C107" i="94"/>
  <c r="J106" i="94"/>
  <c r="D106" i="94"/>
  <c r="C106" i="94"/>
  <c r="J105" i="94"/>
  <c r="D105" i="94"/>
  <c r="C105" i="94"/>
  <c r="J104" i="94"/>
  <c r="D104" i="94"/>
  <c r="C104" i="94"/>
  <c r="J103" i="94"/>
  <c r="D103" i="94"/>
  <c r="C103" i="94"/>
  <c r="J102" i="94"/>
  <c r="D102" i="94"/>
  <c r="C102" i="94"/>
  <c r="J101" i="94"/>
  <c r="D101" i="94"/>
  <c r="C101" i="94"/>
  <c r="J100" i="94"/>
  <c r="D100" i="94"/>
  <c r="C100" i="94"/>
  <c r="J99" i="94"/>
  <c r="D99" i="94"/>
  <c r="C99" i="94"/>
  <c r="J98" i="94"/>
  <c r="D98" i="94"/>
  <c r="C98" i="94"/>
  <c r="J97" i="94"/>
  <c r="D97" i="94"/>
  <c r="C97" i="94"/>
  <c r="J96" i="94"/>
  <c r="D96" i="94"/>
  <c r="C96" i="94"/>
  <c r="J95" i="94"/>
  <c r="D95" i="94"/>
  <c r="C95" i="94"/>
  <c r="J94" i="94"/>
  <c r="D94" i="94"/>
  <c r="C94" i="94"/>
  <c r="J93" i="94"/>
  <c r="D93" i="94"/>
  <c r="C93" i="94"/>
  <c r="J92" i="94"/>
  <c r="D92" i="94"/>
  <c r="C92" i="94"/>
  <c r="J91" i="94"/>
  <c r="D91" i="94"/>
  <c r="C91" i="94"/>
  <c r="J90" i="94"/>
  <c r="D90" i="94"/>
  <c r="C90" i="94"/>
  <c r="J89" i="94"/>
  <c r="D89" i="94"/>
  <c r="C89" i="94"/>
  <c r="J88" i="94"/>
  <c r="D88" i="94"/>
  <c r="C88" i="94"/>
  <c r="J87" i="94"/>
  <c r="D87" i="94"/>
  <c r="C87" i="94"/>
  <c r="J86" i="94"/>
  <c r="D86" i="94"/>
  <c r="C86" i="94"/>
  <c r="J85" i="94"/>
  <c r="D85" i="94"/>
  <c r="C85" i="94"/>
  <c r="J84" i="94"/>
  <c r="D84" i="94"/>
  <c r="C84" i="94"/>
  <c r="J83" i="94"/>
  <c r="D83" i="94"/>
  <c r="C83" i="94"/>
  <c r="J82" i="94"/>
  <c r="D82" i="94"/>
  <c r="C82" i="94"/>
  <c r="J81" i="94"/>
  <c r="D81" i="94"/>
  <c r="C81" i="94"/>
  <c r="J80" i="94"/>
  <c r="D80" i="94"/>
  <c r="C80" i="94"/>
  <c r="J79" i="94"/>
  <c r="D79" i="94"/>
  <c r="C79" i="94"/>
  <c r="J78" i="94"/>
  <c r="D78" i="94"/>
  <c r="C78" i="94"/>
  <c r="J77" i="94"/>
  <c r="D77" i="94"/>
  <c r="C77" i="94"/>
  <c r="J76" i="94"/>
  <c r="D76" i="94"/>
  <c r="C76" i="94"/>
  <c r="J75" i="94"/>
  <c r="D75" i="94"/>
  <c r="C75" i="94"/>
  <c r="J74" i="94"/>
  <c r="D74" i="94"/>
  <c r="C74" i="94"/>
  <c r="J73" i="94"/>
  <c r="D73" i="94"/>
  <c r="C73" i="94"/>
  <c r="J72" i="94"/>
  <c r="D72" i="94"/>
  <c r="C72" i="94"/>
  <c r="J71" i="94"/>
  <c r="D71" i="94"/>
  <c r="C71" i="94"/>
  <c r="J70" i="94"/>
  <c r="D70" i="94"/>
  <c r="C70" i="94"/>
  <c r="J69" i="94"/>
  <c r="D69" i="94"/>
  <c r="C69" i="94"/>
  <c r="J68" i="94"/>
  <c r="D68" i="94"/>
  <c r="C68" i="94"/>
  <c r="J67" i="94"/>
  <c r="D67" i="94"/>
  <c r="C67" i="94"/>
  <c r="J66" i="94"/>
  <c r="D66" i="94"/>
  <c r="C66" i="94"/>
  <c r="J65" i="94"/>
  <c r="D65" i="94"/>
  <c r="C65" i="94"/>
  <c r="J64" i="94"/>
  <c r="D64" i="94"/>
  <c r="C64" i="94"/>
  <c r="J63" i="94"/>
  <c r="D63" i="94"/>
  <c r="C63" i="94"/>
  <c r="J62" i="94"/>
  <c r="D62" i="94"/>
  <c r="C62" i="94"/>
  <c r="J61" i="94"/>
  <c r="D61" i="94"/>
  <c r="C61" i="94"/>
  <c r="J60" i="94"/>
  <c r="D60" i="94"/>
  <c r="C60" i="94"/>
  <c r="J59" i="94"/>
  <c r="D59" i="94"/>
  <c r="C59" i="94"/>
  <c r="J58" i="94"/>
  <c r="D58" i="94"/>
  <c r="C58" i="94"/>
  <c r="J57" i="94"/>
  <c r="D57" i="94"/>
  <c r="C57" i="94"/>
  <c r="J56" i="94"/>
  <c r="D56" i="94"/>
  <c r="C56" i="94"/>
  <c r="J55" i="94"/>
  <c r="D55" i="94"/>
  <c r="C55" i="94"/>
  <c r="J54" i="94"/>
  <c r="D54" i="94"/>
  <c r="C54" i="94"/>
  <c r="J53" i="94"/>
  <c r="D53" i="94"/>
  <c r="C53" i="94"/>
  <c r="J52" i="94"/>
  <c r="D52" i="94"/>
  <c r="C52" i="94"/>
  <c r="J51" i="94"/>
  <c r="D51" i="94"/>
  <c r="C51" i="94"/>
  <c r="J50" i="94"/>
  <c r="D50" i="94"/>
  <c r="C50" i="94"/>
  <c r="J49" i="94"/>
  <c r="D49" i="94"/>
  <c r="C49" i="94"/>
  <c r="J48" i="94"/>
  <c r="D48" i="94"/>
  <c r="C48" i="94"/>
  <c r="J47" i="94"/>
  <c r="D47" i="94"/>
  <c r="C47" i="94"/>
  <c r="J46" i="94"/>
  <c r="D46" i="94"/>
  <c r="C46" i="94"/>
  <c r="J45" i="94"/>
  <c r="D45" i="94"/>
  <c r="C45" i="94"/>
  <c r="J44" i="94"/>
  <c r="D44" i="94"/>
  <c r="C44" i="94"/>
  <c r="J43" i="94"/>
  <c r="D43" i="94"/>
  <c r="C43" i="94"/>
  <c r="J42" i="94"/>
  <c r="D42" i="94"/>
  <c r="C42" i="94"/>
  <c r="J41" i="94"/>
  <c r="D41" i="94"/>
  <c r="C41" i="94"/>
  <c r="J40" i="94"/>
  <c r="D40" i="94"/>
  <c r="C40" i="94"/>
  <c r="J39" i="94"/>
  <c r="D39" i="94"/>
  <c r="C39" i="94"/>
  <c r="J38" i="94"/>
  <c r="D38" i="94"/>
  <c r="C38" i="94"/>
  <c r="J37" i="94"/>
  <c r="D37" i="94"/>
  <c r="C37" i="94"/>
  <c r="J36" i="94"/>
  <c r="D36" i="94"/>
  <c r="C36" i="94"/>
  <c r="J35" i="94"/>
  <c r="D35" i="94"/>
  <c r="C35" i="94"/>
  <c r="J34" i="94"/>
  <c r="D34" i="94"/>
  <c r="C34" i="94"/>
  <c r="J33" i="94"/>
  <c r="D33" i="94"/>
  <c r="C33" i="94"/>
  <c r="J32" i="94"/>
  <c r="D32" i="94"/>
  <c r="C32" i="94"/>
  <c r="J31" i="94"/>
  <c r="D31" i="94"/>
  <c r="C31" i="94"/>
  <c r="J30" i="94"/>
  <c r="D30" i="94"/>
  <c r="C30" i="94"/>
  <c r="J29" i="94"/>
  <c r="D29" i="94"/>
  <c r="C29" i="94"/>
  <c r="J28" i="94"/>
  <c r="D28" i="94"/>
  <c r="C28" i="94"/>
  <c r="J27" i="94"/>
  <c r="D27" i="94"/>
  <c r="C27" i="94"/>
  <c r="J26" i="94"/>
  <c r="D26" i="94"/>
  <c r="C26" i="94"/>
  <c r="J25" i="94"/>
  <c r="D25" i="94"/>
  <c r="C25" i="94"/>
  <c r="J24" i="94"/>
  <c r="D24" i="94"/>
  <c r="C24" i="94"/>
  <c r="J23" i="94"/>
  <c r="D23" i="94"/>
  <c r="C23" i="94"/>
  <c r="J22" i="94"/>
  <c r="D22" i="94"/>
  <c r="C22" i="94"/>
  <c r="J21" i="94"/>
  <c r="D21" i="94"/>
  <c r="C21" i="94"/>
  <c r="J20" i="94"/>
  <c r="D20" i="94"/>
  <c r="C20" i="94"/>
  <c r="J19" i="94"/>
  <c r="D19" i="94"/>
  <c r="C19" i="94"/>
  <c r="J18" i="94"/>
  <c r="D18" i="94"/>
  <c r="C18" i="94"/>
  <c r="J17" i="94"/>
  <c r="D17" i="94"/>
  <c r="C17" i="94"/>
  <c r="J16" i="94"/>
  <c r="D16" i="94"/>
  <c r="C16" i="94"/>
  <c r="J15" i="94"/>
  <c r="D15" i="94"/>
  <c r="C15" i="94"/>
  <c r="J14" i="94"/>
  <c r="D14" i="94"/>
  <c r="C14" i="94"/>
  <c r="J13" i="94"/>
  <c r="D13" i="94"/>
  <c r="C13" i="94"/>
  <c r="J12" i="94"/>
  <c r="D12" i="94"/>
  <c r="C12" i="94"/>
  <c r="J11" i="94"/>
  <c r="D11" i="94"/>
  <c r="C11" i="94"/>
  <c r="J10" i="94"/>
  <c r="D10" i="94"/>
  <c r="C10" i="94"/>
  <c r="J9" i="94"/>
  <c r="D9" i="94"/>
  <c r="C9" i="94"/>
  <c r="J8" i="94"/>
  <c r="D8" i="94"/>
  <c r="C8" i="94"/>
  <c r="J7" i="94"/>
  <c r="D7" i="94"/>
  <c r="C7" i="94"/>
  <c r="J6" i="94"/>
  <c r="D6" i="94"/>
  <c r="C6" i="94"/>
  <c r="J5" i="94"/>
  <c r="D5" i="94"/>
  <c r="C5" i="94"/>
  <c r="J4" i="94"/>
  <c r="D4" i="94"/>
  <c r="C4" i="94"/>
  <c r="J3" i="94"/>
  <c r="D3" i="94"/>
  <c r="C3" i="94"/>
  <c r="J2" i="94"/>
  <c r="D2" i="94"/>
  <c r="C2" i="94"/>
  <c r="D1" i="94"/>
  <c r="C1" i="94"/>
  <c r="J109" i="93"/>
  <c r="D109" i="93"/>
  <c r="C109" i="93"/>
  <c r="J108" i="93"/>
  <c r="D108" i="93"/>
  <c r="C108" i="93"/>
  <c r="J107" i="93"/>
  <c r="D107" i="93"/>
  <c r="C107" i="93"/>
  <c r="J106" i="93"/>
  <c r="D106" i="93"/>
  <c r="C106" i="93"/>
  <c r="J105" i="93"/>
  <c r="D105" i="93"/>
  <c r="C105" i="93"/>
  <c r="J104" i="93"/>
  <c r="D104" i="93"/>
  <c r="C104" i="93"/>
  <c r="J103" i="93"/>
  <c r="D103" i="93"/>
  <c r="C103" i="93"/>
  <c r="J102" i="93"/>
  <c r="D102" i="93"/>
  <c r="C102" i="93"/>
  <c r="J101" i="93"/>
  <c r="D101" i="93"/>
  <c r="C101" i="93"/>
  <c r="J100" i="93"/>
  <c r="D100" i="93"/>
  <c r="C100" i="93"/>
  <c r="J99" i="93"/>
  <c r="D99" i="93"/>
  <c r="C99" i="93"/>
  <c r="J98" i="93"/>
  <c r="D98" i="93"/>
  <c r="C98" i="93"/>
  <c r="J97" i="93"/>
  <c r="D97" i="93"/>
  <c r="C97" i="93"/>
  <c r="J96" i="93"/>
  <c r="D96" i="93"/>
  <c r="C96" i="93"/>
  <c r="J95" i="93"/>
  <c r="D95" i="93"/>
  <c r="C95" i="93"/>
  <c r="J94" i="93"/>
  <c r="D94" i="93"/>
  <c r="C94" i="93"/>
  <c r="J93" i="93"/>
  <c r="D93" i="93"/>
  <c r="C93" i="93"/>
  <c r="J92" i="93"/>
  <c r="D92" i="93"/>
  <c r="C92" i="93"/>
  <c r="J91" i="93"/>
  <c r="D91" i="93"/>
  <c r="C91" i="93"/>
  <c r="J90" i="93"/>
  <c r="D90" i="93"/>
  <c r="C90" i="93"/>
  <c r="J89" i="93"/>
  <c r="D89" i="93"/>
  <c r="C89" i="93"/>
  <c r="J88" i="93"/>
  <c r="D88" i="93"/>
  <c r="C88" i="93"/>
  <c r="J87" i="93"/>
  <c r="D87" i="93"/>
  <c r="C87" i="93"/>
  <c r="J86" i="93"/>
  <c r="D86" i="93"/>
  <c r="C86" i="93"/>
  <c r="J85" i="93"/>
  <c r="D85" i="93"/>
  <c r="C85" i="93"/>
  <c r="J84" i="93"/>
  <c r="D84" i="93"/>
  <c r="C84" i="93"/>
  <c r="J83" i="93"/>
  <c r="D83" i="93"/>
  <c r="C83" i="93"/>
  <c r="J82" i="93"/>
  <c r="D82" i="93"/>
  <c r="C82" i="93"/>
  <c r="J81" i="93"/>
  <c r="D81" i="93"/>
  <c r="C81" i="93"/>
  <c r="J80" i="93"/>
  <c r="D80" i="93"/>
  <c r="C80" i="93"/>
  <c r="J79" i="93"/>
  <c r="D79" i="93"/>
  <c r="C79" i="93"/>
  <c r="J78" i="93"/>
  <c r="D78" i="93"/>
  <c r="C78" i="93"/>
  <c r="J77" i="93"/>
  <c r="D77" i="93"/>
  <c r="C77" i="93"/>
  <c r="J76" i="93"/>
  <c r="D76" i="93"/>
  <c r="C76" i="93"/>
  <c r="J75" i="93"/>
  <c r="D75" i="93"/>
  <c r="C75" i="93"/>
  <c r="J74" i="93"/>
  <c r="D74" i="93"/>
  <c r="C74" i="93"/>
  <c r="J73" i="93"/>
  <c r="D73" i="93"/>
  <c r="C73" i="93"/>
  <c r="J72" i="93"/>
  <c r="D72" i="93"/>
  <c r="C72" i="93"/>
  <c r="J71" i="93"/>
  <c r="D71" i="93"/>
  <c r="C71" i="93"/>
  <c r="J70" i="93"/>
  <c r="D70" i="93"/>
  <c r="C70" i="93"/>
  <c r="J69" i="93"/>
  <c r="D69" i="93"/>
  <c r="C69" i="93"/>
  <c r="J68" i="93"/>
  <c r="D68" i="93"/>
  <c r="C68" i="93"/>
  <c r="J67" i="93"/>
  <c r="D67" i="93"/>
  <c r="C67" i="93"/>
  <c r="J66" i="93"/>
  <c r="D66" i="93"/>
  <c r="C66" i="93"/>
  <c r="J65" i="93"/>
  <c r="D65" i="93"/>
  <c r="C65" i="93"/>
  <c r="J64" i="93"/>
  <c r="D64" i="93"/>
  <c r="C64" i="93"/>
  <c r="J63" i="93"/>
  <c r="D63" i="93"/>
  <c r="C63" i="93"/>
  <c r="J62" i="93"/>
  <c r="D62" i="93"/>
  <c r="C62" i="93"/>
  <c r="J61" i="93"/>
  <c r="D61" i="93"/>
  <c r="C61" i="93"/>
  <c r="J60" i="93"/>
  <c r="D60" i="93"/>
  <c r="C60" i="93"/>
  <c r="J59" i="93"/>
  <c r="D59" i="93"/>
  <c r="C59" i="93"/>
  <c r="J58" i="93"/>
  <c r="D58" i="93"/>
  <c r="C58" i="93"/>
  <c r="J57" i="93"/>
  <c r="D57" i="93"/>
  <c r="C57" i="93"/>
  <c r="J56" i="93"/>
  <c r="D56" i="93"/>
  <c r="C56" i="93"/>
  <c r="J55" i="93"/>
  <c r="D55" i="93"/>
  <c r="C55" i="93"/>
  <c r="J54" i="93"/>
  <c r="D54" i="93"/>
  <c r="C54" i="93"/>
  <c r="J53" i="93"/>
  <c r="D53" i="93"/>
  <c r="C53" i="93"/>
  <c r="J52" i="93"/>
  <c r="D52" i="93"/>
  <c r="C52" i="93"/>
  <c r="J51" i="93"/>
  <c r="D51" i="93"/>
  <c r="C51" i="93"/>
  <c r="J50" i="93"/>
  <c r="D50" i="93"/>
  <c r="C50" i="93"/>
  <c r="J49" i="93"/>
  <c r="D49" i="93"/>
  <c r="C49" i="93"/>
  <c r="J48" i="93"/>
  <c r="D48" i="93"/>
  <c r="C48" i="93"/>
  <c r="J47" i="93"/>
  <c r="D47" i="93"/>
  <c r="C47" i="93"/>
  <c r="J46" i="93"/>
  <c r="D46" i="93"/>
  <c r="C46" i="93"/>
  <c r="J45" i="93"/>
  <c r="D45" i="93"/>
  <c r="C45" i="93"/>
  <c r="J44" i="93"/>
  <c r="D44" i="93"/>
  <c r="C44" i="93"/>
  <c r="J43" i="93"/>
  <c r="D43" i="93"/>
  <c r="C43" i="93"/>
  <c r="J42" i="93"/>
  <c r="D42" i="93"/>
  <c r="C42" i="93"/>
  <c r="J41" i="93"/>
  <c r="D41" i="93"/>
  <c r="C41" i="93"/>
  <c r="J40" i="93"/>
  <c r="D40" i="93"/>
  <c r="C40" i="93"/>
  <c r="J39" i="93"/>
  <c r="D39" i="93"/>
  <c r="C39" i="93"/>
  <c r="J38" i="93"/>
  <c r="D38" i="93"/>
  <c r="C38" i="93"/>
  <c r="J37" i="93"/>
  <c r="D37" i="93"/>
  <c r="C37" i="93"/>
  <c r="J36" i="93"/>
  <c r="D36" i="93"/>
  <c r="C36" i="93"/>
  <c r="J35" i="93"/>
  <c r="D35" i="93"/>
  <c r="C35" i="93"/>
  <c r="J34" i="93"/>
  <c r="D34" i="93"/>
  <c r="C34" i="93"/>
  <c r="J33" i="93"/>
  <c r="D33" i="93"/>
  <c r="C33" i="93"/>
  <c r="J32" i="93"/>
  <c r="D32" i="93"/>
  <c r="C32" i="93"/>
  <c r="J31" i="93"/>
  <c r="D31" i="93"/>
  <c r="C31" i="93"/>
  <c r="J30" i="93"/>
  <c r="D30" i="93"/>
  <c r="C30" i="93"/>
  <c r="J29" i="93"/>
  <c r="D29" i="93"/>
  <c r="C29" i="93"/>
  <c r="J28" i="93"/>
  <c r="D28" i="93"/>
  <c r="C28" i="93"/>
  <c r="J27" i="93"/>
  <c r="D27" i="93"/>
  <c r="C27" i="93"/>
  <c r="J26" i="93"/>
  <c r="D26" i="93"/>
  <c r="C26" i="93"/>
  <c r="J25" i="93"/>
  <c r="D25" i="93"/>
  <c r="C25" i="93"/>
  <c r="J24" i="93"/>
  <c r="D24" i="93"/>
  <c r="C24" i="93"/>
  <c r="J23" i="93"/>
  <c r="D23" i="93"/>
  <c r="C23" i="93"/>
  <c r="J22" i="93"/>
  <c r="D22" i="93"/>
  <c r="C22" i="93"/>
  <c r="J21" i="93"/>
  <c r="D21" i="93"/>
  <c r="C21" i="93"/>
  <c r="J20" i="93"/>
  <c r="D20" i="93"/>
  <c r="C20" i="93"/>
  <c r="J19" i="93"/>
  <c r="D19" i="93"/>
  <c r="C19" i="93"/>
  <c r="J18" i="93"/>
  <c r="D18" i="93"/>
  <c r="C18" i="93"/>
  <c r="J17" i="93"/>
  <c r="D17" i="93"/>
  <c r="C17" i="93"/>
  <c r="J16" i="93"/>
  <c r="D16" i="93"/>
  <c r="C16" i="93"/>
  <c r="J15" i="93"/>
  <c r="D15" i="93"/>
  <c r="C15" i="93"/>
  <c r="J14" i="93"/>
  <c r="D14" i="93"/>
  <c r="C14" i="93"/>
  <c r="J13" i="93"/>
  <c r="D13" i="93"/>
  <c r="C13" i="93"/>
  <c r="J12" i="93"/>
  <c r="D12" i="93"/>
  <c r="C12" i="93"/>
  <c r="J11" i="93"/>
  <c r="D11" i="93"/>
  <c r="C11" i="93"/>
  <c r="J10" i="93"/>
  <c r="D10" i="93"/>
  <c r="C10" i="93"/>
  <c r="J9" i="93"/>
  <c r="D9" i="93"/>
  <c r="C9" i="93"/>
  <c r="J8" i="93"/>
  <c r="D8" i="93"/>
  <c r="C8" i="93"/>
  <c r="J7" i="93"/>
  <c r="D7" i="93"/>
  <c r="C7" i="93"/>
  <c r="J6" i="93"/>
  <c r="D6" i="93"/>
  <c r="C6" i="93"/>
  <c r="J5" i="93"/>
  <c r="D5" i="93"/>
  <c r="C5" i="93"/>
  <c r="J4" i="93"/>
  <c r="D4" i="93"/>
  <c r="C4" i="93"/>
  <c r="J3" i="93"/>
  <c r="D3" i="93"/>
  <c r="C3" i="93"/>
  <c r="J2" i="93"/>
  <c r="D2" i="93"/>
  <c r="C2" i="93"/>
  <c r="D1" i="93"/>
  <c r="C1" i="93"/>
  <c r="J86" i="92"/>
  <c r="D86" i="92"/>
  <c r="C86" i="92"/>
  <c r="J85" i="92"/>
  <c r="D85" i="92"/>
  <c r="C85" i="92"/>
  <c r="J84" i="92"/>
  <c r="D84" i="92"/>
  <c r="C84" i="92"/>
  <c r="J83" i="92"/>
  <c r="D83" i="92"/>
  <c r="C83" i="92"/>
  <c r="J82" i="92"/>
  <c r="D82" i="92"/>
  <c r="C82" i="92"/>
  <c r="J81" i="92"/>
  <c r="D81" i="92"/>
  <c r="C81" i="92"/>
  <c r="J80" i="92"/>
  <c r="D80" i="92"/>
  <c r="C80" i="92"/>
  <c r="J79" i="92"/>
  <c r="D79" i="92"/>
  <c r="C79" i="92"/>
  <c r="J78" i="92"/>
  <c r="D78" i="92"/>
  <c r="C78" i="92"/>
  <c r="J77" i="92"/>
  <c r="D77" i="92"/>
  <c r="C77" i="92"/>
  <c r="J76" i="92"/>
  <c r="D76" i="92"/>
  <c r="C76" i="92"/>
  <c r="J75" i="92"/>
  <c r="D75" i="92"/>
  <c r="C75" i="92"/>
  <c r="J74" i="92"/>
  <c r="D74" i="92"/>
  <c r="C74" i="92"/>
  <c r="J73" i="92"/>
  <c r="D73" i="92"/>
  <c r="C73" i="92"/>
  <c r="J72" i="92"/>
  <c r="D72" i="92"/>
  <c r="C72" i="92"/>
  <c r="J71" i="92"/>
  <c r="D71" i="92"/>
  <c r="C71" i="92"/>
  <c r="J70" i="92"/>
  <c r="D70" i="92"/>
  <c r="C70" i="92"/>
  <c r="J69" i="92"/>
  <c r="D69" i="92"/>
  <c r="C69" i="92"/>
  <c r="J68" i="92"/>
  <c r="D68" i="92"/>
  <c r="C68" i="92"/>
  <c r="J67" i="92"/>
  <c r="D67" i="92"/>
  <c r="C67" i="92"/>
  <c r="J66" i="92"/>
  <c r="D66" i="92"/>
  <c r="C66" i="92"/>
  <c r="J65" i="92"/>
  <c r="D65" i="92"/>
  <c r="C65" i="92"/>
  <c r="J64" i="92"/>
  <c r="D64" i="92"/>
  <c r="C64" i="92"/>
  <c r="J63" i="92"/>
  <c r="D63" i="92"/>
  <c r="C63" i="92"/>
  <c r="J62" i="92"/>
  <c r="D62" i="92"/>
  <c r="C62" i="92"/>
  <c r="J61" i="92"/>
  <c r="D61" i="92"/>
  <c r="C61" i="92"/>
  <c r="J60" i="92"/>
  <c r="D60" i="92"/>
  <c r="C60" i="92"/>
  <c r="J59" i="92"/>
  <c r="D59" i="92"/>
  <c r="C59" i="92"/>
  <c r="J58" i="92"/>
  <c r="D58" i="92"/>
  <c r="C58" i="92"/>
  <c r="J57" i="92"/>
  <c r="D57" i="92"/>
  <c r="C57" i="92"/>
  <c r="J56" i="92"/>
  <c r="D56" i="92"/>
  <c r="C56" i="92"/>
  <c r="J55" i="92"/>
  <c r="D55" i="92"/>
  <c r="C55" i="92"/>
  <c r="J54" i="92"/>
  <c r="D54" i="92"/>
  <c r="C54" i="92"/>
  <c r="J53" i="92"/>
  <c r="D53" i="92"/>
  <c r="C53" i="92"/>
  <c r="J52" i="92"/>
  <c r="D52" i="92"/>
  <c r="C52" i="92"/>
  <c r="J51" i="92"/>
  <c r="D51" i="92"/>
  <c r="C51" i="92"/>
  <c r="J50" i="92"/>
  <c r="D50" i="92"/>
  <c r="C50" i="92"/>
  <c r="J49" i="92"/>
  <c r="D49" i="92"/>
  <c r="C49" i="92"/>
  <c r="J48" i="92"/>
  <c r="D48" i="92"/>
  <c r="C48" i="92"/>
  <c r="J47" i="92"/>
  <c r="D47" i="92"/>
  <c r="C47" i="92"/>
  <c r="J46" i="92"/>
  <c r="D46" i="92"/>
  <c r="C46" i="92"/>
  <c r="J45" i="92"/>
  <c r="D45" i="92"/>
  <c r="C45" i="92"/>
  <c r="J44" i="92"/>
  <c r="D44" i="92"/>
  <c r="C44" i="92"/>
  <c r="J43" i="92"/>
  <c r="D43" i="92"/>
  <c r="C43" i="92"/>
  <c r="J42" i="92"/>
  <c r="D42" i="92"/>
  <c r="C42" i="92"/>
  <c r="J41" i="92"/>
  <c r="D41" i="92"/>
  <c r="C41" i="92"/>
  <c r="J40" i="92"/>
  <c r="D40" i="92"/>
  <c r="C40" i="92"/>
  <c r="J39" i="92"/>
  <c r="D39" i="92"/>
  <c r="C39" i="92"/>
  <c r="J38" i="92"/>
  <c r="D38" i="92"/>
  <c r="C38" i="92"/>
  <c r="J37" i="92"/>
  <c r="D37" i="92"/>
  <c r="C37" i="92"/>
  <c r="J36" i="92"/>
  <c r="D36" i="92"/>
  <c r="C36" i="92"/>
  <c r="J35" i="92"/>
  <c r="D35" i="92"/>
  <c r="C35" i="92"/>
  <c r="J34" i="92"/>
  <c r="D34" i="92"/>
  <c r="C34" i="92"/>
  <c r="J33" i="92"/>
  <c r="D33" i="92"/>
  <c r="C33" i="92"/>
  <c r="J32" i="92"/>
  <c r="D32" i="92"/>
  <c r="C32" i="92"/>
  <c r="J31" i="92"/>
  <c r="D31" i="92"/>
  <c r="C31" i="92"/>
  <c r="J30" i="92"/>
  <c r="D30" i="92"/>
  <c r="C30" i="92"/>
  <c r="J29" i="92"/>
  <c r="D29" i="92"/>
  <c r="C29" i="92"/>
  <c r="J28" i="92"/>
  <c r="D28" i="92"/>
  <c r="C28" i="92"/>
  <c r="J27" i="92"/>
  <c r="D27" i="92"/>
  <c r="C27" i="92"/>
  <c r="J26" i="92"/>
  <c r="D26" i="92"/>
  <c r="C26" i="92"/>
  <c r="J25" i="92"/>
  <c r="D25" i="92"/>
  <c r="C25" i="92"/>
  <c r="J24" i="92"/>
  <c r="D24" i="92"/>
  <c r="C24" i="92"/>
  <c r="J23" i="92"/>
  <c r="D23" i="92"/>
  <c r="C23" i="92"/>
  <c r="J22" i="92"/>
  <c r="D22" i="92"/>
  <c r="C22" i="92"/>
  <c r="J21" i="92"/>
  <c r="D21" i="92"/>
  <c r="C21" i="92"/>
  <c r="J20" i="92"/>
  <c r="D20" i="92"/>
  <c r="C20" i="92"/>
  <c r="J19" i="92"/>
  <c r="D19" i="92"/>
  <c r="C19" i="92"/>
  <c r="J18" i="92"/>
  <c r="D18" i="92"/>
  <c r="C18" i="92"/>
  <c r="J17" i="92"/>
  <c r="D17" i="92"/>
  <c r="C17" i="92"/>
  <c r="J16" i="92"/>
  <c r="D16" i="92"/>
  <c r="C16" i="92"/>
  <c r="J15" i="92"/>
  <c r="D15" i="92"/>
  <c r="C15" i="92"/>
  <c r="J14" i="92"/>
  <c r="D14" i="92"/>
  <c r="C14" i="92"/>
  <c r="J13" i="92"/>
  <c r="D13" i="92"/>
  <c r="C13" i="92"/>
  <c r="J12" i="92"/>
  <c r="D12" i="92"/>
  <c r="C12" i="92"/>
  <c r="J11" i="92"/>
  <c r="D11" i="92"/>
  <c r="C11" i="92"/>
  <c r="J10" i="92"/>
  <c r="D10" i="92"/>
  <c r="C10" i="92"/>
  <c r="J9" i="92"/>
  <c r="D9" i="92"/>
  <c r="C9" i="92"/>
  <c r="J8" i="92"/>
  <c r="D8" i="92"/>
  <c r="C8" i="92"/>
  <c r="J7" i="92"/>
  <c r="D7" i="92"/>
  <c r="C7" i="92"/>
  <c r="J6" i="92"/>
  <c r="D6" i="92"/>
  <c r="C6" i="92"/>
  <c r="J5" i="92"/>
  <c r="D5" i="92"/>
  <c r="C5" i="92"/>
  <c r="J4" i="92"/>
  <c r="D4" i="92"/>
  <c r="C4" i="92"/>
  <c r="J3" i="92"/>
  <c r="D3" i="92"/>
  <c r="C3" i="92"/>
  <c r="J2" i="92"/>
  <c r="D2" i="92"/>
  <c r="C2" i="92"/>
  <c r="D1" i="92"/>
  <c r="C1" i="92"/>
  <c r="J60" i="91"/>
  <c r="D60" i="91"/>
  <c r="C60" i="91"/>
  <c r="J59" i="91"/>
  <c r="D59" i="91"/>
  <c r="C59" i="91"/>
  <c r="J58" i="91"/>
  <c r="D58" i="91"/>
  <c r="C58" i="91"/>
  <c r="J57" i="91"/>
  <c r="D57" i="91"/>
  <c r="C57" i="91"/>
  <c r="J56" i="91"/>
  <c r="D56" i="91"/>
  <c r="C56" i="91"/>
  <c r="J55" i="91"/>
  <c r="D55" i="91"/>
  <c r="C55" i="91"/>
  <c r="J54" i="91"/>
  <c r="D54" i="91"/>
  <c r="C54" i="91"/>
  <c r="J53" i="91"/>
  <c r="D53" i="91"/>
  <c r="C53" i="91"/>
  <c r="J52" i="91"/>
  <c r="D52" i="91"/>
  <c r="C52" i="91"/>
  <c r="J51" i="91"/>
  <c r="D51" i="91"/>
  <c r="C51" i="91"/>
  <c r="J50" i="91"/>
  <c r="D50" i="91"/>
  <c r="C50" i="91"/>
  <c r="J49" i="91"/>
  <c r="D49" i="91"/>
  <c r="C49" i="91"/>
  <c r="J48" i="91"/>
  <c r="D48" i="91"/>
  <c r="C48" i="91"/>
  <c r="J47" i="91"/>
  <c r="D47" i="91"/>
  <c r="C47" i="91"/>
  <c r="J46" i="91"/>
  <c r="D46" i="91"/>
  <c r="C46" i="91"/>
  <c r="J45" i="91"/>
  <c r="D45" i="91"/>
  <c r="C45" i="91"/>
  <c r="J44" i="91"/>
  <c r="D44" i="91"/>
  <c r="C44" i="91"/>
  <c r="J43" i="91"/>
  <c r="D43" i="91"/>
  <c r="C43" i="91"/>
  <c r="J42" i="91"/>
  <c r="D42" i="91"/>
  <c r="C42" i="91"/>
  <c r="J41" i="91"/>
  <c r="D41" i="91"/>
  <c r="C41" i="91"/>
  <c r="J40" i="91"/>
  <c r="D40" i="91"/>
  <c r="C40" i="91"/>
  <c r="J39" i="91"/>
  <c r="D39" i="91"/>
  <c r="C39" i="91"/>
  <c r="J38" i="91"/>
  <c r="D38" i="91"/>
  <c r="C38" i="91"/>
  <c r="J37" i="91"/>
  <c r="D37" i="91"/>
  <c r="C37" i="91"/>
  <c r="J36" i="91"/>
  <c r="D36" i="91"/>
  <c r="C36" i="91"/>
  <c r="J35" i="91"/>
  <c r="D35" i="91"/>
  <c r="C35" i="91"/>
  <c r="J34" i="91"/>
  <c r="D34" i="91"/>
  <c r="C34" i="91"/>
  <c r="J33" i="91"/>
  <c r="D33" i="91"/>
  <c r="C33" i="91"/>
  <c r="J32" i="91"/>
  <c r="D32" i="91"/>
  <c r="C32" i="91"/>
  <c r="J31" i="91"/>
  <c r="D31" i="91"/>
  <c r="C31" i="91"/>
  <c r="J30" i="91"/>
  <c r="D30" i="91"/>
  <c r="C30" i="91"/>
  <c r="J29" i="91"/>
  <c r="D29" i="91"/>
  <c r="C29" i="91"/>
  <c r="J28" i="91"/>
  <c r="D28" i="91"/>
  <c r="C28" i="91"/>
  <c r="J27" i="91"/>
  <c r="D27" i="91"/>
  <c r="C27" i="91"/>
  <c r="J26" i="91"/>
  <c r="D26" i="91"/>
  <c r="C26" i="91"/>
  <c r="J25" i="91"/>
  <c r="D25" i="91"/>
  <c r="C25" i="91"/>
  <c r="J24" i="91"/>
  <c r="D24" i="91"/>
  <c r="C24" i="91"/>
  <c r="J23" i="91"/>
  <c r="D23" i="91"/>
  <c r="C23" i="91"/>
  <c r="J22" i="91"/>
  <c r="D22" i="91"/>
  <c r="C22" i="91"/>
  <c r="J21" i="91"/>
  <c r="D21" i="91"/>
  <c r="C21" i="91"/>
  <c r="J20" i="91"/>
  <c r="D20" i="91"/>
  <c r="C20" i="91"/>
  <c r="J19" i="91"/>
  <c r="D19" i="91"/>
  <c r="C19" i="91"/>
  <c r="J18" i="91"/>
  <c r="D18" i="91"/>
  <c r="C18" i="91"/>
  <c r="J17" i="91"/>
  <c r="D17" i="91"/>
  <c r="C17" i="91"/>
  <c r="J16" i="91"/>
  <c r="D16" i="91"/>
  <c r="C16" i="91"/>
  <c r="J15" i="91"/>
  <c r="D15" i="91"/>
  <c r="C15" i="91"/>
  <c r="J14" i="91"/>
  <c r="D14" i="91"/>
  <c r="C14" i="91"/>
  <c r="J13" i="91"/>
  <c r="D13" i="91"/>
  <c r="C13" i="91"/>
  <c r="J12" i="91"/>
  <c r="D12" i="91"/>
  <c r="C12" i="91"/>
  <c r="J11" i="91"/>
  <c r="D11" i="91"/>
  <c r="C11" i="91"/>
  <c r="J10" i="91"/>
  <c r="D10" i="91"/>
  <c r="C10" i="91"/>
  <c r="J9" i="91"/>
  <c r="D9" i="91"/>
  <c r="C9" i="91"/>
  <c r="J8" i="91"/>
  <c r="D8" i="91"/>
  <c r="C8" i="91"/>
  <c r="J7" i="91"/>
  <c r="D7" i="91"/>
  <c r="C7" i="91"/>
  <c r="J6" i="91"/>
  <c r="D6" i="91"/>
  <c r="C6" i="91"/>
  <c r="J5" i="91"/>
  <c r="D5" i="91"/>
  <c r="C5" i="91"/>
  <c r="J4" i="91"/>
  <c r="D4" i="91"/>
  <c r="C4" i="91"/>
  <c r="J3" i="91"/>
  <c r="D3" i="91"/>
  <c r="C3" i="91"/>
  <c r="J2" i="91"/>
  <c r="D2" i="91"/>
  <c r="C2" i="91"/>
  <c r="D1" i="91"/>
  <c r="C1" i="91"/>
  <c r="J105" i="90"/>
  <c r="D105" i="90"/>
  <c r="C105" i="90"/>
  <c r="J104" i="90"/>
  <c r="D104" i="90"/>
  <c r="C104" i="90"/>
  <c r="J103" i="90"/>
  <c r="D103" i="90"/>
  <c r="C103" i="90"/>
  <c r="J102" i="90"/>
  <c r="D102" i="90"/>
  <c r="C102" i="90"/>
  <c r="J101" i="90"/>
  <c r="D101" i="90"/>
  <c r="C101" i="90"/>
  <c r="J100" i="90"/>
  <c r="D100" i="90"/>
  <c r="C100" i="90"/>
  <c r="J99" i="90"/>
  <c r="D99" i="90"/>
  <c r="C99" i="90"/>
  <c r="J98" i="90"/>
  <c r="D98" i="90"/>
  <c r="C98" i="90"/>
  <c r="J97" i="90"/>
  <c r="D97" i="90"/>
  <c r="C97" i="90"/>
  <c r="J96" i="90"/>
  <c r="D96" i="90"/>
  <c r="C96" i="90"/>
  <c r="J95" i="90"/>
  <c r="D95" i="90"/>
  <c r="C95" i="90"/>
  <c r="J94" i="90"/>
  <c r="D94" i="90"/>
  <c r="C94" i="90"/>
  <c r="J93" i="90"/>
  <c r="D93" i="90"/>
  <c r="C93" i="90"/>
  <c r="J92" i="90"/>
  <c r="D92" i="90"/>
  <c r="C92" i="90"/>
  <c r="J91" i="90"/>
  <c r="D91" i="90"/>
  <c r="C91" i="90"/>
  <c r="J90" i="90"/>
  <c r="D90" i="90"/>
  <c r="C90" i="90"/>
  <c r="J89" i="90"/>
  <c r="D89" i="90"/>
  <c r="C89" i="90"/>
  <c r="J88" i="90"/>
  <c r="D88" i="90"/>
  <c r="C88" i="90"/>
  <c r="J87" i="90"/>
  <c r="D87" i="90"/>
  <c r="C87" i="90"/>
  <c r="J86" i="90"/>
  <c r="D86" i="90"/>
  <c r="C86" i="90"/>
  <c r="J85" i="90"/>
  <c r="D85" i="90"/>
  <c r="C85" i="90"/>
  <c r="J84" i="90"/>
  <c r="D84" i="90"/>
  <c r="C84" i="90"/>
  <c r="J83" i="90"/>
  <c r="D83" i="90"/>
  <c r="C83" i="90"/>
  <c r="J82" i="90"/>
  <c r="D82" i="90"/>
  <c r="C82" i="90"/>
  <c r="J81" i="90"/>
  <c r="D81" i="90"/>
  <c r="C81" i="90"/>
  <c r="J80" i="90"/>
  <c r="D80" i="90"/>
  <c r="C80" i="90"/>
  <c r="J79" i="90"/>
  <c r="D79" i="90"/>
  <c r="C79" i="90"/>
  <c r="J78" i="90"/>
  <c r="D78" i="90"/>
  <c r="C78" i="90"/>
  <c r="J77" i="90"/>
  <c r="D77" i="90"/>
  <c r="C77" i="90"/>
  <c r="J76" i="90"/>
  <c r="D76" i="90"/>
  <c r="C76" i="90"/>
  <c r="J75" i="90"/>
  <c r="D75" i="90"/>
  <c r="C75" i="90"/>
  <c r="J74" i="90"/>
  <c r="D74" i="90"/>
  <c r="C74" i="90"/>
  <c r="J73" i="90"/>
  <c r="D73" i="90"/>
  <c r="C73" i="90"/>
  <c r="J72" i="90"/>
  <c r="D72" i="90"/>
  <c r="C72" i="90"/>
  <c r="J71" i="90"/>
  <c r="D71" i="90"/>
  <c r="C71" i="90"/>
  <c r="J70" i="90"/>
  <c r="D70" i="90"/>
  <c r="C70" i="90"/>
  <c r="J69" i="90"/>
  <c r="D69" i="90"/>
  <c r="C69" i="90"/>
  <c r="J68" i="90"/>
  <c r="D68" i="90"/>
  <c r="C68" i="90"/>
  <c r="J67" i="90"/>
  <c r="D67" i="90"/>
  <c r="C67" i="90"/>
  <c r="J66" i="90"/>
  <c r="D66" i="90"/>
  <c r="C66" i="90"/>
  <c r="J65" i="90"/>
  <c r="D65" i="90"/>
  <c r="C65" i="90"/>
  <c r="J64" i="90"/>
  <c r="D64" i="90"/>
  <c r="C64" i="90"/>
  <c r="J63" i="90"/>
  <c r="D63" i="90"/>
  <c r="C63" i="90"/>
  <c r="J62" i="90"/>
  <c r="D62" i="90"/>
  <c r="C62" i="90"/>
  <c r="J61" i="90"/>
  <c r="D61" i="90"/>
  <c r="C61" i="90"/>
  <c r="J60" i="90"/>
  <c r="D60" i="90"/>
  <c r="C60" i="90"/>
  <c r="J59" i="90"/>
  <c r="D59" i="90"/>
  <c r="C59" i="90"/>
  <c r="J58" i="90"/>
  <c r="D58" i="90"/>
  <c r="C58" i="90"/>
  <c r="J57" i="90"/>
  <c r="D57" i="90"/>
  <c r="C57" i="90"/>
  <c r="J56" i="90"/>
  <c r="D56" i="90"/>
  <c r="C56" i="90"/>
  <c r="J55" i="90"/>
  <c r="D55" i="90"/>
  <c r="C55" i="90"/>
  <c r="J54" i="90"/>
  <c r="D54" i="90"/>
  <c r="C54" i="90"/>
  <c r="J53" i="90"/>
  <c r="D53" i="90"/>
  <c r="C53" i="90"/>
  <c r="J52" i="90"/>
  <c r="D52" i="90"/>
  <c r="C52" i="90"/>
  <c r="J51" i="90"/>
  <c r="D51" i="90"/>
  <c r="C51" i="90"/>
  <c r="J50" i="90"/>
  <c r="D50" i="90"/>
  <c r="C50" i="90"/>
  <c r="J49" i="90"/>
  <c r="D49" i="90"/>
  <c r="C49" i="90"/>
  <c r="J48" i="90"/>
  <c r="D48" i="90"/>
  <c r="C48" i="90"/>
  <c r="J47" i="90"/>
  <c r="D47" i="90"/>
  <c r="C47" i="90"/>
  <c r="J46" i="90"/>
  <c r="D46" i="90"/>
  <c r="C46" i="90"/>
  <c r="J45" i="90"/>
  <c r="D45" i="90"/>
  <c r="C45" i="90"/>
  <c r="J44" i="90"/>
  <c r="D44" i="90"/>
  <c r="C44" i="90"/>
  <c r="J43" i="90"/>
  <c r="D43" i="90"/>
  <c r="C43" i="90"/>
  <c r="J42" i="90"/>
  <c r="D42" i="90"/>
  <c r="C42" i="90"/>
  <c r="J41" i="90"/>
  <c r="D41" i="90"/>
  <c r="C41" i="90"/>
  <c r="J40" i="90"/>
  <c r="D40" i="90"/>
  <c r="C40" i="90"/>
  <c r="J39" i="90"/>
  <c r="D39" i="90"/>
  <c r="C39" i="90"/>
  <c r="J38" i="90"/>
  <c r="D38" i="90"/>
  <c r="C38" i="90"/>
  <c r="J37" i="90"/>
  <c r="D37" i="90"/>
  <c r="C37" i="90"/>
  <c r="J36" i="90"/>
  <c r="D36" i="90"/>
  <c r="C36" i="90"/>
  <c r="J35" i="90"/>
  <c r="D35" i="90"/>
  <c r="C35" i="90"/>
  <c r="J34" i="90"/>
  <c r="D34" i="90"/>
  <c r="C34" i="90"/>
  <c r="J33" i="90"/>
  <c r="D33" i="90"/>
  <c r="C33" i="90"/>
  <c r="J32" i="90"/>
  <c r="D32" i="90"/>
  <c r="C32" i="90"/>
  <c r="J31" i="90"/>
  <c r="D31" i="90"/>
  <c r="C31" i="90"/>
  <c r="J30" i="90"/>
  <c r="D30" i="90"/>
  <c r="C30" i="90"/>
  <c r="J29" i="90"/>
  <c r="D29" i="90"/>
  <c r="C29" i="90"/>
  <c r="J28" i="90"/>
  <c r="D28" i="90"/>
  <c r="C28" i="90"/>
  <c r="J27" i="90"/>
  <c r="D27" i="90"/>
  <c r="C27" i="90"/>
  <c r="J26" i="90"/>
  <c r="D26" i="90"/>
  <c r="C26" i="90"/>
  <c r="J25" i="90"/>
  <c r="D25" i="90"/>
  <c r="C25" i="90"/>
  <c r="J24" i="90"/>
  <c r="D24" i="90"/>
  <c r="C24" i="90"/>
  <c r="J23" i="90"/>
  <c r="D23" i="90"/>
  <c r="C23" i="90"/>
  <c r="J22" i="90"/>
  <c r="D22" i="90"/>
  <c r="C22" i="90"/>
  <c r="J21" i="90"/>
  <c r="D21" i="90"/>
  <c r="C21" i="90"/>
  <c r="J20" i="90"/>
  <c r="D20" i="90"/>
  <c r="C20" i="90"/>
  <c r="J19" i="90"/>
  <c r="D19" i="90"/>
  <c r="C19" i="90"/>
  <c r="J18" i="90"/>
  <c r="D18" i="90"/>
  <c r="C18" i="90"/>
  <c r="J17" i="90"/>
  <c r="D17" i="90"/>
  <c r="C17" i="90"/>
  <c r="J16" i="90"/>
  <c r="D16" i="90"/>
  <c r="C16" i="90"/>
  <c r="J15" i="90"/>
  <c r="D15" i="90"/>
  <c r="C15" i="90"/>
  <c r="J14" i="90"/>
  <c r="D14" i="90"/>
  <c r="C14" i="90"/>
  <c r="J13" i="90"/>
  <c r="D13" i="90"/>
  <c r="C13" i="90"/>
  <c r="J12" i="90"/>
  <c r="D12" i="90"/>
  <c r="C12" i="90"/>
  <c r="J11" i="90"/>
  <c r="D11" i="90"/>
  <c r="C11" i="90"/>
  <c r="J10" i="90"/>
  <c r="D10" i="90"/>
  <c r="C10" i="90"/>
  <c r="J9" i="90"/>
  <c r="D9" i="90"/>
  <c r="C9" i="90"/>
  <c r="J8" i="90"/>
  <c r="D8" i="90"/>
  <c r="C8" i="90"/>
  <c r="J7" i="90"/>
  <c r="D7" i="90"/>
  <c r="C7" i="90"/>
  <c r="J6" i="90"/>
  <c r="D6" i="90"/>
  <c r="C6" i="90"/>
  <c r="J5" i="90"/>
  <c r="D5" i="90"/>
  <c r="C5" i="90"/>
  <c r="J4" i="90"/>
  <c r="D4" i="90"/>
  <c r="C4" i="90"/>
  <c r="J3" i="90"/>
  <c r="D3" i="90"/>
  <c r="C3" i="90"/>
  <c r="J2" i="90"/>
  <c r="D2" i="90"/>
  <c r="C2" i="90"/>
  <c r="D1" i="90"/>
  <c r="C1" i="90"/>
  <c r="J172" i="89"/>
  <c r="D172" i="89"/>
  <c r="C172" i="89"/>
  <c r="J171" i="89"/>
  <c r="D171" i="89"/>
  <c r="C171" i="89"/>
  <c r="J170" i="89"/>
  <c r="D170" i="89"/>
  <c r="C170" i="89"/>
  <c r="J169" i="89"/>
  <c r="D169" i="89"/>
  <c r="C169" i="89"/>
  <c r="J168" i="89"/>
  <c r="D168" i="89"/>
  <c r="C168" i="89"/>
  <c r="J167" i="89"/>
  <c r="D167" i="89"/>
  <c r="C167" i="89"/>
  <c r="J166" i="89"/>
  <c r="D166" i="89"/>
  <c r="C166" i="89"/>
  <c r="J165" i="89"/>
  <c r="D165" i="89"/>
  <c r="C165" i="89"/>
  <c r="J164" i="89"/>
  <c r="D164" i="89"/>
  <c r="C164" i="89"/>
  <c r="J163" i="89"/>
  <c r="D163" i="89"/>
  <c r="C163" i="89"/>
  <c r="J162" i="89"/>
  <c r="D162" i="89"/>
  <c r="C162" i="89"/>
  <c r="J161" i="89"/>
  <c r="D161" i="89"/>
  <c r="C161" i="89"/>
  <c r="J160" i="89"/>
  <c r="D160" i="89"/>
  <c r="C160" i="89"/>
  <c r="J159" i="89"/>
  <c r="D159" i="89"/>
  <c r="C159" i="89"/>
  <c r="J158" i="89"/>
  <c r="D158" i="89"/>
  <c r="C158" i="89"/>
  <c r="J157" i="89"/>
  <c r="D157" i="89"/>
  <c r="C157" i="89"/>
  <c r="J156" i="89"/>
  <c r="D156" i="89"/>
  <c r="C156" i="89"/>
  <c r="J155" i="89"/>
  <c r="D155" i="89"/>
  <c r="C155" i="89"/>
  <c r="J154" i="89"/>
  <c r="D154" i="89"/>
  <c r="C154" i="89"/>
  <c r="J153" i="89"/>
  <c r="D153" i="89"/>
  <c r="C153" i="89"/>
  <c r="J152" i="89"/>
  <c r="D152" i="89"/>
  <c r="C152" i="89"/>
  <c r="J151" i="89"/>
  <c r="D151" i="89"/>
  <c r="C151" i="89"/>
  <c r="J150" i="89"/>
  <c r="D150" i="89"/>
  <c r="C150" i="89"/>
  <c r="J149" i="89"/>
  <c r="D149" i="89"/>
  <c r="C149" i="89"/>
  <c r="J148" i="89"/>
  <c r="D148" i="89"/>
  <c r="C148" i="89"/>
  <c r="J147" i="89"/>
  <c r="D147" i="89"/>
  <c r="C147" i="89"/>
  <c r="J146" i="89"/>
  <c r="D146" i="89"/>
  <c r="C146" i="89"/>
  <c r="J145" i="89"/>
  <c r="D145" i="89"/>
  <c r="C145" i="89"/>
  <c r="J144" i="89"/>
  <c r="D144" i="89"/>
  <c r="C144" i="89"/>
  <c r="J143" i="89"/>
  <c r="D143" i="89"/>
  <c r="C143" i="89"/>
  <c r="J142" i="89"/>
  <c r="D142" i="89"/>
  <c r="C142" i="89"/>
  <c r="J141" i="89"/>
  <c r="D141" i="89"/>
  <c r="C141" i="89"/>
  <c r="J140" i="89"/>
  <c r="D140" i="89"/>
  <c r="C140" i="89"/>
  <c r="J139" i="89"/>
  <c r="D139" i="89"/>
  <c r="C139" i="89"/>
  <c r="J138" i="89"/>
  <c r="D138" i="89"/>
  <c r="C138" i="89"/>
  <c r="J137" i="89"/>
  <c r="D137" i="89"/>
  <c r="C137" i="89"/>
  <c r="J136" i="89"/>
  <c r="D136" i="89"/>
  <c r="C136" i="89"/>
  <c r="J135" i="89"/>
  <c r="D135" i="89"/>
  <c r="C135" i="89"/>
  <c r="J134" i="89"/>
  <c r="D134" i="89"/>
  <c r="C134" i="89"/>
  <c r="J133" i="89"/>
  <c r="D133" i="89"/>
  <c r="C133" i="89"/>
  <c r="J132" i="89"/>
  <c r="D132" i="89"/>
  <c r="C132" i="89"/>
  <c r="J131" i="89"/>
  <c r="D131" i="89"/>
  <c r="C131" i="89"/>
  <c r="J130" i="89"/>
  <c r="D130" i="89"/>
  <c r="C130" i="89"/>
  <c r="J129" i="89"/>
  <c r="D129" i="89"/>
  <c r="C129" i="89"/>
  <c r="J128" i="89"/>
  <c r="D128" i="89"/>
  <c r="C128" i="89"/>
  <c r="J127" i="89"/>
  <c r="D127" i="89"/>
  <c r="C127" i="89"/>
  <c r="J126" i="89"/>
  <c r="D126" i="89"/>
  <c r="C126" i="89"/>
  <c r="J125" i="89"/>
  <c r="D125" i="89"/>
  <c r="C125" i="89"/>
  <c r="J124" i="89"/>
  <c r="D124" i="89"/>
  <c r="C124" i="89"/>
  <c r="J123" i="89"/>
  <c r="D123" i="89"/>
  <c r="C123" i="89"/>
  <c r="J122" i="89"/>
  <c r="D122" i="89"/>
  <c r="C122" i="89"/>
  <c r="J121" i="89"/>
  <c r="D121" i="89"/>
  <c r="C121" i="89"/>
  <c r="J120" i="89"/>
  <c r="D120" i="89"/>
  <c r="C120" i="89"/>
  <c r="J119" i="89"/>
  <c r="D119" i="89"/>
  <c r="C119" i="89"/>
  <c r="J118" i="89"/>
  <c r="D118" i="89"/>
  <c r="C118" i="89"/>
  <c r="J117" i="89"/>
  <c r="D117" i="89"/>
  <c r="C117" i="89"/>
  <c r="J116" i="89"/>
  <c r="D116" i="89"/>
  <c r="C116" i="89"/>
  <c r="J115" i="89"/>
  <c r="D115" i="89"/>
  <c r="C115" i="89"/>
  <c r="J114" i="89"/>
  <c r="D114" i="89"/>
  <c r="C114" i="89"/>
  <c r="J113" i="89"/>
  <c r="D113" i="89"/>
  <c r="C113" i="89"/>
  <c r="J112" i="89"/>
  <c r="D112" i="89"/>
  <c r="C112" i="89"/>
  <c r="J111" i="89"/>
  <c r="D111" i="89"/>
  <c r="C111" i="89"/>
  <c r="J110" i="89"/>
  <c r="D110" i="89"/>
  <c r="C110" i="89"/>
  <c r="J109" i="89"/>
  <c r="D109" i="89"/>
  <c r="C109" i="89"/>
  <c r="J108" i="89"/>
  <c r="D108" i="89"/>
  <c r="C108" i="89"/>
  <c r="J107" i="89"/>
  <c r="D107" i="89"/>
  <c r="C107" i="89"/>
  <c r="J106" i="89"/>
  <c r="D106" i="89"/>
  <c r="C106" i="89"/>
  <c r="J105" i="89"/>
  <c r="D105" i="89"/>
  <c r="C105" i="89"/>
  <c r="J104" i="89"/>
  <c r="D104" i="89"/>
  <c r="C104" i="89"/>
  <c r="J103" i="89"/>
  <c r="D103" i="89"/>
  <c r="C103" i="89"/>
  <c r="J102" i="89"/>
  <c r="D102" i="89"/>
  <c r="C102" i="89"/>
  <c r="J101" i="89"/>
  <c r="D101" i="89"/>
  <c r="C101" i="89"/>
  <c r="J100" i="89"/>
  <c r="D100" i="89"/>
  <c r="C100" i="89"/>
  <c r="J99" i="89"/>
  <c r="D99" i="89"/>
  <c r="C99" i="89"/>
  <c r="J98" i="89"/>
  <c r="D98" i="89"/>
  <c r="C98" i="89"/>
  <c r="J97" i="89"/>
  <c r="D97" i="89"/>
  <c r="C97" i="89"/>
  <c r="J96" i="89"/>
  <c r="D96" i="89"/>
  <c r="C96" i="89"/>
  <c r="J95" i="89"/>
  <c r="D95" i="89"/>
  <c r="C95" i="89"/>
  <c r="J94" i="89"/>
  <c r="D94" i="89"/>
  <c r="C94" i="89"/>
  <c r="J93" i="89"/>
  <c r="D93" i="89"/>
  <c r="C93" i="89"/>
  <c r="J92" i="89"/>
  <c r="D92" i="89"/>
  <c r="C92" i="89"/>
  <c r="J91" i="89"/>
  <c r="D91" i="89"/>
  <c r="C91" i="89"/>
  <c r="J90" i="89"/>
  <c r="D90" i="89"/>
  <c r="C90" i="89"/>
  <c r="J89" i="89"/>
  <c r="D89" i="89"/>
  <c r="C89" i="89"/>
  <c r="J88" i="89"/>
  <c r="D88" i="89"/>
  <c r="C88" i="89"/>
  <c r="J87" i="89"/>
  <c r="D87" i="89"/>
  <c r="C87" i="89"/>
  <c r="J86" i="89"/>
  <c r="D86" i="89"/>
  <c r="C86" i="89"/>
  <c r="J85" i="89"/>
  <c r="D85" i="89"/>
  <c r="C85" i="89"/>
  <c r="J84" i="89"/>
  <c r="D84" i="89"/>
  <c r="C84" i="89"/>
  <c r="J83" i="89"/>
  <c r="D83" i="89"/>
  <c r="C83" i="89"/>
  <c r="J82" i="89"/>
  <c r="D82" i="89"/>
  <c r="C82" i="89"/>
  <c r="J81" i="89"/>
  <c r="D81" i="89"/>
  <c r="C81" i="89"/>
  <c r="J80" i="89"/>
  <c r="D80" i="89"/>
  <c r="C80" i="89"/>
  <c r="J79" i="89"/>
  <c r="D79" i="89"/>
  <c r="C79" i="89"/>
  <c r="J78" i="89"/>
  <c r="D78" i="89"/>
  <c r="C78" i="89"/>
  <c r="J77" i="89"/>
  <c r="D77" i="89"/>
  <c r="C77" i="89"/>
  <c r="J76" i="89"/>
  <c r="D76" i="89"/>
  <c r="C76" i="89"/>
  <c r="J75" i="89"/>
  <c r="D75" i="89"/>
  <c r="C75" i="89"/>
  <c r="J74" i="89"/>
  <c r="D74" i="89"/>
  <c r="C74" i="89"/>
  <c r="J73" i="89"/>
  <c r="D73" i="89"/>
  <c r="C73" i="89"/>
  <c r="J72" i="89"/>
  <c r="D72" i="89"/>
  <c r="C72" i="89"/>
  <c r="J71" i="89"/>
  <c r="D71" i="89"/>
  <c r="C71" i="89"/>
  <c r="J70" i="89"/>
  <c r="D70" i="89"/>
  <c r="C70" i="89"/>
  <c r="J69" i="89"/>
  <c r="D69" i="89"/>
  <c r="C69" i="89"/>
  <c r="J68" i="89"/>
  <c r="D68" i="89"/>
  <c r="C68" i="89"/>
  <c r="J67" i="89"/>
  <c r="D67" i="89"/>
  <c r="C67" i="89"/>
  <c r="J66" i="89"/>
  <c r="D66" i="89"/>
  <c r="C66" i="89"/>
  <c r="J65" i="89"/>
  <c r="D65" i="89"/>
  <c r="C65" i="89"/>
  <c r="J64" i="89"/>
  <c r="D64" i="89"/>
  <c r="C64" i="89"/>
  <c r="J63" i="89"/>
  <c r="D63" i="89"/>
  <c r="C63" i="89"/>
  <c r="J62" i="89"/>
  <c r="D62" i="89"/>
  <c r="C62" i="89"/>
  <c r="J61" i="89"/>
  <c r="D61" i="89"/>
  <c r="C61" i="89"/>
  <c r="J60" i="89"/>
  <c r="D60" i="89"/>
  <c r="C60" i="89"/>
  <c r="J59" i="89"/>
  <c r="D59" i="89"/>
  <c r="C59" i="89"/>
  <c r="J58" i="89"/>
  <c r="D58" i="89"/>
  <c r="C58" i="89"/>
  <c r="J57" i="89"/>
  <c r="D57" i="89"/>
  <c r="C57" i="89"/>
  <c r="J56" i="89"/>
  <c r="D56" i="89"/>
  <c r="C56" i="89"/>
  <c r="J55" i="89"/>
  <c r="D55" i="89"/>
  <c r="C55" i="89"/>
  <c r="J54" i="89"/>
  <c r="D54" i="89"/>
  <c r="C54" i="89"/>
  <c r="J53" i="89"/>
  <c r="D53" i="89"/>
  <c r="C53" i="89"/>
  <c r="J52" i="89"/>
  <c r="D52" i="89"/>
  <c r="C52" i="89"/>
  <c r="J51" i="89"/>
  <c r="D51" i="89"/>
  <c r="C51" i="89"/>
  <c r="J50" i="89"/>
  <c r="D50" i="89"/>
  <c r="C50" i="89"/>
  <c r="J49" i="89"/>
  <c r="D49" i="89"/>
  <c r="C49" i="89"/>
  <c r="J48" i="89"/>
  <c r="D48" i="89"/>
  <c r="C48" i="89"/>
  <c r="J47" i="89"/>
  <c r="D47" i="89"/>
  <c r="C47" i="89"/>
  <c r="J46" i="89"/>
  <c r="D46" i="89"/>
  <c r="C46" i="89"/>
  <c r="J45" i="89"/>
  <c r="D45" i="89"/>
  <c r="C45" i="89"/>
  <c r="J44" i="89"/>
  <c r="D44" i="89"/>
  <c r="C44" i="89"/>
  <c r="J43" i="89"/>
  <c r="D43" i="89"/>
  <c r="C43" i="89"/>
  <c r="J42" i="89"/>
  <c r="D42" i="89"/>
  <c r="C42" i="89"/>
  <c r="J41" i="89"/>
  <c r="D41" i="89"/>
  <c r="C41" i="89"/>
  <c r="J40" i="89"/>
  <c r="D40" i="89"/>
  <c r="C40" i="89"/>
  <c r="J39" i="89"/>
  <c r="D39" i="89"/>
  <c r="C39" i="89"/>
  <c r="J38" i="89"/>
  <c r="D38" i="89"/>
  <c r="C38" i="89"/>
  <c r="J37" i="89"/>
  <c r="D37" i="89"/>
  <c r="C37" i="89"/>
  <c r="J36" i="89"/>
  <c r="D36" i="89"/>
  <c r="C36" i="89"/>
  <c r="J35" i="89"/>
  <c r="D35" i="89"/>
  <c r="C35" i="89"/>
  <c r="J34" i="89"/>
  <c r="D34" i="89"/>
  <c r="C34" i="89"/>
  <c r="J33" i="89"/>
  <c r="D33" i="89"/>
  <c r="C33" i="89"/>
  <c r="J32" i="89"/>
  <c r="D32" i="89"/>
  <c r="C32" i="89"/>
  <c r="J31" i="89"/>
  <c r="D31" i="89"/>
  <c r="C31" i="89"/>
  <c r="J30" i="89"/>
  <c r="D30" i="89"/>
  <c r="C30" i="89"/>
  <c r="J29" i="89"/>
  <c r="D29" i="89"/>
  <c r="C29" i="89"/>
  <c r="J28" i="89"/>
  <c r="D28" i="89"/>
  <c r="C28" i="89"/>
  <c r="J27" i="89"/>
  <c r="D27" i="89"/>
  <c r="C27" i="89"/>
  <c r="J26" i="89"/>
  <c r="D26" i="89"/>
  <c r="C26" i="89"/>
  <c r="J25" i="89"/>
  <c r="D25" i="89"/>
  <c r="C25" i="89"/>
  <c r="J24" i="89"/>
  <c r="D24" i="89"/>
  <c r="C24" i="89"/>
  <c r="J23" i="89"/>
  <c r="D23" i="89"/>
  <c r="C23" i="89"/>
  <c r="J22" i="89"/>
  <c r="D22" i="89"/>
  <c r="C22" i="89"/>
  <c r="J21" i="89"/>
  <c r="D21" i="89"/>
  <c r="C21" i="89"/>
  <c r="J20" i="89"/>
  <c r="D20" i="89"/>
  <c r="C20" i="89"/>
  <c r="J19" i="89"/>
  <c r="D19" i="89"/>
  <c r="C19" i="89"/>
  <c r="J18" i="89"/>
  <c r="D18" i="89"/>
  <c r="C18" i="89"/>
  <c r="J17" i="89"/>
  <c r="D17" i="89"/>
  <c r="C17" i="89"/>
  <c r="J16" i="89"/>
  <c r="D16" i="89"/>
  <c r="C16" i="89"/>
  <c r="J15" i="89"/>
  <c r="D15" i="89"/>
  <c r="C15" i="89"/>
  <c r="J14" i="89"/>
  <c r="D14" i="89"/>
  <c r="C14" i="89"/>
  <c r="J13" i="89"/>
  <c r="D13" i="89"/>
  <c r="C13" i="89"/>
  <c r="J12" i="89"/>
  <c r="D12" i="89"/>
  <c r="C12" i="89"/>
  <c r="J11" i="89"/>
  <c r="D11" i="89"/>
  <c r="C11" i="89"/>
  <c r="J10" i="89"/>
  <c r="D10" i="89"/>
  <c r="C10" i="89"/>
  <c r="J9" i="89"/>
  <c r="D9" i="89"/>
  <c r="C9" i="89"/>
  <c r="J8" i="89"/>
  <c r="D8" i="89"/>
  <c r="C8" i="89"/>
  <c r="J7" i="89"/>
  <c r="D7" i="89"/>
  <c r="C7" i="89"/>
  <c r="J6" i="89"/>
  <c r="D6" i="89"/>
  <c r="C6" i="89"/>
  <c r="J5" i="89"/>
  <c r="D5" i="89"/>
  <c r="C5" i="89"/>
  <c r="J4" i="89"/>
  <c r="D4" i="89"/>
  <c r="C4" i="89"/>
  <c r="J3" i="89"/>
  <c r="D3" i="89"/>
  <c r="C3" i="89"/>
  <c r="J2" i="89"/>
  <c r="D2" i="89"/>
  <c r="C2" i="89"/>
  <c r="D1" i="89"/>
  <c r="C1" i="89"/>
  <c r="J136" i="88"/>
  <c r="D136" i="88"/>
  <c r="C136" i="88"/>
  <c r="J135" i="88"/>
  <c r="D135" i="88"/>
  <c r="C135" i="88"/>
  <c r="J134" i="88"/>
  <c r="D134" i="88"/>
  <c r="C134" i="88"/>
  <c r="J133" i="88"/>
  <c r="D133" i="88"/>
  <c r="C133" i="88"/>
  <c r="J132" i="88"/>
  <c r="D132" i="88"/>
  <c r="C132" i="88"/>
  <c r="J131" i="88"/>
  <c r="D131" i="88"/>
  <c r="C131" i="88"/>
  <c r="J130" i="88"/>
  <c r="D130" i="88"/>
  <c r="C130" i="88"/>
  <c r="J129" i="88"/>
  <c r="D129" i="88"/>
  <c r="C129" i="88"/>
  <c r="J128" i="88"/>
  <c r="D128" i="88"/>
  <c r="C128" i="88"/>
  <c r="J127" i="88"/>
  <c r="D127" i="88"/>
  <c r="C127" i="88"/>
  <c r="J126" i="88"/>
  <c r="D126" i="88"/>
  <c r="C126" i="88"/>
  <c r="J125" i="88"/>
  <c r="D125" i="88"/>
  <c r="C125" i="88"/>
  <c r="J124" i="88"/>
  <c r="D124" i="88"/>
  <c r="C124" i="88"/>
  <c r="J123" i="88"/>
  <c r="D123" i="88"/>
  <c r="C123" i="88"/>
  <c r="J122" i="88"/>
  <c r="D122" i="88"/>
  <c r="C122" i="88"/>
  <c r="J121" i="88"/>
  <c r="D121" i="88"/>
  <c r="C121" i="88"/>
  <c r="J120" i="88"/>
  <c r="D120" i="88"/>
  <c r="C120" i="88"/>
  <c r="J119" i="88"/>
  <c r="D119" i="88"/>
  <c r="C119" i="88"/>
  <c r="J118" i="88"/>
  <c r="D118" i="88"/>
  <c r="C118" i="88"/>
  <c r="J117" i="88"/>
  <c r="D117" i="88"/>
  <c r="C117" i="88"/>
  <c r="J116" i="88"/>
  <c r="D116" i="88"/>
  <c r="C116" i="88"/>
  <c r="J115" i="88"/>
  <c r="D115" i="88"/>
  <c r="C115" i="88"/>
  <c r="J114" i="88"/>
  <c r="D114" i="88"/>
  <c r="C114" i="88"/>
  <c r="J113" i="88"/>
  <c r="D113" i="88"/>
  <c r="C113" i="88"/>
  <c r="J112" i="88"/>
  <c r="D112" i="88"/>
  <c r="C112" i="88"/>
  <c r="J111" i="88"/>
  <c r="D111" i="88"/>
  <c r="C111" i="88"/>
  <c r="J110" i="88"/>
  <c r="D110" i="88"/>
  <c r="C110" i="88"/>
  <c r="J109" i="88"/>
  <c r="D109" i="88"/>
  <c r="C109" i="88"/>
  <c r="J108" i="88"/>
  <c r="D108" i="88"/>
  <c r="C108" i="88"/>
  <c r="J107" i="88"/>
  <c r="D107" i="88"/>
  <c r="C107" i="88"/>
  <c r="J106" i="88"/>
  <c r="D106" i="88"/>
  <c r="C106" i="88"/>
  <c r="J105" i="88"/>
  <c r="D105" i="88"/>
  <c r="C105" i="88"/>
  <c r="J104" i="88"/>
  <c r="D104" i="88"/>
  <c r="C104" i="88"/>
  <c r="J103" i="88"/>
  <c r="D103" i="88"/>
  <c r="C103" i="88"/>
  <c r="J102" i="88"/>
  <c r="D102" i="88"/>
  <c r="C102" i="88"/>
  <c r="J101" i="88"/>
  <c r="D101" i="88"/>
  <c r="C101" i="88"/>
  <c r="J100" i="88"/>
  <c r="D100" i="88"/>
  <c r="C100" i="88"/>
  <c r="J99" i="88"/>
  <c r="D99" i="88"/>
  <c r="C99" i="88"/>
  <c r="J98" i="88"/>
  <c r="D98" i="88"/>
  <c r="C98" i="88"/>
  <c r="J97" i="88"/>
  <c r="D97" i="88"/>
  <c r="C97" i="88"/>
  <c r="J96" i="88"/>
  <c r="D96" i="88"/>
  <c r="C96" i="88"/>
  <c r="J95" i="88"/>
  <c r="D95" i="88"/>
  <c r="C95" i="88"/>
  <c r="J94" i="88"/>
  <c r="D94" i="88"/>
  <c r="C94" i="88"/>
  <c r="J93" i="88"/>
  <c r="D93" i="88"/>
  <c r="C93" i="88"/>
  <c r="J92" i="88"/>
  <c r="D92" i="88"/>
  <c r="C92" i="88"/>
  <c r="J91" i="88"/>
  <c r="D91" i="88"/>
  <c r="C91" i="88"/>
  <c r="J90" i="88"/>
  <c r="D90" i="88"/>
  <c r="C90" i="88"/>
  <c r="J89" i="88"/>
  <c r="D89" i="88"/>
  <c r="C89" i="88"/>
  <c r="J88" i="88"/>
  <c r="D88" i="88"/>
  <c r="C88" i="88"/>
  <c r="J87" i="88"/>
  <c r="D87" i="88"/>
  <c r="C87" i="88"/>
  <c r="J86" i="88"/>
  <c r="D86" i="88"/>
  <c r="C86" i="88"/>
  <c r="J85" i="88"/>
  <c r="D85" i="88"/>
  <c r="C85" i="88"/>
  <c r="J84" i="88"/>
  <c r="D84" i="88"/>
  <c r="C84" i="88"/>
  <c r="J83" i="88"/>
  <c r="D83" i="88"/>
  <c r="C83" i="88"/>
  <c r="J82" i="88"/>
  <c r="D82" i="88"/>
  <c r="C82" i="88"/>
  <c r="J81" i="88"/>
  <c r="D81" i="88"/>
  <c r="C81" i="88"/>
  <c r="J80" i="88"/>
  <c r="D80" i="88"/>
  <c r="C80" i="88"/>
  <c r="J79" i="88"/>
  <c r="D79" i="88"/>
  <c r="C79" i="88"/>
  <c r="J78" i="88"/>
  <c r="D78" i="88"/>
  <c r="C78" i="88"/>
  <c r="J77" i="88"/>
  <c r="D77" i="88"/>
  <c r="C77" i="88"/>
  <c r="J76" i="88"/>
  <c r="D76" i="88"/>
  <c r="C76" i="88"/>
  <c r="J75" i="88"/>
  <c r="D75" i="88"/>
  <c r="C75" i="88"/>
  <c r="J74" i="88"/>
  <c r="D74" i="88"/>
  <c r="C74" i="88"/>
  <c r="J73" i="88"/>
  <c r="D73" i="88"/>
  <c r="C73" i="88"/>
  <c r="J72" i="88"/>
  <c r="D72" i="88"/>
  <c r="C72" i="88"/>
  <c r="J71" i="88"/>
  <c r="D71" i="88"/>
  <c r="C71" i="88"/>
  <c r="J70" i="88"/>
  <c r="D70" i="88"/>
  <c r="C70" i="88"/>
  <c r="J69" i="88"/>
  <c r="D69" i="88"/>
  <c r="C69" i="88"/>
  <c r="J68" i="88"/>
  <c r="D68" i="88"/>
  <c r="C68" i="88"/>
  <c r="J67" i="88"/>
  <c r="D67" i="88"/>
  <c r="C67" i="88"/>
  <c r="J66" i="88"/>
  <c r="D66" i="88"/>
  <c r="C66" i="88"/>
  <c r="J65" i="88"/>
  <c r="D65" i="88"/>
  <c r="C65" i="88"/>
  <c r="J64" i="88"/>
  <c r="D64" i="88"/>
  <c r="C64" i="88"/>
  <c r="J63" i="88"/>
  <c r="D63" i="88"/>
  <c r="C63" i="88"/>
  <c r="J62" i="88"/>
  <c r="D62" i="88"/>
  <c r="C62" i="88"/>
  <c r="J61" i="88"/>
  <c r="D61" i="88"/>
  <c r="C61" i="88"/>
  <c r="J60" i="88"/>
  <c r="D60" i="88"/>
  <c r="C60" i="88"/>
  <c r="J59" i="88"/>
  <c r="D59" i="88"/>
  <c r="C59" i="88"/>
  <c r="J58" i="88"/>
  <c r="D58" i="88"/>
  <c r="C58" i="88"/>
  <c r="J57" i="88"/>
  <c r="D57" i="88"/>
  <c r="C57" i="88"/>
  <c r="J56" i="88"/>
  <c r="D56" i="88"/>
  <c r="C56" i="88"/>
  <c r="J55" i="88"/>
  <c r="D55" i="88"/>
  <c r="C55" i="88"/>
  <c r="J54" i="88"/>
  <c r="D54" i="88"/>
  <c r="C54" i="88"/>
  <c r="J53" i="88"/>
  <c r="D53" i="88"/>
  <c r="C53" i="88"/>
  <c r="J52" i="88"/>
  <c r="D52" i="88"/>
  <c r="C52" i="88"/>
  <c r="J51" i="88"/>
  <c r="D51" i="88"/>
  <c r="C51" i="88"/>
  <c r="J50" i="88"/>
  <c r="D50" i="88"/>
  <c r="C50" i="88"/>
  <c r="J49" i="88"/>
  <c r="D49" i="88"/>
  <c r="C49" i="88"/>
  <c r="J48" i="88"/>
  <c r="D48" i="88"/>
  <c r="C48" i="88"/>
  <c r="J47" i="88"/>
  <c r="D47" i="88"/>
  <c r="C47" i="88"/>
  <c r="J46" i="88"/>
  <c r="D46" i="88"/>
  <c r="C46" i="88"/>
  <c r="J45" i="88"/>
  <c r="D45" i="88"/>
  <c r="C45" i="88"/>
  <c r="J44" i="88"/>
  <c r="D44" i="88"/>
  <c r="C44" i="88"/>
  <c r="J43" i="88"/>
  <c r="D43" i="88"/>
  <c r="C43" i="88"/>
  <c r="J42" i="88"/>
  <c r="D42" i="88"/>
  <c r="C42" i="88"/>
  <c r="J41" i="88"/>
  <c r="D41" i="88"/>
  <c r="C41" i="88"/>
  <c r="J40" i="88"/>
  <c r="D40" i="88"/>
  <c r="C40" i="88"/>
  <c r="J39" i="88"/>
  <c r="D39" i="88"/>
  <c r="C39" i="88"/>
  <c r="J38" i="88"/>
  <c r="D38" i="88"/>
  <c r="C38" i="88"/>
  <c r="J37" i="88"/>
  <c r="D37" i="88"/>
  <c r="C37" i="88"/>
  <c r="J36" i="88"/>
  <c r="D36" i="88"/>
  <c r="C36" i="88"/>
  <c r="J35" i="88"/>
  <c r="D35" i="88"/>
  <c r="C35" i="88"/>
  <c r="J34" i="88"/>
  <c r="D34" i="88"/>
  <c r="C34" i="88"/>
  <c r="J33" i="88"/>
  <c r="D33" i="88"/>
  <c r="C33" i="88"/>
  <c r="J32" i="88"/>
  <c r="D32" i="88"/>
  <c r="C32" i="88"/>
  <c r="J31" i="88"/>
  <c r="D31" i="88"/>
  <c r="C31" i="88"/>
  <c r="J30" i="88"/>
  <c r="D30" i="88"/>
  <c r="C30" i="88"/>
  <c r="J29" i="88"/>
  <c r="D29" i="88"/>
  <c r="C29" i="88"/>
  <c r="J28" i="88"/>
  <c r="D28" i="88"/>
  <c r="C28" i="88"/>
  <c r="J27" i="88"/>
  <c r="D27" i="88"/>
  <c r="C27" i="88"/>
  <c r="J26" i="88"/>
  <c r="D26" i="88"/>
  <c r="C26" i="88"/>
  <c r="J25" i="88"/>
  <c r="D25" i="88"/>
  <c r="C25" i="88"/>
  <c r="J24" i="88"/>
  <c r="D24" i="88"/>
  <c r="C24" i="88"/>
  <c r="J23" i="88"/>
  <c r="D23" i="88"/>
  <c r="C23" i="88"/>
  <c r="J22" i="88"/>
  <c r="D22" i="88"/>
  <c r="C22" i="88"/>
  <c r="J21" i="88"/>
  <c r="D21" i="88"/>
  <c r="C21" i="88"/>
  <c r="J20" i="88"/>
  <c r="D20" i="88"/>
  <c r="C20" i="88"/>
  <c r="J19" i="88"/>
  <c r="D19" i="88"/>
  <c r="C19" i="88"/>
  <c r="J18" i="88"/>
  <c r="D18" i="88"/>
  <c r="C18" i="88"/>
  <c r="J17" i="88"/>
  <c r="D17" i="88"/>
  <c r="C17" i="88"/>
  <c r="J16" i="88"/>
  <c r="D16" i="88"/>
  <c r="C16" i="88"/>
  <c r="J15" i="88"/>
  <c r="D15" i="88"/>
  <c r="C15" i="88"/>
  <c r="J14" i="88"/>
  <c r="D14" i="88"/>
  <c r="C14" i="88"/>
  <c r="J13" i="88"/>
  <c r="D13" i="88"/>
  <c r="C13" i="88"/>
  <c r="J12" i="88"/>
  <c r="D12" i="88"/>
  <c r="C12" i="88"/>
  <c r="J11" i="88"/>
  <c r="D11" i="88"/>
  <c r="C11" i="88"/>
  <c r="J10" i="88"/>
  <c r="D10" i="88"/>
  <c r="C10" i="88"/>
  <c r="J9" i="88"/>
  <c r="D9" i="88"/>
  <c r="C9" i="88"/>
  <c r="J8" i="88"/>
  <c r="D8" i="88"/>
  <c r="C8" i="88"/>
  <c r="J7" i="88"/>
  <c r="D7" i="88"/>
  <c r="C7" i="88"/>
  <c r="J6" i="88"/>
  <c r="D6" i="88"/>
  <c r="C6" i="88"/>
  <c r="J5" i="88"/>
  <c r="D5" i="88"/>
  <c r="C5" i="88"/>
  <c r="J4" i="88"/>
  <c r="D4" i="88"/>
  <c r="C4" i="88"/>
  <c r="J3" i="88"/>
  <c r="D3" i="88"/>
  <c r="C3" i="88"/>
  <c r="J2" i="88"/>
  <c r="D2" i="88"/>
  <c r="C2" i="88"/>
  <c r="D1" i="88"/>
  <c r="C1" i="88"/>
  <c r="J115" i="87"/>
  <c r="D115" i="87"/>
  <c r="C115" i="87"/>
  <c r="J114" i="87"/>
  <c r="D114" i="87"/>
  <c r="C114" i="87"/>
  <c r="J113" i="87"/>
  <c r="D113" i="87"/>
  <c r="C113" i="87"/>
  <c r="J112" i="87"/>
  <c r="D112" i="87"/>
  <c r="C112" i="87"/>
  <c r="J111" i="87"/>
  <c r="D111" i="87"/>
  <c r="C111" i="87"/>
  <c r="J110" i="87"/>
  <c r="D110" i="87"/>
  <c r="C110" i="87"/>
  <c r="J109" i="87"/>
  <c r="D109" i="87"/>
  <c r="C109" i="87"/>
  <c r="J108" i="87"/>
  <c r="D108" i="87"/>
  <c r="C108" i="87"/>
  <c r="J107" i="87"/>
  <c r="D107" i="87"/>
  <c r="C107" i="87"/>
  <c r="J106" i="87"/>
  <c r="D106" i="87"/>
  <c r="C106" i="87"/>
  <c r="J105" i="87"/>
  <c r="D105" i="87"/>
  <c r="C105" i="87"/>
  <c r="J104" i="87"/>
  <c r="D104" i="87"/>
  <c r="C104" i="87"/>
  <c r="J103" i="87"/>
  <c r="D103" i="87"/>
  <c r="C103" i="87"/>
  <c r="J102" i="87"/>
  <c r="D102" i="87"/>
  <c r="C102" i="87"/>
  <c r="J101" i="87"/>
  <c r="D101" i="87"/>
  <c r="C101" i="87"/>
  <c r="J100" i="87"/>
  <c r="D100" i="87"/>
  <c r="C100" i="87"/>
  <c r="J99" i="87"/>
  <c r="D99" i="87"/>
  <c r="C99" i="87"/>
  <c r="J98" i="87"/>
  <c r="D98" i="87"/>
  <c r="C98" i="87"/>
  <c r="J97" i="87"/>
  <c r="D97" i="87"/>
  <c r="C97" i="87"/>
  <c r="J96" i="87"/>
  <c r="D96" i="87"/>
  <c r="C96" i="87"/>
  <c r="J95" i="87"/>
  <c r="D95" i="87"/>
  <c r="C95" i="87"/>
  <c r="J94" i="87"/>
  <c r="D94" i="87"/>
  <c r="C94" i="87"/>
  <c r="J93" i="87"/>
  <c r="D93" i="87"/>
  <c r="C93" i="87"/>
  <c r="J92" i="87"/>
  <c r="D92" i="87"/>
  <c r="C92" i="87"/>
  <c r="J91" i="87"/>
  <c r="D91" i="87"/>
  <c r="C91" i="87"/>
  <c r="J90" i="87"/>
  <c r="D90" i="87"/>
  <c r="C90" i="87"/>
  <c r="J89" i="87"/>
  <c r="D89" i="87"/>
  <c r="C89" i="87"/>
  <c r="J88" i="87"/>
  <c r="D88" i="87"/>
  <c r="C88" i="87"/>
  <c r="J87" i="87"/>
  <c r="D87" i="87"/>
  <c r="C87" i="87"/>
  <c r="J86" i="87"/>
  <c r="D86" i="87"/>
  <c r="C86" i="87"/>
  <c r="J85" i="87"/>
  <c r="D85" i="87"/>
  <c r="C85" i="87"/>
  <c r="J84" i="87"/>
  <c r="D84" i="87"/>
  <c r="C84" i="87"/>
  <c r="J83" i="87"/>
  <c r="D83" i="87"/>
  <c r="C83" i="87"/>
  <c r="J82" i="87"/>
  <c r="D82" i="87"/>
  <c r="C82" i="87"/>
  <c r="J81" i="87"/>
  <c r="D81" i="87"/>
  <c r="C81" i="87"/>
  <c r="J80" i="87"/>
  <c r="D80" i="87"/>
  <c r="C80" i="87"/>
  <c r="J79" i="87"/>
  <c r="D79" i="87"/>
  <c r="C79" i="87"/>
  <c r="J78" i="87"/>
  <c r="D78" i="87"/>
  <c r="C78" i="87"/>
  <c r="J77" i="87"/>
  <c r="D77" i="87"/>
  <c r="C77" i="87"/>
  <c r="J76" i="87"/>
  <c r="D76" i="87"/>
  <c r="C76" i="87"/>
  <c r="J75" i="87"/>
  <c r="D75" i="87"/>
  <c r="C75" i="87"/>
  <c r="J74" i="87"/>
  <c r="D74" i="87"/>
  <c r="C74" i="87"/>
  <c r="J73" i="87"/>
  <c r="D73" i="87"/>
  <c r="C73" i="87"/>
  <c r="J72" i="87"/>
  <c r="D72" i="87"/>
  <c r="C72" i="87"/>
  <c r="J71" i="87"/>
  <c r="D71" i="87"/>
  <c r="C71" i="87"/>
  <c r="J70" i="87"/>
  <c r="D70" i="87"/>
  <c r="C70" i="87"/>
  <c r="J69" i="87"/>
  <c r="D69" i="87"/>
  <c r="C69" i="87"/>
  <c r="J68" i="87"/>
  <c r="D68" i="87"/>
  <c r="C68" i="87"/>
  <c r="J67" i="87"/>
  <c r="D67" i="87"/>
  <c r="C67" i="87"/>
  <c r="J66" i="87"/>
  <c r="D66" i="87"/>
  <c r="C66" i="87"/>
  <c r="J65" i="87"/>
  <c r="D65" i="87"/>
  <c r="C65" i="87"/>
  <c r="J64" i="87"/>
  <c r="D64" i="87"/>
  <c r="C64" i="87"/>
  <c r="J63" i="87"/>
  <c r="D63" i="87"/>
  <c r="C63" i="87"/>
  <c r="J62" i="87"/>
  <c r="D62" i="87"/>
  <c r="C62" i="87"/>
  <c r="J61" i="87"/>
  <c r="D61" i="87"/>
  <c r="C61" i="87"/>
  <c r="J60" i="87"/>
  <c r="D60" i="87"/>
  <c r="C60" i="87"/>
  <c r="J59" i="87"/>
  <c r="D59" i="87"/>
  <c r="C59" i="87"/>
  <c r="J58" i="87"/>
  <c r="D58" i="87"/>
  <c r="C58" i="87"/>
  <c r="J57" i="87"/>
  <c r="D57" i="87"/>
  <c r="C57" i="87"/>
  <c r="J56" i="87"/>
  <c r="D56" i="87"/>
  <c r="C56" i="87"/>
  <c r="J55" i="87"/>
  <c r="D55" i="87"/>
  <c r="C55" i="87"/>
  <c r="J54" i="87"/>
  <c r="D54" i="87"/>
  <c r="C54" i="87"/>
  <c r="J53" i="87"/>
  <c r="D53" i="87"/>
  <c r="C53" i="87"/>
  <c r="J52" i="87"/>
  <c r="D52" i="87"/>
  <c r="C52" i="87"/>
  <c r="J51" i="87"/>
  <c r="D51" i="87"/>
  <c r="C51" i="87"/>
  <c r="J50" i="87"/>
  <c r="D50" i="87"/>
  <c r="C50" i="87"/>
  <c r="J49" i="87"/>
  <c r="D49" i="87"/>
  <c r="C49" i="87"/>
  <c r="J48" i="87"/>
  <c r="D48" i="87"/>
  <c r="C48" i="87"/>
  <c r="J47" i="87"/>
  <c r="D47" i="87"/>
  <c r="C47" i="87"/>
  <c r="J46" i="87"/>
  <c r="D46" i="87"/>
  <c r="C46" i="87"/>
  <c r="J45" i="87"/>
  <c r="D45" i="87"/>
  <c r="C45" i="87"/>
  <c r="J44" i="87"/>
  <c r="D44" i="87"/>
  <c r="C44" i="87"/>
  <c r="J43" i="87"/>
  <c r="D43" i="87"/>
  <c r="C43" i="87"/>
  <c r="J42" i="87"/>
  <c r="D42" i="87"/>
  <c r="C42" i="87"/>
  <c r="J41" i="87"/>
  <c r="D41" i="87"/>
  <c r="C41" i="87"/>
  <c r="J40" i="87"/>
  <c r="D40" i="87"/>
  <c r="C40" i="87"/>
  <c r="J39" i="87"/>
  <c r="D39" i="87"/>
  <c r="C39" i="87"/>
  <c r="J38" i="87"/>
  <c r="D38" i="87"/>
  <c r="C38" i="87"/>
  <c r="J37" i="87"/>
  <c r="D37" i="87"/>
  <c r="C37" i="87"/>
  <c r="J36" i="87"/>
  <c r="D36" i="87"/>
  <c r="C36" i="87"/>
  <c r="J35" i="87"/>
  <c r="D35" i="87"/>
  <c r="C35" i="87"/>
  <c r="J34" i="87"/>
  <c r="D34" i="87"/>
  <c r="C34" i="87"/>
  <c r="J33" i="87"/>
  <c r="D33" i="87"/>
  <c r="C33" i="87"/>
  <c r="J32" i="87"/>
  <c r="D32" i="87"/>
  <c r="C32" i="87"/>
  <c r="J31" i="87"/>
  <c r="D31" i="87"/>
  <c r="C31" i="87"/>
  <c r="J30" i="87"/>
  <c r="D30" i="87"/>
  <c r="C30" i="87"/>
  <c r="J29" i="87"/>
  <c r="D29" i="87"/>
  <c r="C29" i="87"/>
  <c r="J28" i="87"/>
  <c r="D28" i="87"/>
  <c r="C28" i="87"/>
  <c r="J27" i="87"/>
  <c r="D27" i="87"/>
  <c r="C27" i="87"/>
  <c r="J26" i="87"/>
  <c r="D26" i="87"/>
  <c r="C26" i="87"/>
  <c r="J25" i="87"/>
  <c r="D25" i="87"/>
  <c r="C25" i="87"/>
  <c r="J24" i="87"/>
  <c r="D24" i="87"/>
  <c r="C24" i="87"/>
  <c r="J23" i="87"/>
  <c r="D23" i="87"/>
  <c r="C23" i="87"/>
  <c r="J22" i="87"/>
  <c r="D22" i="87"/>
  <c r="C22" i="87"/>
  <c r="J21" i="87"/>
  <c r="D21" i="87"/>
  <c r="C21" i="87"/>
  <c r="J20" i="87"/>
  <c r="D20" i="87"/>
  <c r="C20" i="87"/>
  <c r="J19" i="87"/>
  <c r="D19" i="87"/>
  <c r="C19" i="87"/>
  <c r="J18" i="87"/>
  <c r="D18" i="87"/>
  <c r="C18" i="87"/>
  <c r="J17" i="87"/>
  <c r="D17" i="87"/>
  <c r="C17" i="87"/>
  <c r="J16" i="87"/>
  <c r="D16" i="87"/>
  <c r="C16" i="87"/>
  <c r="J15" i="87"/>
  <c r="D15" i="87"/>
  <c r="C15" i="87"/>
  <c r="J14" i="87"/>
  <c r="D14" i="87"/>
  <c r="C14" i="87"/>
  <c r="J13" i="87"/>
  <c r="D13" i="87"/>
  <c r="C13" i="87"/>
  <c r="J12" i="87"/>
  <c r="D12" i="87"/>
  <c r="C12" i="87"/>
  <c r="J11" i="87"/>
  <c r="D11" i="87"/>
  <c r="C11" i="87"/>
  <c r="J10" i="87"/>
  <c r="D10" i="87"/>
  <c r="C10" i="87"/>
  <c r="J9" i="87"/>
  <c r="D9" i="87"/>
  <c r="C9" i="87"/>
  <c r="J8" i="87"/>
  <c r="D8" i="87"/>
  <c r="C8" i="87"/>
  <c r="J7" i="87"/>
  <c r="D7" i="87"/>
  <c r="C7" i="87"/>
  <c r="J6" i="87"/>
  <c r="D6" i="87"/>
  <c r="C6" i="87"/>
  <c r="J5" i="87"/>
  <c r="D5" i="87"/>
  <c r="C5" i="87"/>
  <c r="J4" i="87"/>
  <c r="D4" i="87"/>
  <c r="C4" i="87"/>
  <c r="J3" i="87"/>
  <c r="D3" i="87"/>
  <c r="C3" i="87"/>
  <c r="J2" i="87"/>
  <c r="D2" i="87"/>
  <c r="C2" i="87"/>
  <c r="D1" i="87"/>
  <c r="C1" i="87"/>
  <c r="J117" i="86"/>
  <c r="D117" i="86"/>
  <c r="C117" i="86"/>
  <c r="J116" i="86"/>
  <c r="D116" i="86"/>
  <c r="C116" i="86"/>
  <c r="J115" i="86"/>
  <c r="D115" i="86"/>
  <c r="C115" i="86"/>
  <c r="J114" i="86"/>
  <c r="D114" i="86"/>
  <c r="C114" i="86"/>
  <c r="J113" i="86"/>
  <c r="D113" i="86"/>
  <c r="C113" i="86"/>
  <c r="J112" i="86"/>
  <c r="D112" i="86"/>
  <c r="C112" i="86"/>
  <c r="J111" i="86"/>
  <c r="D111" i="86"/>
  <c r="C111" i="86"/>
  <c r="J110" i="86"/>
  <c r="D110" i="86"/>
  <c r="C110" i="86"/>
  <c r="J109" i="86"/>
  <c r="D109" i="86"/>
  <c r="C109" i="86"/>
  <c r="J108" i="86"/>
  <c r="D108" i="86"/>
  <c r="C108" i="86"/>
  <c r="J107" i="86"/>
  <c r="D107" i="86"/>
  <c r="C107" i="86"/>
  <c r="J106" i="86"/>
  <c r="D106" i="86"/>
  <c r="C106" i="86"/>
  <c r="J105" i="86"/>
  <c r="D105" i="86"/>
  <c r="C105" i="86"/>
  <c r="J104" i="86"/>
  <c r="D104" i="86"/>
  <c r="C104" i="86"/>
  <c r="J103" i="86"/>
  <c r="D103" i="86"/>
  <c r="C103" i="86"/>
  <c r="J102" i="86"/>
  <c r="D102" i="86"/>
  <c r="C102" i="86"/>
  <c r="J101" i="86"/>
  <c r="D101" i="86"/>
  <c r="C101" i="86"/>
  <c r="J100" i="86"/>
  <c r="D100" i="86"/>
  <c r="C100" i="86"/>
  <c r="J99" i="86"/>
  <c r="D99" i="86"/>
  <c r="C99" i="86"/>
  <c r="J98" i="86"/>
  <c r="D98" i="86"/>
  <c r="C98" i="86"/>
  <c r="J97" i="86"/>
  <c r="D97" i="86"/>
  <c r="C97" i="86"/>
  <c r="J96" i="86"/>
  <c r="D96" i="86"/>
  <c r="C96" i="86"/>
  <c r="J95" i="86"/>
  <c r="D95" i="86"/>
  <c r="C95" i="86"/>
  <c r="J94" i="86"/>
  <c r="D94" i="86"/>
  <c r="C94" i="86"/>
  <c r="J93" i="86"/>
  <c r="D93" i="86"/>
  <c r="C93" i="86"/>
  <c r="J92" i="86"/>
  <c r="D92" i="86"/>
  <c r="C92" i="86"/>
  <c r="J91" i="86"/>
  <c r="D91" i="86"/>
  <c r="C91" i="86"/>
  <c r="J90" i="86"/>
  <c r="D90" i="86"/>
  <c r="C90" i="86"/>
  <c r="J89" i="86"/>
  <c r="D89" i="86"/>
  <c r="C89" i="86"/>
  <c r="J88" i="86"/>
  <c r="D88" i="86"/>
  <c r="C88" i="86"/>
  <c r="J87" i="86"/>
  <c r="D87" i="86"/>
  <c r="C87" i="86"/>
  <c r="J86" i="86"/>
  <c r="D86" i="86"/>
  <c r="C86" i="86"/>
  <c r="J85" i="86"/>
  <c r="D85" i="86"/>
  <c r="C85" i="86"/>
  <c r="J84" i="86"/>
  <c r="D84" i="86"/>
  <c r="C84" i="86"/>
  <c r="J83" i="86"/>
  <c r="D83" i="86"/>
  <c r="C83" i="86"/>
  <c r="J82" i="86"/>
  <c r="D82" i="86"/>
  <c r="C82" i="86"/>
  <c r="J81" i="86"/>
  <c r="D81" i="86"/>
  <c r="C81" i="86"/>
  <c r="J80" i="86"/>
  <c r="D80" i="86"/>
  <c r="C80" i="86"/>
  <c r="J79" i="86"/>
  <c r="D79" i="86"/>
  <c r="C79" i="86"/>
  <c r="J78" i="86"/>
  <c r="D78" i="86"/>
  <c r="C78" i="86"/>
  <c r="J77" i="86"/>
  <c r="D77" i="86"/>
  <c r="C77" i="86"/>
  <c r="J76" i="86"/>
  <c r="D76" i="86"/>
  <c r="C76" i="86"/>
  <c r="J75" i="86"/>
  <c r="D75" i="86"/>
  <c r="C75" i="86"/>
  <c r="J74" i="86"/>
  <c r="D74" i="86"/>
  <c r="C74" i="86"/>
  <c r="J73" i="86"/>
  <c r="D73" i="86"/>
  <c r="C73" i="86"/>
  <c r="J72" i="86"/>
  <c r="D72" i="86"/>
  <c r="C72" i="86"/>
  <c r="J71" i="86"/>
  <c r="D71" i="86"/>
  <c r="C71" i="86"/>
  <c r="J70" i="86"/>
  <c r="D70" i="86"/>
  <c r="C70" i="86"/>
  <c r="J69" i="86"/>
  <c r="D69" i="86"/>
  <c r="C69" i="86"/>
  <c r="J68" i="86"/>
  <c r="D68" i="86"/>
  <c r="C68" i="86"/>
  <c r="J67" i="86"/>
  <c r="D67" i="86"/>
  <c r="C67" i="86"/>
  <c r="J66" i="86"/>
  <c r="D66" i="86"/>
  <c r="C66" i="86"/>
  <c r="J65" i="86"/>
  <c r="D65" i="86"/>
  <c r="C65" i="86"/>
  <c r="J64" i="86"/>
  <c r="D64" i="86"/>
  <c r="C64" i="86"/>
  <c r="J63" i="86"/>
  <c r="D63" i="86"/>
  <c r="C63" i="86"/>
  <c r="J62" i="86"/>
  <c r="D62" i="86"/>
  <c r="C62" i="86"/>
  <c r="J61" i="86"/>
  <c r="D61" i="86"/>
  <c r="C61" i="86"/>
  <c r="J60" i="86"/>
  <c r="D60" i="86"/>
  <c r="C60" i="86"/>
  <c r="J59" i="86"/>
  <c r="D59" i="86"/>
  <c r="C59" i="86"/>
  <c r="J58" i="86"/>
  <c r="D58" i="86"/>
  <c r="C58" i="86"/>
  <c r="J57" i="86"/>
  <c r="D57" i="86"/>
  <c r="C57" i="86"/>
  <c r="J56" i="86"/>
  <c r="D56" i="86"/>
  <c r="C56" i="86"/>
  <c r="J55" i="86"/>
  <c r="D55" i="86"/>
  <c r="C55" i="86"/>
  <c r="J54" i="86"/>
  <c r="D54" i="86"/>
  <c r="C54" i="86"/>
  <c r="J53" i="86"/>
  <c r="D53" i="86"/>
  <c r="C53" i="86"/>
  <c r="J52" i="86"/>
  <c r="D52" i="86"/>
  <c r="C52" i="86"/>
  <c r="J51" i="86"/>
  <c r="D51" i="86"/>
  <c r="C51" i="86"/>
  <c r="J50" i="86"/>
  <c r="D50" i="86"/>
  <c r="C50" i="86"/>
  <c r="J49" i="86"/>
  <c r="D49" i="86"/>
  <c r="C49" i="86"/>
  <c r="J48" i="86"/>
  <c r="D48" i="86"/>
  <c r="C48" i="86"/>
  <c r="J47" i="86"/>
  <c r="D47" i="86"/>
  <c r="C47" i="86"/>
  <c r="J46" i="86"/>
  <c r="D46" i="86"/>
  <c r="C46" i="86"/>
  <c r="J45" i="86"/>
  <c r="D45" i="86"/>
  <c r="C45" i="86"/>
  <c r="J44" i="86"/>
  <c r="D44" i="86"/>
  <c r="C44" i="86"/>
  <c r="J43" i="86"/>
  <c r="D43" i="86"/>
  <c r="C43" i="86"/>
  <c r="J42" i="86"/>
  <c r="D42" i="86"/>
  <c r="C42" i="86"/>
  <c r="J41" i="86"/>
  <c r="D41" i="86"/>
  <c r="C41" i="86"/>
  <c r="J40" i="86"/>
  <c r="D40" i="86"/>
  <c r="C40" i="86"/>
  <c r="J39" i="86"/>
  <c r="D39" i="86"/>
  <c r="C39" i="86"/>
  <c r="J38" i="86"/>
  <c r="D38" i="86"/>
  <c r="C38" i="86"/>
  <c r="J37" i="86"/>
  <c r="D37" i="86"/>
  <c r="C37" i="86"/>
  <c r="J36" i="86"/>
  <c r="D36" i="86"/>
  <c r="C36" i="86"/>
  <c r="J35" i="86"/>
  <c r="D35" i="86"/>
  <c r="C35" i="86"/>
  <c r="J34" i="86"/>
  <c r="D34" i="86"/>
  <c r="C34" i="86"/>
  <c r="J33" i="86"/>
  <c r="D33" i="86"/>
  <c r="C33" i="86"/>
  <c r="J32" i="86"/>
  <c r="D32" i="86"/>
  <c r="C32" i="86"/>
  <c r="J31" i="86"/>
  <c r="D31" i="86"/>
  <c r="C31" i="86"/>
  <c r="J30" i="86"/>
  <c r="D30" i="86"/>
  <c r="C30" i="86"/>
  <c r="J29" i="86"/>
  <c r="D29" i="86"/>
  <c r="C29" i="86"/>
  <c r="J28" i="86"/>
  <c r="D28" i="86"/>
  <c r="C28" i="86"/>
  <c r="J27" i="86"/>
  <c r="D27" i="86"/>
  <c r="C27" i="86"/>
  <c r="J26" i="86"/>
  <c r="D26" i="86"/>
  <c r="C26" i="86"/>
  <c r="J25" i="86"/>
  <c r="D25" i="86"/>
  <c r="C25" i="86"/>
  <c r="J24" i="86"/>
  <c r="D24" i="86"/>
  <c r="C24" i="86"/>
  <c r="J23" i="86"/>
  <c r="D23" i="86"/>
  <c r="C23" i="86"/>
  <c r="J22" i="86"/>
  <c r="D22" i="86"/>
  <c r="C22" i="86"/>
  <c r="J21" i="86"/>
  <c r="D21" i="86"/>
  <c r="C21" i="86"/>
  <c r="J20" i="86"/>
  <c r="D20" i="86"/>
  <c r="C20" i="86"/>
  <c r="J19" i="86"/>
  <c r="D19" i="86"/>
  <c r="C19" i="86"/>
  <c r="J18" i="86"/>
  <c r="D18" i="86"/>
  <c r="C18" i="86"/>
  <c r="J17" i="86"/>
  <c r="D17" i="86"/>
  <c r="C17" i="86"/>
  <c r="J16" i="86"/>
  <c r="D16" i="86"/>
  <c r="C16" i="86"/>
  <c r="J15" i="86"/>
  <c r="D15" i="86"/>
  <c r="C15" i="86"/>
  <c r="J14" i="86"/>
  <c r="D14" i="86"/>
  <c r="C14" i="86"/>
  <c r="J13" i="86"/>
  <c r="D13" i="86"/>
  <c r="C13" i="86"/>
  <c r="J12" i="86"/>
  <c r="D12" i="86"/>
  <c r="C12" i="86"/>
  <c r="J11" i="86"/>
  <c r="D11" i="86"/>
  <c r="C11" i="86"/>
  <c r="J10" i="86"/>
  <c r="D10" i="86"/>
  <c r="C10" i="86"/>
  <c r="J9" i="86"/>
  <c r="D9" i="86"/>
  <c r="C9" i="86"/>
  <c r="J8" i="86"/>
  <c r="D8" i="86"/>
  <c r="C8" i="86"/>
  <c r="J7" i="86"/>
  <c r="D7" i="86"/>
  <c r="C7" i="86"/>
  <c r="J6" i="86"/>
  <c r="D6" i="86"/>
  <c r="C6" i="86"/>
  <c r="J5" i="86"/>
  <c r="D5" i="86"/>
  <c r="C5" i="86"/>
  <c r="J4" i="86"/>
  <c r="D4" i="86"/>
  <c r="C4" i="86"/>
  <c r="J3" i="86"/>
  <c r="D3" i="86"/>
  <c r="C3" i="86"/>
  <c r="J2" i="86"/>
  <c r="D2" i="86"/>
  <c r="C2" i="86"/>
  <c r="D1" i="86"/>
  <c r="C1" i="86"/>
  <c r="J86" i="85"/>
  <c r="D86" i="85"/>
  <c r="C86" i="85"/>
  <c r="J85" i="85"/>
  <c r="D85" i="85"/>
  <c r="C85" i="85"/>
  <c r="J84" i="85"/>
  <c r="D84" i="85"/>
  <c r="C84" i="85"/>
  <c r="J83" i="85"/>
  <c r="D83" i="85"/>
  <c r="C83" i="85"/>
  <c r="J82" i="85"/>
  <c r="D82" i="85"/>
  <c r="C82" i="85"/>
  <c r="J81" i="85"/>
  <c r="D81" i="85"/>
  <c r="C81" i="85"/>
  <c r="J80" i="85"/>
  <c r="D80" i="85"/>
  <c r="C80" i="85"/>
  <c r="J79" i="85"/>
  <c r="D79" i="85"/>
  <c r="C79" i="85"/>
  <c r="J78" i="85"/>
  <c r="D78" i="85"/>
  <c r="C78" i="85"/>
  <c r="J77" i="85"/>
  <c r="D77" i="85"/>
  <c r="C77" i="85"/>
  <c r="J76" i="85"/>
  <c r="D76" i="85"/>
  <c r="C76" i="85"/>
  <c r="J75" i="85"/>
  <c r="D75" i="85"/>
  <c r="C75" i="85"/>
  <c r="J74" i="85"/>
  <c r="D74" i="85"/>
  <c r="C74" i="85"/>
  <c r="J73" i="85"/>
  <c r="D73" i="85"/>
  <c r="C73" i="85"/>
  <c r="J72" i="85"/>
  <c r="D72" i="85"/>
  <c r="C72" i="85"/>
  <c r="J71" i="85"/>
  <c r="D71" i="85"/>
  <c r="C71" i="85"/>
  <c r="J70" i="85"/>
  <c r="D70" i="85"/>
  <c r="C70" i="85"/>
  <c r="J69" i="85"/>
  <c r="D69" i="85"/>
  <c r="C69" i="85"/>
  <c r="J68" i="85"/>
  <c r="D68" i="85"/>
  <c r="C68" i="85"/>
  <c r="J67" i="85"/>
  <c r="D67" i="85"/>
  <c r="C67" i="85"/>
  <c r="J66" i="85"/>
  <c r="D66" i="85"/>
  <c r="C66" i="85"/>
  <c r="J65" i="85"/>
  <c r="D65" i="85"/>
  <c r="C65" i="85"/>
  <c r="J64" i="85"/>
  <c r="D64" i="85"/>
  <c r="C64" i="85"/>
  <c r="J63" i="85"/>
  <c r="D63" i="85"/>
  <c r="C63" i="85"/>
  <c r="J62" i="85"/>
  <c r="D62" i="85"/>
  <c r="C62" i="85"/>
  <c r="J61" i="85"/>
  <c r="D61" i="85"/>
  <c r="C61" i="85"/>
  <c r="J60" i="85"/>
  <c r="D60" i="85"/>
  <c r="C60" i="85"/>
  <c r="J59" i="85"/>
  <c r="D59" i="85"/>
  <c r="C59" i="85"/>
  <c r="J58" i="85"/>
  <c r="D58" i="85"/>
  <c r="C58" i="85"/>
  <c r="J57" i="85"/>
  <c r="D57" i="85"/>
  <c r="C57" i="85"/>
  <c r="J56" i="85"/>
  <c r="D56" i="85"/>
  <c r="C56" i="85"/>
  <c r="J55" i="85"/>
  <c r="D55" i="85"/>
  <c r="C55" i="85"/>
  <c r="J54" i="85"/>
  <c r="D54" i="85"/>
  <c r="C54" i="85"/>
  <c r="J53" i="85"/>
  <c r="D53" i="85"/>
  <c r="C53" i="85"/>
  <c r="J52" i="85"/>
  <c r="D52" i="85"/>
  <c r="C52" i="85"/>
  <c r="J51" i="85"/>
  <c r="D51" i="85"/>
  <c r="C51" i="85"/>
  <c r="J50" i="85"/>
  <c r="D50" i="85"/>
  <c r="C50" i="85"/>
  <c r="J49" i="85"/>
  <c r="D49" i="85"/>
  <c r="C49" i="85"/>
  <c r="J48" i="85"/>
  <c r="D48" i="85"/>
  <c r="C48" i="85"/>
  <c r="J47" i="85"/>
  <c r="D47" i="85"/>
  <c r="C47" i="85"/>
  <c r="J46" i="85"/>
  <c r="D46" i="85"/>
  <c r="C46" i="85"/>
  <c r="J45" i="85"/>
  <c r="D45" i="85"/>
  <c r="C45" i="85"/>
  <c r="J44" i="85"/>
  <c r="D44" i="85"/>
  <c r="C44" i="85"/>
  <c r="J43" i="85"/>
  <c r="D43" i="85"/>
  <c r="C43" i="85"/>
  <c r="J42" i="85"/>
  <c r="D42" i="85"/>
  <c r="C42" i="85"/>
  <c r="J41" i="85"/>
  <c r="D41" i="85"/>
  <c r="C41" i="85"/>
  <c r="J40" i="85"/>
  <c r="D40" i="85"/>
  <c r="C40" i="85"/>
  <c r="J39" i="85"/>
  <c r="D39" i="85"/>
  <c r="C39" i="85"/>
  <c r="J38" i="85"/>
  <c r="D38" i="85"/>
  <c r="C38" i="85"/>
  <c r="J37" i="85"/>
  <c r="D37" i="85"/>
  <c r="C37" i="85"/>
  <c r="J36" i="85"/>
  <c r="D36" i="85"/>
  <c r="C36" i="85"/>
  <c r="J35" i="85"/>
  <c r="D35" i="85"/>
  <c r="C35" i="85"/>
  <c r="J34" i="85"/>
  <c r="D34" i="85"/>
  <c r="C34" i="85"/>
  <c r="J33" i="85"/>
  <c r="D33" i="85"/>
  <c r="C33" i="85"/>
  <c r="J32" i="85"/>
  <c r="D32" i="85"/>
  <c r="C32" i="85"/>
  <c r="J31" i="85"/>
  <c r="D31" i="85"/>
  <c r="C31" i="85"/>
  <c r="J30" i="85"/>
  <c r="D30" i="85"/>
  <c r="C30" i="85"/>
  <c r="J29" i="85"/>
  <c r="D29" i="85"/>
  <c r="C29" i="85"/>
  <c r="J28" i="85"/>
  <c r="D28" i="85"/>
  <c r="C28" i="85"/>
  <c r="J27" i="85"/>
  <c r="D27" i="85"/>
  <c r="C27" i="85"/>
  <c r="J26" i="85"/>
  <c r="D26" i="85"/>
  <c r="C26" i="85"/>
  <c r="J25" i="85"/>
  <c r="D25" i="85"/>
  <c r="C25" i="85"/>
  <c r="J24" i="85"/>
  <c r="D24" i="85"/>
  <c r="C24" i="85"/>
  <c r="J23" i="85"/>
  <c r="D23" i="85"/>
  <c r="C23" i="85"/>
  <c r="J22" i="85"/>
  <c r="D22" i="85"/>
  <c r="C22" i="85"/>
  <c r="J21" i="85"/>
  <c r="D21" i="85"/>
  <c r="C21" i="85"/>
  <c r="J20" i="85"/>
  <c r="D20" i="85"/>
  <c r="C20" i="85"/>
  <c r="J19" i="85"/>
  <c r="D19" i="85"/>
  <c r="C19" i="85"/>
  <c r="J18" i="85"/>
  <c r="D18" i="85"/>
  <c r="C18" i="85"/>
  <c r="J17" i="85"/>
  <c r="D17" i="85"/>
  <c r="C17" i="85"/>
  <c r="J16" i="85"/>
  <c r="D16" i="85"/>
  <c r="C16" i="85"/>
  <c r="J15" i="85"/>
  <c r="D15" i="85"/>
  <c r="C15" i="85"/>
  <c r="J14" i="85"/>
  <c r="D14" i="85"/>
  <c r="C14" i="85"/>
  <c r="J13" i="85"/>
  <c r="D13" i="85"/>
  <c r="C13" i="85"/>
  <c r="J12" i="85"/>
  <c r="D12" i="85"/>
  <c r="C12" i="85"/>
  <c r="J11" i="85"/>
  <c r="D11" i="85"/>
  <c r="C11" i="85"/>
  <c r="J10" i="85"/>
  <c r="D10" i="85"/>
  <c r="C10" i="85"/>
  <c r="J9" i="85"/>
  <c r="D9" i="85"/>
  <c r="C9" i="85"/>
  <c r="J8" i="85"/>
  <c r="D8" i="85"/>
  <c r="C8" i="85"/>
  <c r="J7" i="85"/>
  <c r="D7" i="85"/>
  <c r="C7" i="85"/>
  <c r="J6" i="85"/>
  <c r="D6" i="85"/>
  <c r="C6" i="85"/>
  <c r="J5" i="85"/>
  <c r="D5" i="85"/>
  <c r="C5" i="85"/>
  <c r="J4" i="85"/>
  <c r="D4" i="85"/>
  <c r="C4" i="85"/>
  <c r="J3" i="85"/>
  <c r="D3" i="85"/>
  <c r="C3" i="85"/>
  <c r="J2" i="85"/>
  <c r="D2" i="85"/>
  <c r="C2" i="85"/>
  <c r="D1" i="85"/>
  <c r="C1" i="85"/>
  <c r="J64" i="84"/>
  <c r="D64" i="84"/>
  <c r="C64" i="84"/>
  <c r="J63" i="84"/>
  <c r="D63" i="84"/>
  <c r="C63" i="84"/>
  <c r="J62" i="84"/>
  <c r="D62" i="84"/>
  <c r="C62" i="84"/>
  <c r="J61" i="84"/>
  <c r="D61" i="84"/>
  <c r="C61" i="84"/>
  <c r="J60" i="84"/>
  <c r="D60" i="84"/>
  <c r="C60" i="84"/>
  <c r="J59" i="84"/>
  <c r="D59" i="84"/>
  <c r="C59" i="84"/>
  <c r="J58" i="84"/>
  <c r="D58" i="84"/>
  <c r="C58" i="84"/>
  <c r="J57" i="84"/>
  <c r="D57" i="84"/>
  <c r="C57" i="84"/>
  <c r="J56" i="84"/>
  <c r="D56" i="84"/>
  <c r="C56" i="84"/>
  <c r="J55" i="84"/>
  <c r="D55" i="84"/>
  <c r="C55" i="84"/>
  <c r="J54" i="84"/>
  <c r="D54" i="84"/>
  <c r="C54" i="84"/>
  <c r="J53" i="84"/>
  <c r="D53" i="84"/>
  <c r="C53" i="84"/>
  <c r="J52" i="84"/>
  <c r="D52" i="84"/>
  <c r="C52" i="84"/>
  <c r="J51" i="84"/>
  <c r="D51" i="84"/>
  <c r="C51" i="84"/>
  <c r="J50" i="84"/>
  <c r="D50" i="84"/>
  <c r="C50" i="84"/>
  <c r="J49" i="84"/>
  <c r="D49" i="84"/>
  <c r="C49" i="84"/>
  <c r="J48" i="84"/>
  <c r="D48" i="84"/>
  <c r="C48" i="84"/>
  <c r="J47" i="84"/>
  <c r="D47" i="84"/>
  <c r="C47" i="84"/>
  <c r="J46" i="84"/>
  <c r="D46" i="84"/>
  <c r="C46" i="84"/>
  <c r="J45" i="84"/>
  <c r="D45" i="84"/>
  <c r="C45" i="84"/>
  <c r="J44" i="84"/>
  <c r="D44" i="84"/>
  <c r="C44" i="84"/>
  <c r="J43" i="84"/>
  <c r="D43" i="84"/>
  <c r="C43" i="84"/>
  <c r="J42" i="84"/>
  <c r="D42" i="84"/>
  <c r="C42" i="84"/>
  <c r="J41" i="84"/>
  <c r="D41" i="84"/>
  <c r="C41" i="84"/>
  <c r="J40" i="84"/>
  <c r="D40" i="84"/>
  <c r="C40" i="84"/>
  <c r="J39" i="84"/>
  <c r="D39" i="84"/>
  <c r="C39" i="84"/>
  <c r="J38" i="84"/>
  <c r="D38" i="84"/>
  <c r="C38" i="84"/>
  <c r="J37" i="84"/>
  <c r="D37" i="84"/>
  <c r="C37" i="84"/>
  <c r="J36" i="84"/>
  <c r="D36" i="84"/>
  <c r="C36" i="84"/>
  <c r="J35" i="84"/>
  <c r="D35" i="84"/>
  <c r="C35" i="84"/>
  <c r="J34" i="84"/>
  <c r="D34" i="84"/>
  <c r="C34" i="84"/>
  <c r="J33" i="84"/>
  <c r="D33" i="84"/>
  <c r="C33" i="84"/>
  <c r="J32" i="84"/>
  <c r="D32" i="84"/>
  <c r="C32" i="84"/>
  <c r="J31" i="84"/>
  <c r="D31" i="84"/>
  <c r="C31" i="84"/>
  <c r="J30" i="84"/>
  <c r="D30" i="84"/>
  <c r="C30" i="84"/>
  <c r="J29" i="84"/>
  <c r="D29" i="84"/>
  <c r="C29" i="84"/>
  <c r="J28" i="84"/>
  <c r="D28" i="84"/>
  <c r="C28" i="84"/>
  <c r="J27" i="84"/>
  <c r="D27" i="84"/>
  <c r="C27" i="84"/>
  <c r="J26" i="84"/>
  <c r="D26" i="84"/>
  <c r="C26" i="84"/>
  <c r="J25" i="84"/>
  <c r="D25" i="84"/>
  <c r="C25" i="84"/>
  <c r="J24" i="84"/>
  <c r="D24" i="84"/>
  <c r="C24" i="84"/>
  <c r="J23" i="84"/>
  <c r="D23" i="84"/>
  <c r="C23" i="84"/>
  <c r="J22" i="84"/>
  <c r="D22" i="84"/>
  <c r="C22" i="84"/>
  <c r="J21" i="84"/>
  <c r="D21" i="84"/>
  <c r="C21" i="84"/>
  <c r="J20" i="84"/>
  <c r="D20" i="84"/>
  <c r="C20" i="84"/>
  <c r="J19" i="84"/>
  <c r="D19" i="84"/>
  <c r="C19" i="84"/>
  <c r="J18" i="84"/>
  <c r="D18" i="84"/>
  <c r="C18" i="84"/>
  <c r="J17" i="84"/>
  <c r="D17" i="84"/>
  <c r="C17" i="84"/>
  <c r="J16" i="84"/>
  <c r="D16" i="84"/>
  <c r="C16" i="84"/>
  <c r="J15" i="84"/>
  <c r="D15" i="84"/>
  <c r="C15" i="84"/>
  <c r="J14" i="84"/>
  <c r="D14" i="84"/>
  <c r="C14" i="84"/>
  <c r="J13" i="84"/>
  <c r="D13" i="84"/>
  <c r="C13" i="84"/>
  <c r="J12" i="84"/>
  <c r="D12" i="84"/>
  <c r="C12" i="84"/>
  <c r="J11" i="84"/>
  <c r="D11" i="84"/>
  <c r="C11" i="84"/>
  <c r="J10" i="84"/>
  <c r="D10" i="84"/>
  <c r="C10" i="84"/>
  <c r="J9" i="84"/>
  <c r="D9" i="84"/>
  <c r="C9" i="84"/>
  <c r="J8" i="84"/>
  <c r="D8" i="84"/>
  <c r="C8" i="84"/>
  <c r="J7" i="84"/>
  <c r="D7" i="84"/>
  <c r="C7" i="84"/>
  <c r="J6" i="84"/>
  <c r="D6" i="84"/>
  <c r="C6" i="84"/>
  <c r="J5" i="84"/>
  <c r="D5" i="84"/>
  <c r="C5" i="84"/>
  <c r="J4" i="84"/>
  <c r="D4" i="84"/>
  <c r="C4" i="84"/>
  <c r="J3" i="84"/>
  <c r="D3" i="84"/>
  <c r="C3" i="84"/>
  <c r="J2" i="84"/>
  <c r="D2" i="84"/>
  <c r="C2" i="84"/>
  <c r="D1" i="84"/>
  <c r="C1" i="84"/>
  <c r="J61" i="83"/>
  <c r="D61" i="83"/>
  <c r="C61" i="83"/>
  <c r="J60" i="83"/>
  <c r="D60" i="83"/>
  <c r="C60" i="83"/>
  <c r="J59" i="83"/>
  <c r="D59" i="83"/>
  <c r="C59" i="83"/>
  <c r="J58" i="83"/>
  <c r="D58" i="83"/>
  <c r="C58" i="83"/>
  <c r="J57" i="83"/>
  <c r="D57" i="83"/>
  <c r="C57" i="83"/>
  <c r="J56" i="83"/>
  <c r="D56" i="83"/>
  <c r="C56" i="83"/>
  <c r="J55" i="83"/>
  <c r="D55" i="83"/>
  <c r="C55" i="83"/>
  <c r="J54" i="83"/>
  <c r="D54" i="83"/>
  <c r="C54" i="83"/>
  <c r="J53" i="83"/>
  <c r="D53" i="83"/>
  <c r="C53" i="83"/>
  <c r="J52" i="83"/>
  <c r="D52" i="83"/>
  <c r="C52" i="83"/>
  <c r="J51" i="83"/>
  <c r="D51" i="83"/>
  <c r="C51" i="83"/>
  <c r="J50" i="83"/>
  <c r="D50" i="83"/>
  <c r="C50" i="83"/>
  <c r="J49" i="83"/>
  <c r="D49" i="83"/>
  <c r="C49" i="83"/>
  <c r="J48" i="83"/>
  <c r="D48" i="83"/>
  <c r="C48" i="83"/>
  <c r="J47" i="83"/>
  <c r="D47" i="83"/>
  <c r="C47" i="83"/>
  <c r="J46" i="83"/>
  <c r="D46" i="83"/>
  <c r="C46" i="83"/>
  <c r="J45" i="83"/>
  <c r="D45" i="83"/>
  <c r="C45" i="83"/>
  <c r="J44" i="83"/>
  <c r="D44" i="83"/>
  <c r="C44" i="83"/>
  <c r="J43" i="83"/>
  <c r="D43" i="83"/>
  <c r="C43" i="83"/>
  <c r="J42" i="83"/>
  <c r="D42" i="83"/>
  <c r="C42" i="83"/>
  <c r="J41" i="83"/>
  <c r="D41" i="83"/>
  <c r="C41" i="83"/>
  <c r="J40" i="83"/>
  <c r="D40" i="83"/>
  <c r="C40" i="83"/>
  <c r="J39" i="83"/>
  <c r="D39" i="83"/>
  <c r="C39" i="83"/>
  <c r="J38" i="83"/>
  <c r="D38" i="83"/>
  <c r="C38" i="83"/>
  <c r="J37" i="83"/>
  <c r="D37" i="83"/>
  <c r="C37" i="83"/>
  <c r="J36" i="83"/>
  <c r="D36" i="83"/>
  <c r="C36" i="83"/>
  <c r="J35" i="83"/>
  <c r="D35" i="83"/>
  <c r="C35" i="83"/>
  <c r="J34" i="83"/>
  <c r="D34" i="83"/>
  <c r="C34" i="83"/>
  <c r="J33" i="83"/>
  <c r="D33" i="83"/>
  <c r="C33" i="83"/>
  <c r="J32" i="83"/>
  <c r="D32" i="83"/>
  <c r="C32" i="83"/>
  <c r="J31" i="83"/>
  <c r="D31" i="83"/>
  <c r="C31" i="83"/>
  <c r="J30" i="83"/>
  <c r="D30" i="83"/>
  <c r="C30" i="83"/>
  <c r="J29" i="83"/>
  <c r="D29" i="83"/>
  <c r="C29" i="83"/>
  <c r="J28" i="83"/>
  <c r="D28" i="83"/>
  <c r="C28" i="83"/>
  <c r="J27" i="83"/>
  <c r="D27" i="83"/>
  <c r="C27" i="83"/>
  <c r="J26" i="83"/>
  <c r="D26" i="83"/>
  <c r="C26" i="83"/>
  <c r="J25" i="83"/>
  <c r="D25" i="83"/>
  <c r="C25" i="83"/>
  <c r="J24" i="83"/>
  <c r="D24" i="83"/>
  <c r="C24" i="83"/>
  <c r="J23" i="83"/>
  <c r="D23" i="83"/>
  <c r="C23" i="83"/>
  <c r="J22" i="83"/>
  <c r="D22" i="83"/>
  <c r="C22" i="83"/>
  <c r="J21" i="83"/>
  <c r="D21" i="83"/>
  <c r="C21" i="83"/>
  <c r="J20" i="83"/>
  <c r="D20" i="83"/>
  <c r="C20" i="83"/>
  <c r="J19" i="83"/>
  <c r="D19" i="83"/>
  <c r="C19" i="83"/>
  <c r="J18" i="83"/>
  <c r="D18" i="83"/>
  <c r="C18" i="83"/>
  <c r="J17" i="83"/>
  <c r="D17" i="83"/>
  <c r="C17" i="83"/>
  <c r="J16" i="83"/>
  <c r="D16" i="83"/>
  <c r="C16" i="83"/>
  <c r="J15" i="83"/>
  <c r="D15" i="83"/>
  <c r="C15" i="83"/>
  <c r="J14" i="83"/>
  <c r="D14" i="83"/>
  <c r="C14" i="83"/>
  <c r="J13" i="83"/>
  <c r="D13" i="83"/>
  <c r="C13" i="83"/>
  <c r="J12" i="83"/>
  <c r="D12" i="83"/>
  <c r="C12" i="83"/>
  <c r="J11" i="83"/>
  <c r="D11" i="83"/>
  <c r="C11" i="83"/>
  <c r="J10" i="83"/>
  <c r="D10" i="83"/>
  <c r="C10" i="83"/>
  <c r="J9" i="83"/>
  <c r="D9" i="83"/>
  <c r="C9" i="83"/>
  <c r="J8" i="83"/>
  <c r="D8" i="83"/>
  <c r="C8" i="83"/>
  <c r="J7" i="83"/>
  <c r="D7" i="83"/>
  <c r="C7" i="83"/>
  <c r="J6" i="83"/>
  <c r="D6" i="83"/>
  <c r="C6" i="83"/>
  <c r="J5" i="83"/>
  <c r="D5" i="83"/>
  <c r="C5" i="83"/>
  <c r="J4" i="83"/>
  <c r="D4" i="83"/>
  <c r="C4" i="83"/>
  <c r="J3" i="83"/>
  <c r="D3" i="83"/>
  <c r="C3" i="83"/>
  <c r="J2" i="83"/>
  <c r="D2" i="83"/>
  <c r="C2" i="83"/>
  <c r="D1" i="83"/>
  <c r="C1" i="83"/>
  <c r="J60" i="82"/>
  <c r="D60" i="82"/>
  <c r="C60" i="82"/>
  <c r="J59" i="82"/>
  <c r="D59" i="82"/>
  <c r="C59" i="82"/>
  <c r="J58" i="82"/>
  <c r="D58" i="82"/>
  <c r="C58" i="82"/>
  <c r="J57" i="82"/>
  <c r="D57" i="82"/>
  <c r="C57" i="82"/>
  <c r="J56" i="82"/>
  <c r="D56" i="82"/>
  <c r="C56" i="82"/>
  <c r="J55" i="82"/>
  <c r="D55" i="82"/>
  <c r="C55" i="82"/>
  <c r="J54" i="82"/>
  <c r="D54" i="82"/>
  <c r="C54" i="82"/>
  <c r="J53" i="82"/>
  <c r="D53" i="82"/>
  <c r="C53" i="82"/>
  <c r="J52" i="82"/>
  <c r="D52" i="82"/>
  <c r="C52" i="82"/>
  <c r="J51" i="82"/>
  <c r="D51" i="82"/>
  <c r="C51" i="82"/>
  <c r="J50" i="82"/>
  <c r="D50" i="82"/>
  <c r="C50" i="82"/>
  <c r="J49" i="82"/>
  <c r="D49" i="82"/>
  <c r="C49" i="82"/>
  <c r="J48" i="82"/>
  <c r="D48" i="82"/>
  <c r="C48" i="82"/>
  <c r="J47" i="82"/>
  <c r="D47" i="82"/>
  <c r="C47" i="82"/>
  <c r="J46" i="82"/>
  <c r="D46" i="82"/>
  <c r="C46" i="82"/>
  <c r="J45" i="82"/>
  <c r="D45" i="82"/>
  <c r="C45" i="82"/>
  <c r="J44" i="82"/>
  <c r="D44" i="82"/>
  <c r="C44" i="82"/>
  <c r="J43" i="82"/>
  <c r="D43" i="82"/>
  <c r="C43" i="82"/>
  <c r="J42" i="82"/>
  <c r="D42" i="82"/>
  <c r="C42" i="82"/>
  <c r="J41" i="82"/>
  <c r="D41" i="82"/>
  <c r="C41" i="82"/>
  <c r="J40" i="82"/>
  <c r="D40" i="82"/>
  <c r="C40" i="82"/>
  <c r="J39" i="82"/>
  <c r="D39" i="82"/>
  <c r="C39" i="82"/>
  <c r="J38" i="82"/>
  <c r="D38" i="82"/>
  <c r="C38" i="82"/>
  <c r="J37" i="82"/>
  <c r="D37" i="82"/>
  <c r="C37" i="82"/>
  <c r="J36" i="82"/>
  <c r="D36" i="82"/>
  <c r="C36" i="82"/>
  <c r="J35" i="82"/>
  <c r="D35" i="82"/>
  <c r="C35" i="82"/>
  <c r="J34" i="82"/>
  <c r="D34" i="82"/>
  <c r="C34" i="82"/>
  <c r="J33" i="82"/>
  <c r="D33" i="82"/>
  <c r="C33" i="82"/>
  <c r="J32" i="82"/>
  <c r="D32" i="82"/>
  <c r="C32" i="82"/>
  <c r="J31" i="82"/>
  <c r="D31" i="82"/>
  <c r="C31" i="82"/>
  <c r="J30" i="82"/>
  <c r="D30" i="82"/>
  <c r="C30" i="82"/>
  <c r="J29" i="82"/>
  <c r="D29" i="82"/>
  <c r="C29" i="82"/>
  <c r="J28" i="82"/>
  <c r="D28" i="82"/>
  <c r="C28" i="82"/>
  <c r="J27" i="82"/>
  <c r="D27" i="82"/>
  <c r="C27" i="82"/>
  <c r="J26" i="82"/>
  <c r="D26" i="82"/>
  <c r="C26" i="82"/>
  <c r="J25" i="82"/>
  <c r="D25" i="82"/>
  <c r="C25" i="82"/>
  <c r="J24" i="82"/>
  <c r="D24" i="82"/>
  <c r="C24" i="82"/>
  <c r="J23" i="82"/>
  <c r="D23" i="82"/>
  <c r="C23" i="82"/>
  <c r="J22" i="82"/>
  <c r="D22" i="82"/>
  <c r="C22" i="82"/>
  <c r="J21" i="82"/>
  <c r="D21" i="82"/>
  <c r="C21" i="82"/>
  <c r="J20" i="82"/>
  <c r="D20" i="82"/>
  <c r="C20" i="82"/>
  <c r="J19" i="82"/>
  <c r="D19" i="82"/>
  <c r="C19" i="82"/>
  <c r="J18" i="82"/>
  <c r="D18" i="82"/>
  <c r="C18" i="82"/>
  <c r="J17" i="82"/>
  <c r="D17" i="82"/>
  <c r="C17" i="82"/>
  <c r="J16" i="82"/>
  <c r="D16" i="82"/>
  <c r="C16" i="82"/>
  <c r="J15" i="82"/>
  <c r="D15" i="82"/>
  <c r="C15" i="82"/>
  <c r="J14" i="82"/>
  <c r="D14" i="82"/>
  <c r="C14" i="82"/>
  <c r="J13" i="82"/>
  <c r="D13" i="82"/>
  <c r="C13" i="82"/>
  <c r="J12" i="82"/>
  <c r="D12" i="82"/>
  <c r="C12" i="82"/>
  <c r="J11" i="82"/>
  <c r="D11" i="82"/>
  <c r="C11" i="82"/>
  <c r="J10" i="82"/>
  <c r="D10" i="82"/>
  <c r="C10" i="82"/>
  <c r="J9" i="82"/>
  <c r="D9" i="82"/>
  <c r="C9" i="82"/>
  <c r="J8" i="82"/>
  <c r="D8" i="82"/>
  <c r="C8" i="82"/>
  <c r="J7" i="82"/>
  <c r="D7" i="82"/>
  <c r="C7" i="82"/>
  <c r="J6" i="82"/>
  <c r="D6" i="82"/>
  <c r="C6" i="82"/>
  <c r="J5" i="82"/>
  <c r="D5" i="82"/>
  <c r="C5" i="82"/>
  <c r="J4" i="82"/>
  <c r="D4" i="82"/>
  <c r="C4" i="82"/>
  <c r="J3" i="82"/>
  <c r="D3" i="82"/>
  <c r="C3" i="82"/>
  <c r="J2" i="82"/>
  <c r="D2" i="82"/>
  <c r="C2" i="82"/>
  <c r="D1" i="82"/>
  <c r="C1" i="82"/>
  <c r="J164" i="81"/>
  <c r="D164" i="81"/>
  <c r="C164" i="81"/>
  <c r="J163" i="81"/>
  <c r="D163" i="81"/>
  <c r="C163" i="81"/>
  <c r="J162" i="81"/>
  <c r="D162" i="81"/>
  <c r="C162" i="81"/>
  <c r="J161" i="81"/>
  <c r="D161" i="81"/>
  <c r="C161" i="81"/>
  <c r="J160" i="81"/>
  <c r="D160" i="81"/>
  <c r="C160" i="81"/>
  <c r="J159" i="81"/>
  <c r="D159" i="81"/>
  <c r="C159" i="81"/>
  <c r="J158" i="81"/>
  <c r="D158" i="81"/>
  <c r="C158" i="81"/>
  <c r="J157" i="81"/>
  <c r="D157" i="81"/>
  <c r="C157" i="81"/>
  <c r="J156" i="81"/>
  <c r="D156" i="81"/>
  <c r="C156" i="81"/>
  <c r="J155" i="81"/>
  <c r="D155" i="81"/>
  <c r="C155" i="81"/>
  <c r="J154" i="81"/>
  <c r="D154" i="81"/>
  <c r="C154" i="81"/>
  <c r="J153" i="81"/>
  <c r="D153" i="81"/>
  <c r="C153" i="81"/>
  <c r="J152" i="81"/>
  <c r="D152" i="81"/>
  <c r="C152" i="81"/>
  <c r="J151" i="81"/>
  <c r="D151" i="81"/>
  <c r="C151" i="81"/>
  <c r="J150" i="81"/>
  <c r="D150" i="81"/>
  <c r="C150" i="81"/>
  <c r="J149" i="81"/>
  <c r="D149" i="81"/>
  <c r="C149" i="81"/>
  <c r="J148" i="81"/>
  <c r="D148" i="81"/>
  <c r="C148" i="81"/>
  <c r="J147" i="81"/>
  <c r="D147" i="81"/>
  <c r="C147" i="81"/>
  <c r="J146" i="81"/>
  <c r="D146" i="81"/>
  <c r="C146" i="81"/>
  <c r="J145" i="81"/>
  <c r="D145" i="81"/>
  <c r="C145" i="81"/>
  <c r="J144" i="81"/>
  <c r="D144" i="81"/>
  <c r="C144" i="81"/>
  <c r="J143" i="81"/>
  <c r="D143" i="81"/>
  <c r="C143" i="81"/>
  <c r="J142" i="81"/>
  <c r="D142" i="81"/>
  <c r="C142" i="81"/>
  <c r="J141" i="81"/>
  <c r="D141" i="81"/>
  <c r="C141" i="81"/>
  <c r="J140" i="81"/>
  <c r="D140" i="81"/>
  <c r="C140" i="81"/>
  <c r="J139" i="81"/>
  <c r="D139" i="81"/>
  <c r="C139" i="81"/>
  <c r="J138" i="81"/>
  <c r="D138" i="81"/>
  <c r="C138" i="81"/>
  <c r="J137" i="81"/>
  <c r="D137" i="81"/>
  <c r="C137" i="81"/>
  <c r="J136" i="81"/>
  <c r="D136" i="81"/>
  <c r="C136" i="81"/>
  <c r="J135" i="81"/>
  <c r="D135" i="81"/>
  <c r="C135" i="81"/>
  <c r="J134" i="81"/>
  <c r="D134" i="81"/>
  <c r="C134" i="81"/>
  <c r="J133" i="81"/>
  <c r="D133" i="81"/>
  <c r="C133" i="81"/>
  <c r="J132" i="81"/>
  <c r="D132" i="81"/>
  <c r="C132" i="81"/>
  <c r="J131" i="81"/>
  <c r="D131" i="81"/>
  <c r="C131" i="81"/>
  <c r="J130" i="81"/>
  <c r="D130" i="81"/>
  <c r="C130" i="81"/>
  <c r="J129" i="81"/>
  <c r="D129" i="81"/>
  <c r="C129" i="81"/>
  <c r="J128" i="81"/>
  <c r="D128" i="81"/>
  <c r="C128" i="81"/>
  <c r="J127" i="81"/>
  <c r="D127" i="81"/>
  <c r="C127" i="81"/>
  <c r="J126" i="81"/>
  <c r="D126" i="81"/>
  <c r="C126" i="81"/>
  <c r="J125" i="81"/>
  <c r="D125" i="81"/>
  <c r="C125" i="81"/>
  <c r="J124" i="81"/>
  <c r="D124" i="81"/>
  <c r="C124" i="81"/>
  <c r="J123" i="81"/>
  <c r="D123" i="81"/>
  <c r="C123" i="81"/>
  <c r="J122" i="81"/>
  <c r="D122" i="81"/>
  <c r="C122" i="81"/>
  <c r="J121" i="81"/>
  <c r="D121" i="81"/>
  <c r="C121" i="81"/>
  <c r="J120" i="81"/>
  <c r="D120" i="81"/>
  <c r="C120" i="81"/>
  <c r="J119" i="81"/>
  <c r="D119" i="81"/>
  <c r="C119" i="81"/>
  <c r="J118" i="81"/>
  <c r="D118" i="81"/>
  <c r="C118" i="81"/>
  <c r="J117" i="81"/>
  <c r="D117" i="81"/>
  <c r="C117" i="81"/>
  <c r="J116" i="81"/>
  <c r="D116" i="81"/>
  <c r="C116" i="81"/>
  <c r="J115" i="81"/>
  <c r="D115" i="81"/>
  <c r="C115" i="81"/>
  <c r="J114" i="81"/>
  <c r="D114" i="81"/>
  <c r="C114" i="81"/>
  <c r="J113" i="81"/>
  <c r="D113" i="81"/>
  <c r="C113" i="81"/>
  <c r="J112" i="81"/>
  <c r="D112" i="81"/>
  <c r="C112" i="81"/>
  <c r="J111" i="81"/>
  <c r="D111" i="81"/>
  <c r="C111" i="81"/>
  <c r="J110" i="81"/>
  <c r="D110" i="81"/>
  <c r="C110" i="81"/>
  <c r="J109" i="81"/>
  <c r="D109" i="81"/>
  <c r="C109" i="81"/>
  <c r="J108" i="81"/>
  <c r="D108" i="81"/>
  <c r="C108" i="81"/>
  <c r="J107" i="81"/>
  <c r="D107" i="81"/>
  <c r="C107" i="81"/>
  <c r="J106" i="81"/>
  <c r="D106" i="81"/>
  <c r="C106" i="81"/>
  <c r="J105" i="81"/>
  <c r="D105" i="81"/>
  <c r="C105" i="81"/>
  <c r="J104" i="81"/>
  <c r="D104" i="81"/>
  <c r="C104" i="81"/>
  <c r="J103" i="81"/>
  <c r="D103" i="81"/>
  <c r="C103" i="81"/>
  <c r="J102" i="81"/>
  <c r="D102" i="81"/>
  <c r="C102" i="81"/>
  <c r="J101" i="81"/>
  <c r="D101" i="81"/>
  <c r="C101" i="81"/>
  <c r="J100" i="81"/>
  <c r="D100" i="81"/>
  <c r="C100" i="81"/>
  <c r="J99" i="81"/>
  <c r="D99" i="81"/>
  <c r="C99" i="81"/>
  <c r="J98" i="81"/>
  <c r="D98" i="81"/>
  <c r="C98" i="81"/>
  <c r="J97" i="81"/>
  <c r="D97" i="81"/>
  <c r="C97" i="81"/>
  <c r="J96" i="81"/>
  <c r="D96" i="81"/>
  <c r="C96" i="81"/>
  <c r="J95" i="81"/>
  <c r="D95" i="81"/>
  <c r="C95" i="81"/>
  <c r="J94" i="81"/>
  <c r="D94" i="81"/>
  <c r="C94" i="81"/>
  <c r="J93" i="81"/>
  <c r="D93" i="81"/>
  <c r="C93" i="81"/>
  <c r="J92" i="81"/>
  <c r="D92" i="81"/>
  <c r="C92" i="81"/>
  <c r="J91" i="81"/>
  <c r="D91" i="81"/>
  <c r="C91" i="81"/>
  <c r="J90" i="81"/>
  <c r="D90" i="81"/>
  <c r="C90" i="81"/>
  <c r="J89" i="81"/>
  <c r="D89" i="81"/>
  <c r="C89" i="81"/>
  <c r="J88" i="81"/>
  <c r="D88" i="81"/>
  <c r="C88" i="81"/>
  <c r="J87" i="81"/>
  <c r="D87" i="81"/>
  <c r="C87" i="81"/>
  <c r="J86" i="81"/>
  <c r="D86" i="81"/>
  <c r="C86" i="81"/>
  <c r="J85" i="81"/>
  <c r="D85" i="81"/>
  <c r="C85" i="81"/>
  <c r="J84" i="81"/>
  <c r="D84" i="81"/>
  <c r="C84" i="81"/>
  <c r="J83" i="81"/>
  <c r="D83" i="81"/>
  <c r="C83" i="81"/>
  <c r="J82" i="81"/>
  <c r="D82" i="81"/>
  <c r="C82" i="81"/>
  <c r="J81" i="81"/>
  <c r="D81" i="81"/>
  <c r="C81" i="81"/>
  <c r="J80" i="81"/>
  <c r="D80" i="81"/>
  <c r="C80" i="81"/>
  <c r="J79" i="81"/>
  <c r="D79" i="81"/>
  <c r="C79" i="81"/>
  <c r="J78" i="81"/>
  <c r="D78" i="81"/>
  <c r="C78" i="81"/>
  <c r="J77" i="81"/>
  <c r="D77" i="81"/>
  <c r="C77" i="81"/>
  <c r="J76" i="81"/>
  <c r="D76" i="81"/>
  <c r="C76" i="81"/>
  <c r="J75" i="81"/>
  <c r="D75" i="81"/>
  <c r="C75" i="81"/>
  <c r="J74" i="81"/>
  <c r="D74" i="81"/>
  <c r="C74" i="81"/>
  <c r="J73" i="81"/>
  <c r="D73" i="81"/>
  <c r="C73" i="81"/>
  <c r="J72" i="81"/>
  <c r="D72" i="81"/>
  <c r="C72" i="81"/>
  <c r="J71" i="81"/>
  <c r="D71" i="81"/>
  <c r="C71" i="81"/>
  <c r="J70" i="81"/>
  <c r="D70" i="81"/>
  <c r="C70" i="81"/>
  <c r="J69" i="81"/>
  <c r="D69" i="81"/>
  <c r="C69" i="81"/>
  <c r="J68" i="81"/>
  <c r="D68" i="81"/>
  <c r="C68" i="81"/>
  <c r="J67" i="81"/>
  <c r="D67" i="81"/>
  <c r="C67" i="81"/>
  <c r="J66" i="81"/>
  <c r="D66" i="81"/>
  <c r="C66" i="81"/>
  <c r="J65" i="81"/>
  <c r="D65" i="81"/>
  <c r="C65" i="81"/>
  <c r="J64" i="81"/>
  <c r="D64" i="81"/>
  <c r="C64" i="81"/>
  <c r="J63" i="81"/>
  <c r="D63" i="81"/>
  <c r="C63" i="81"/>
  <c r="J62" i="81"/>
  <c r="D62" i="81"/>
  <c r="C62" i="81"/>
  <c r="J61" i="81"/>
  <c r="D61" i="81"/>
  <c r="C61" i="81"/>
  <c r="J60" i="81"/>
  <c r="D60" i="81"/>
  <c r="C60" i="81"/>
  <c r="J59" i="81"/>
  <c r="D59" i="81"/>
  <c r="C59" i="81"/>
  <c r="J58" i="81"/>
  <c r="D58" i="81"/>
  <c r="C58" i="81"/>
  <c r="J57" i="81"/>
  <c r="D57" i="81"/>
  <c r="C57" i="81"/>
  <c r="J56" i="81"/>
  <c r="D56" i="81"/>
  <c r="C56" i="81"/>
  <c r="J55" i="81"/>
  <c r="D55" i="81"/>
  <c r="C55" i="81"/>
  <c r="J54" i="81"/>
  <c r="D54" i="81"/>
  <c r="C54" i="81"/>
  <c r="J53" i="81"/>
  <c r="D53" i="81"/>
  <c r="C53" i="81"/>
  <c r="J52" i="81"/>
  <c r="D52" i="81"/>
  <c r="C52" i="81"/>
  <c r="J51" i="81"/>
  <c r="D51" i="81"/>
  <c r="C51" i="81"/>
  <c r="J50" i="81"/>
  <c r="D50" i="81"/>
  <c r="C50" i="81"/>
  <c r="J49" i="81"/>
  <c r="D49" i="81"/>
  <c r="C49" i="81"/>
  <c r="J48" i="81"/>
  <c r="D48" i="81"/>
  <c r="C48" i="81"/>
  <c r="J47" i="81"/>
  <c r="D47" i="81"/>
  <c r="C47" i="81"/>
  <c r="J46" i="81"/>
  <c r="D46" i="81"/>
  <c r="C46" i="81"/>
  <c r="J45" i="81"/>
  <c r="D45" i="81"/>
  <c r="C45" i="81"/>
  <c r="J44" i="81"/>
  <c r="D44" i="81"/>
  <c r="C44" i="81"/>
  <c r="J43" i="81"/>
  <c r="D43" i="81"/>
  <c r="C43" i="81"/>
  <c r="J42" i="81"/>
  <c r="D42" i="81"/>
  <c r="C42" i="81"/>
  <c r="J41" i="81"/>
  <c r="D41" i="81"/>
  <c r="C41" i="81"/>
  <c r="J40" i="81"/>
  <c r="D40" i="81"/>
  <c r="C40" i="81"/>
  <c r="J39" i="81"/>
  <c r="D39" i="81"/>
  <c r="C39" i="81"/>
  <c r="J38" i="81"/>
  <c r="D38" i="81"/>
  <c r="C38" i="81"/>
  <c r="J37" i="81"/>
  <c r="D37" i="81"/>
  <c r="C37" i="81"/>
  <c r="J36" i="81"/>
  <c r="D36" i="81"/>
  <c r="C36" i="81"/>
  <c r="J35" i="81"/>
  <c r="D35" i="81"/>
  <c r="C35" i="81"/>
  <c r="J34" i="81"/>
  <c r="D34" i="81"/>
  <c r="C34" i="81"/>
  <c r="J33" i="81"/>
  <c r="D33" i="81"/>
  <c r="C33" i="81"/>
  <c r="J32" i="81"/>
  <c r="D32" i="81"/>
  <c r="C32" i="81"/>
  <c r="J31" i="81"/>
  <c r="D31" i="81"/>
  <c r="C31" i="81"/>
  <c r="J30" i="81"/>
  <c r="D30" i="81"/>
  <c r="C30" i="81"/>
  <c r="J29" i="81"/>
  <c r="D29" i="81"/>
  <c r="C29" i="81"/>
  <c r="J28" i="81"/>
  <c r="D28" i="81"/>
  <c r="C28" i="81"/>
  <c r="J27" i="81"/>
  <c r="D27" i="81"/>
  <c r="C27" i="81"/>
  <c r="J26" i="81"/>
  <c r="D26" i="81"/>
  <c r="C26" i="81"/>
  <c r="J25" i="81"/>
  <c r="D25" i="81"/>
  <c r="C25" i="81"/>
  <c r="J24" i="81"/>
  <c r="D24" i="81"/>
  <c r="C24" i="81"/>
  <c r="J23" i="81"/>
  <c r="D23" i="81"/>
  <c r="C23" i="81"/>
  <c r="J22" i="81"/>
  <c r="D22" i="81"/>
  <c r="C22" i="81"/>
  <c r="J21" i="81"/>
  <c r="D21" i="81"/>
  <c r="C21" i="81"/>
  <c r="J20" i="81"/>
  <c r="D20" i="81"/>
  <c r="C20" i="81"/>
  <c r="J19" i="81"/>
  <c r="D19" i="81"/>
  <c r="C19" i="81"/>
  <c r="J18" i="81"/>
  <c r="D18" i="81"/>
  <c r="C18" i="81"/>
  <c r="J17" i="81"/>
  <c r="D17" i="81"/>
  <c r="C17" i="81"/>
  <c r="J16" i="81"/>
  <c r="D16" i="81"/>
  <c r="C16" i="81"/>
  <c r="J15" i="81"/>
  <c r="D15" i="81"/>
  <c r="C15" i="81"/>
  <c r="J14" i="81"/>
  <c r="D14" i="81"/>
  <c r="C14" i="81"/>
  <c r="J13" i="81"/>
  <c r="D13" i="81"/>
  <c r="C13" i="81"/>
  <c r="J12" i="81"/>
  <c r="D12" i="81"/>
  <c r="C12" i="81"/>
  <c r="J11" i="81"/>
  <c r="D11" i="81"/>
  <c r="C11" i="81"/>
  <c r="J10" i="81"/>
  <c r="D10" i="81"/>
  <c r="C10" i="81"/>
  <c r="J9" i="81"/>
  <c r="D9" i="81"/>
  <c r="C9" i="81"/>
  <c r="J8" i="81"/>
  <c r="D8" i="81"/>
  <c r="C8" i="81"/>
  <c r="J7" i="81"/>
  <c r="D7" i="81"/>
  <c r="C7" i="81"/>
  <c r="J6" i="81"/>
  <c r="D6" i="81"/>
  <c r="C6" i="81"/>
  <c r="J5" i="81"/>
  <c r="D5" i="81"/>
  <c r="C5" i="81"/>
  <c r="J4" i="81"/>
  <c r="D4" i="81"/>
  <c r="C4" i="81"/>
  <c r="J3" i="81"/>
  <c r="D3" i="81"/>
  <c r="C3" i="81"/>
  <c r="J2" i="81"/>
  <c r="D2" i="81"/>
  <c r="C2" i="81"/>
  <c r="D1" i="81"/>
  <c r="C1" i="81"/>
  <c r="J167" i="80"/>
  <c r="D167" i="80"/>
  <c r="C167" i="80"/>
  <c r="J166" i="80"/>
  <c r="D166" i="80"/>
  <c r="C166" i="80"/>
  <c r="J165" i="80"/>
  <c r="D165" i="80"/>
  <c r="C165" i="80"/>
  <c r="J164" i="80"/>
  <c r="D164" i="80"/>
  <c r="C164" i="80"/>
  <c r="J163" i="80"/>
  <c r="D163" i="80"/>
  <c r="C163" i="80"/>
  <c r="J162" i="80"/>
  <c r="D162" i="80"/>
  <c r="C162" i="80"/>
  <c r="J161" i="80"/>
  <c r="D161" i="80"/>
  <c r="C161" i="80"/>
  <c r="J160" i="80"/>
  <c r="D160" i="80"/>
  <c r="C160" i="80"/>
  <c r="J159" i="80"/>
  <c r="D159" i="80"/>
  <c r="C159" i="80"/>
  <c r="J158" i="80"/>
  <c r="D158" i="80"/>
  <c r="C158" i="80"/>
  <c r="J157" i="80"/>
  <c r="D157" i="80"/>
  <c r="C157" i="80"/>
  <c r="J156" i="80"/>
  <c r="D156" i="80"/>
  <c r="C156" i="80"/>
  <c r="J155" i="80"/>
  <c r="D155" i="80"/>
  <c r="C155" i="80"/>
  <c r="J154" i="80"/>
  <c r="D154" i="80"/>
  <c r="C154" i="80"/>
  <c r="J153" i="80"/>
  <c r="D153" i="80"/>
  <c r="C153" i="80"/>
  <c r="J152" i="80"/>
  <c r="D152" i="80"/>
  <c r="C152" i="80"/>
  <c r="J151" i="80"/>
  <c r="D151" i="80"/>
  <c r="C151" i="80"/>
  <c r="J150" i="80"/>
  <c r="D150" i="80"/>
  <c r="C150" i="80"/>
  <c r="J149" i="80"/>
  <c r="D149" i="80"/>
  <c r="C149" i="80"/>
  <c r="J148" i="80"/>
  <c r="D148" i="80"/>
  <c r="C148" i="80"/>
  <c r="J147" i="80"/>
  <c r="D147" i="80"/>
  <c r="C147" i="80"/>
  <c r="J146" i="80"/>
  <c r="D146" i="80"/>
  <c r="C146" i="80"/>
  <c r="J145" i="80"/>
  <c r="D145" i="80"/>
  <c r="C145" i="80"/>
  <c r="J144" i="80"/>
  <c r="D144" i="80"/>
  <c r="C144" i="80"/>
  <c r="J143" i="80"/>
  <c r="D143" i="80"/>
  <c r="C143" i="80"/>
  <c r="J142" i="80"/>
  <c r="D142" i="80"/>
  <c r="C142" i="80"/>
  <c r="J141" i="80"/>
  <c r="D141" i="80"/>
  <c r="C141" i="80"/>
  <c r="J140" i="80"/>
  <c r="D140" i="80"/>
  <c r="C140" i="80"/>
  <c r="J139" i="80"/>
  <c r="D139" i="80"/>
  <c r="C139" i="80"/>
  <c r="J138" i="80"/>
  <c r="D138" i="80"/>
  <c r="C138" i="80"/>
  <c r="J137" i="80"/>
  <c r="D137" i="80"/>
  <c r="C137" i="80"/>
  <c r="J136" i="80"/>
  <c r="D136" i="80"/>
  <c r="C136" i="80"/>
  <c r="J135" i="80"/>
  <c r="D135" i="80"/>
  <c r="C135" i="80"/>
  <c r="J134" i="80"/>
  <c r="D134" i="80"/>
  <c r="C134" i="80"/>
  <c r="J133" i="80"/>
  <c r="D133" i="80"/>
  <c r="C133" i="80"/>
  <c r="J132" i="80"/>
  <c r="D132" i="80"/>
  <c r="C132" i="80"/>
  <c r="J131" i="80"/>
  <c r="D131" i="80"/>
  <c r="C131" i="80"/>
  <c r="J130" i="80"/>
  <c r="D130" i="80"/>
  <c r="C130" i="80"/>
  <c r="J129" i="80"/>
  <c r="D129" i="80"/>
  <c r="C129" i="80"/>
  <c r="J128" i="80"/>
  <c r="D128" i="80"/>
  <c r="C128" i="80"/>
  <c r="J127" i="80"/>
  <c r="D127" i="80"/>
  <c r="C127" i="80"/>
  <c r="J126" i="80"/>
  <c r="D126" i="80"/>
  <c r="C126" i="80"/>
  <c r="J125" i="80"/>
  <c r="D125" i="80"/>
  <c r="C125" i="80"/>
  <c r="J124" i="80"/>
  <c r="D124" i="80"/>
  <c r="C124" i="80"/>
  <c r="J123" i="80"/>
  <c r="D123" i="80"/>
  <c r="C123" i="80"/>
  <c r="J122" i="80"/>
  <c r="D122" i="80"/>
  <c r="C122" i="80"/>
  <c r="J121" i="80"/>
  <c r="D121" i="80"/>
  <c r="C121" i="80"/>
  <c r="J120" i="80"/>
  <c r="D120" i="80"/>
  <c r="C120" i="80"/>
  <c r="J119" i="80"/>
  <c r="D119" i="80"/>
  <c r="C119" i="80"/>
  <c r="J118" i="80"/>
  <c r="D118" i="80"/>
  <c r="C118" i="80"/>
  <c r="J117" i="80"/>
  <c r="D117" i="80"/>
  <c r="C117" i="80"/>
  <c r="J116" i="80"/>
  <c r="D116" i="80"/>
  <c r="C116" i="80"/>
  <c r="J115" i="80"/>
  <c r="D115" i="80"/>
  <c r="C115" i="80"/>
  <c r="J114" i="80"/>
  <c r="D114" i="80"/>
  <c r="C114" i="80"/>
  <c r="J113" i="80"/>
  <c r="D113" i="80"/>
  <c r="C113" i="80"/>
  <c r="J112" i="80"/>
  <c r="D112" i="80"/>
  <c r="C112" i="80"/>
  <c r="J111" i="80"/>
  <c r="D111" i="80"/>
  <c r="C111" i="80"/>
  <c r="J110" i="80"/>
  <c r="D110" i="80"/>
  <c r="C110" i="80"/>
  <c r="J109" i="80"/>
  <c r="D109" i="80"/>
  <c r="C109" i="80"/>
  <c r="J108" i="80"/>
  <c r="D108" i="80"/>
  <c r="C108" i="80"/>
  <c r="J107" i="80"/>
  <c r="D107" i="80"/>
  <c r="C107" i="80"/>
  <c r="J106" i="80"/>
  <c r="D106" i="80"/>
  <c r="C106" i="80"/>
  <c r="J105" i="80"/>
  <c r="D105" i="80"/>
  <c r="C105" i="80"/>
  <c r="J104" i="80"/>
  <c r="D104" i="80"/>
  <c r="C104" i="80"/>
  <c r="J103" i="80"/>
  <c r="D103" i="80"/>
  <c r="C103" i="80"/>
  <c r="J102" i="80"/>
  <c r="D102" i="80"/>
  <c r="C102" i="80"/>
  <c r="J101" i="80"/>
  <c r="D101" i="80"/>
  <c r="C101" i="80"/>
  <c r="J100" i="80"/>
  <c r="D100" i="80"/>
  <c r="C100" i="80"/>
  <c r="J99" i="80"/>
  <c r="D99" i="80"/>
  <c r="C99" i="80"/>
  <c r="J98" i="80"/>
  <c r="D98" i="80"/>
  <c r="C98" i="80"/>
  <c r="J97" i="80"/>
  <c r="D97" i="80"/>
  <c r="C97" i="80"/>
  <c r="J96" i="80"/>
  <c r="D96" i="80"/>
  <c r="C96" i="80"/>
  <c r="J95" i="80"/>
  <c r="D95" i="80"/>
  <c r="C95" i="80"/>
  <c r="J94" i="80"/>
  <c r="D94" i="80"/>
  <c r="C94" i="80"/>
  <c r="J93" i="80"/>
  <c r="D93" i="80"/>
  <c r="C93" i="80"/>
  <c r="J92" i="80"/>
  <c r="D92" i="80"/>
  <c r="C92" i="80"/>
  <c r="J91" i="80"/>
  <c r="D91" i="80"/>
  <c r="C91" i="80"/>
  <c r="J90" i="80"/>
  <c r="D90" i="80"/>
  <c r="C90" i="80"/>
  <c r="J89" i="80"/>
  <c r="D89" i="80"/>
  <c r="C89" i="80"/>
  <c r="J88" i="80"/>
  <c r="D88" i="80"/>
  <c r="C88" i="80"/>
  <c r="J87" i="80"/>
  <c r="D87" i="80"/>
  <c r="C87" i="80"/>
  <c r="J86" i="80"/>
  <c r="D86" i="80"/>
  <c r="C86" i="80"/>
  <c r="J85" i="80"/>
  <c r="D85" i="80"/>
  <c r="C85" i="80"/>
  <c r="J84" i="80"/>
  <c r="D84" i="80"/>
  <c r="C84" i="80"/>
  <c r="J83" i="80"/>
  <c r="D83" i="80"/>
  <c r="C83" i="80"/>
  <c r="J82" i="80"/>
  <c r="D82" i="80"/>
  <c r="C82" i="80"/>
  <c r="J81" i="80"/>
  <c r="D81" i="80"/>
  <c r="C81" i="80"/>
  <c r="J80" i="80"/>
  <c r="D80" i="80"/>
  <c r="C80" i="80"/>
  <c r="J79" i="80"/>
  <c r="D79" i="80"/>
  <c r="C79" i="80"/>
  <c r="J78" i="80"/>
  <c r="D78" i="80"/>
  <c r="C78" i="80"/>
  <c r="J77" i="80"/>
  <c r="D77" i="80"/>
  <c r="C77" i="80"/>
  <c r="J76" i="80"/>
  <c r="D76" i="80"/>
  <c r="C76" i="80"/>
  <c r="J75" i="80"/>
  <c r="D75" i="80"/>
  <c r="C75" i="80"/>
  <c r="J74" i="80"/>
  <c r="D74" i="80"/>
  <c r="C74" i="80"/>
  <c r="J73" i="80"/>
  <c r="D73" i="80"/>
  <c r="C73" i="80"/>
  <c r="J72" i="80"/>
  <c r="D72" i="80"/>
  <c r="C72" i="80"/>
  <c r="J71" i="80"/>
  <c r="D71" i="80"/>
  <c r="C71" i="80"/>
  <c r="J70" i="80"/>
  <c r="D70" i="80"/>
  <c r="C70" i="80"/>
  <c r="J69" i="80"/>
  <c r="D69" i="80"/>
  <c r="C69" i="80"/>
  <c r="J68" i="80"/>
  <c r="D68" i="80"/>
  <c r="C68" i="80"/>
  <c r="J67" i="80"/>
  <c r="D67" i="80"/>
  <c r="C67" i="80"/>
  <c r="J66" i="80"/>
  <c r="D66" i="80"/>
  <c r="C66" i="80"/>
  <c r="J65" i="80"/>
  <c r="D65" i="80"/>
  <c r="C65" i="80"/>
  <c r="J64" i="80"/>
  <c r="D64" i="80"/>
  <c r="C64" i="80"/>
  <c r="J63" i="80"/>
  <c r="D63" i="80"/>
  <c r="C63" i="80"/>
  <c r="J62" i="80"/>
  <c r="D62" i="80"/>
  <c r="C62" i="80"/>
  <c r="J61" i="80"/>
  <c r="D61" i="80"/>
  <c r="C61" i="80"/>
  <c r="J60" i="80"/>
  <c r="D60" i="80"/>
  <c r="C60" i="80"/>
  <c r="J59" i="80"/>
  <c r="D59" i="80"/>
  <c r="C59" i="80"/>
  <c r="J58" i="80"/>
  <c r="D58" i="80"/>
  <c r="C58" i="80"/>
  <c r="J57" i="80"/>
  <c r="D57" i="80"/>
  <c r="C57" i="80"/>
  <c r="J56" i="80"/>
  <c r="D56" i="80"/>
  <c r="C56" i="80"/>
  <c r="J55" i="80"/>
  <c r="D55" i="80"/>
  <c r="C55" i="80"/>
  <c r="J54" i="80"/>
  <c r="D54" i="80"/>
  <c r="C54" i="80"/>
  <c r="J53" i="80"/>
  <c r="D53" i="80"/>
  <c r="C53" i="80"/>
  <c r="J52" i="80"/>
  <c r="D52" i="80"/>
  <c r="C52" i="80"/>
  <c r="J51" i="80"/>
  <c r="D51" i="80"/>
  <c r="C51" i="80"/>
  <c r="J50" i="80"/>
  <c r="D50" i="80"/>
  <c r="C50" i="80"/>
  <c r="J49" i="80"/>
  <c r="D49" i="80"/>
  <c r="C49" i="80"/>
  <c r="J48" i="80"/>
  <c r="D48" i="80"/>
  <c r="C48" i="80"/>
  <c r="J47" i="80"/>
  <c r="D47" i="80"/>
  <c r="C47" i="80"/>
  <c r="J46" i="80"/>
  <c r="D46" i="80"/>
  <c r="C46" i="80"/>
  <c r="J45" i="80"/>
  <c r="D45" i="80"/>
  <c r="C45" i="80"/>
  <c r="J44" i="80"/>
  <c r="D44" i="80"/>
  <c r="C44" i="80"/>
  <c r="J43" i="80"/>
  <c r="D43" i="80"/>
  <c r="C43" i="80"/>
  <c r="J42" i="80"/>
  <c r="D42" i="80"/>
  <c r="C42" i="80"/>
  <c r="J41" i="80"/>
  <c r="D41" i="80"/>
  <c r="C41" i="80"/>
  <c r="J40" i="80"/>
  <c r="D40" i="80"/>
  <c r="C40" i="80"/>
  <c r="J39" i="80"/>
  <c r="D39" i="80"/>
  <c r="C39" i="80"/>
  <c r="J38" i="80"/>
  <c r="D38" i="80"/>
  <c r="C38" i="80"/>
  <c r="J37" i="80"/>
  <c r="D37" i="80"/>
  <c r="C37" i="80"/>
  <c r="J36" i="80"/>
  <c r="D36" i="80"/>
  <c r="C36" i="80"/>
  <c r="J35" i="80"/>
  <c r="D35" i="80"/>
  <c r="C35" i="80"/>
  <c r="J34" i="80"/>
  <c r="D34" i="80"/>
  <c r="C34" i="80"/>
  <c r="J33" i="80"/>
  <c r="D33" i="80"/>
  <c r="C33" i="80"/>
  <c r="J32" i="80"/>
  <c r="D32" i="80"/>
  <c r="C32" i="80"/>
  <c r="J31" i="80"/>
  <c r="D31" i="80"/>
  <c r="C31" i="80"/>
  <c r="J30" i="80"/>
  <c r="D30" i="80"/>
  <c r="C30" i="80"/>
  <c r="J29" i="80"/>
  <c r="D29" i="80"/>
  <c r="C29" i="80"/>
  <c r="J28" i="80"/>
  <c r="D28" i="80"/>
  <c r="C28" i="80"/>
  <c r="J27" i="80"/>
  <c r="D27" i="80"/>
  <c r="C27" i="80"/>
  <c r="J26" i="80"/>
  <c r="D26" i="80"/>
  <c r="C26" i="80"/>
  <c r="J25" i="80"/>
  <c r="D25" i="80"/>
  <c r="C25" i="80"/>
  <c r="J24" i="80"/>
  <c r="D24" i="80"/>
  <c r="C24" i="80"/>
  <c r="J23" i="80"/>
  <c r="D23" i="80"/>
  <c r="C23" i="80"/>
  <c r="J22" i="80"/>
  <c r="D22" i="80"/>
  <c r="C22" i="80"/>
  <c r="J21" i="80"/>
  <c r="D21" i="80"/>
  <c r="C21" i="80"/>
  <c r="J20" i="80"/>
  <c r="D20" i="80"/>
  <c r="C20" i="80"/>
  <c r="J19" i="80"/>
  <c r="D19" i="80"/>
  <c r="C19" i="80"/>
  <c r="J18" i="80"/>
  <c r="D18" i="80"/>
  <c r="C18" i="80"/>
  <c r="J17" i="80"/>
  <c r="D17" i="80"/>
  <c r="C17" i="80"/>
  <c r="J16" i="80"/>
  <c r="D16" i="80"/>
  <c r="C16" i="80"/>
  <c r="J15" i="80"/>
  <c r="D15" i="80"/>
  <c r="C15" i="80"/>
  <c r="J14" i="80"/>
  <c r="D14" i="80"/>
  <c r="C14" i="80"/>
  <c r="J13" i="80"/>
  <c r="D13" i="80"/>
  <c r="C13" i="80"/>
  <c r="J12" i="80"/>
  <c r="D12" i="80"/>
  <c r="C12" i="80"/>
  <c r="J11" i="80"/>
  <c r="D11" i="80"/>
  <c r="C11" i="80"/>
  <c r="J10" i="80"/>
  <c r="D10" i="80"/>
  <c r="C10" i="80"/>
  <c r="J9" i="80"/>
  <c r="D9" i="80"/>
  <c r="C9" i="80"/>
  <c r="J8" i="80"/>
  <c r="D8" i="80"/>
  <c r="C8" i="80"/>
  <c r="J7" i="80"/>
  <c r="D7" i="80"/>
  <c r="C7" i="80"/>
  <c r="J6" i="80"/>
  <c r="D6" i="80"/>
  <c r="C6" i="80"/>
  <c r="J5" i="80"/>
  <c r="D5" i="80"/>
  <c r="C5" i="80"/>
  <c r="J4" i="80"/>
  <c r="D4" i="80"/>
  <c r="C4" i="80"/>
  <c r="J3" i="80"/>
  <c r="D3" i="80"/>
  <c r="C3" i="80"/>
  <c r="J2" i="80"/>
  <c r="D2" i="80"/>
  <c r="C2" i="80"/>
  <c r="D1" i="80"/>
  <c r="C1" i="80"/>
  <c r="J67" i="79"/>
  <c r="D67" i="79"/>
  <c r="C67" i="79"/>
  <c r="J66" i="79"/>
  <c r="D66" i="79"/>
  <c r="C66" i="79"/>
  <c r="J65" i="79"/>
  <c r="D65" i="79"/>
  <c r="C65" i="79"/>
  <c r="J64" i="79"/>
  <c r="D64" i="79"/>
  <c r="C64" i="79"/>
  <c r="J63" i="79"/>
  <c r="D63" i="79"/>
  <c r="C63" i="79"/>
  <c r="J62" i="79"/>
  <c r="D62" i="79"/>
  <c r="C62" i="79"/>
  <c r="J61" i="79"/>
  <c r="D61" i="79"/>
  <c r="C61" i="79"/>
  <c r="J60" i="79"/>
  <c r="D60" i="79"/>
  <c r="C60" i="79"/>
  <c r="J59" i="79"/>
  <c r="D59" i="79"/>
  <c r="C59" i="79"/>
  <c r="J58" i="79"/>
  <c r="D58" i="79"/>
  <c r="C58" i="79"/>
  <c r="J57" i="79"/>
  <c r="D57" i="79"/>
  <c r="C57" i="79"/>
  <c r="J56" i="79"/>
  <c r="D56" i="79"/>
  <c r="C56" i="79"/>
  <c r="J55" i="79"/>
  <c r="D55" i="79"/>
  <c r="C55" i="79"/>
  <c r="J54" i="79"/>
  <c r="D54" i="79"/>
  <c r="C54" i="79"/>
  <c r="J53" i="79"/>
  <c r="D53" i="79"/>
  <c r="C53" i="79"/>
  <c r="J52" i="79"/>
  <c r="D52" i="79"/>
  <c r="C52" i="79"/>
  <c r="J51" i="79"/>
  <c r="D51" i="79"/>
  <c r="C51" i="79"/>
  <c r="J50" i="79"/>
  <c r="D50" i="79"/>
  <c r="C50" i="79"/>
  <c r="J49" i="79"/>
  <c r="D49" i="79"/>
  <c r="C49" i="79"/>
  <c r="J48" i="79"/>
  <c r="D48" i="79"/>
  <c r="C48" i="79"/>
  <c r="J47" i="79"/>
  <c r="D47" i="79"/>
  <c r="C47" i="79"/>
  <c r="J46" i="79"/>
  <c r="D46" i="79"/>
  <c r="C46" i="79"/>
  <c r="J45" i="79"/>
  <c r="D45" i="79"/>
  <c r="C45" i="79"/>
  <c r="J44" i="79"/>
  <c r="D44" i="79"/>
  <c r="C44" i="79"/>
  <c r="J43" i="79"/>
  <c r="D43" i="79"/>
  <c r="C43" i="79"/>
  <c r="J42" i="79"/>
  <c r="D42" i="79"/>
  <c r="C42" i="79"/>
  <c r="J41" i="79"/>
  <c r="D41" i="79"/>
  <c r="C41" i="79"/>
  <c r="J40" i="79"/>
  <c r="D40" i="79"/>
  <c r="C40" i="79"/>
  <c r="J39" i="79"/>
  <c r="D39" i="79"/>
  <c r="C39" i="79"/>
  <c r="J38" i="79"/>
  <c r="D38" i="79"/>
  <c r="C38" i="79"/>
  <c r="J37" i="79"/>
  <c r="D37" i="79"/>
  <c r="C37" i="79"/>
  <c r="J36" i="79"/>
  <c r="D36" i="79"/>
  <c r="C36" i="79"/>
  <c r="J35" i="79"/>
  <c r="D35" i="79"/>
  <c r="C35" i="79"/>
  <c r="J34" i="79"/>
  <c r="D34" i="79"/>
  <c r="C34" i="79"/>
  <c r="J33" i="79"/>
  <c r="D33" i="79"/>
  <c r="C33" i="79"/>
  <c r="J32" i="79"/>
  <c r="D32" i="79"/>
  <c r="C32" i="79"/>
  <c r="J31" i="79"/>
  <c r="D31" i="79"/>
  <c r="C31" i="79"/>
  <c r="J30" i="79"/>
  <c r="D30" i="79"/>
  <c r="C30" i="79"/>
  <c r="J29" i="79"/>
  <c r="D29" i="79"/>
  <c r="C29" i="79"/>
  <c r="J28" i="79"/>
  <c r="D28" i="79"/>
  <c r="C28" i="79"/>
  <c r="J27" i="79"/>
  <c r="D27" i="79"/>
  <c r="C27" i="79"/>
  <c r="J26" i="79"/>
  <c r="D26" i="79"/>
  <c r="C26" i="79"/>
  <c r="J25" i="79"/>
  <c r="D25" i="79"/>
  <c r="C25" i="79"/>
  <c r="J24" i="79"/>
  <c r="D24" i="79"/>
  <c r="C24" i="79"/>
  <c r="J23" i="79"/>
  <c r="D23" i="79"/>
  <c r="C23" i="79"/>
  <c r="J22" i="79"/>
  <c r="D22" i="79"/>
  <c r="C22" i="79"/>
  <c r="J21" i="79"/>
  <c r="D21" i="79"/>
  <c r="C21" i="79"/>
  <c r="J20" i="79"/>
  <c r="D20" i="79"/>
  <c r="C20" i="79"/>
  <c r="J19" i="79"/>
  <c r="D19" i="79"/>
  <c r="C19" i="79"/>
  <c r="J18" i="79"/>
  <c r="D18" i="79"/>
  <c r="C18" i="79"/>
  <c r="J17" i="79"/>
  <c r="D17" i="79"/>
  <c r="C17" i="79"/>
  <c r="J16" i="79"/>
  <c r="D16" i="79"/>
  <c r="C16" i="79"/>
  <c r="J15" i="79"/>
  <c r="D15" i="79"/>
  <c r="C15" i="79"/>
  <c r="J14" i="79"/>
  <c r="D14" i="79"/>
  <c r="C14" i="79"/>
  <c r="J13" i="79"/>
  <c r="D13" i="79"/>
  <c r="C13" i="79"/>
  <c r="J12" i="79"/>
  <c r="D12" i="79"/>
  <c r="C12" i="79"/>
  <c r="J11" i="79"/>
  <c r="D11" i="79"/>
  <c r="C11" i="79"/>
  <c r="J10" i="79"/>
  <c r="D10" i="79"/>
  <c r="C10" i="79"/>
  <c r="J9" i="79"/>
  <c r="D9" i="79"/>
  <c r="C9" i="79"/>
  <c r="J8" i="79"/>
  <c r="D8" i="79"/>
  <c r="C8" i="79"/>
  <c r="J7" i="79"/>
  <c r="D7" i="79"/>
  <c r="C7" i="79"/>
  <c r="J6" i="79"/>
  <c r="D6" i="79"/>
  <c r="C6" i="79"/>
  <c r="J5" i="79"/>
  <c r="D5" i="79"/>
  <c r="C5" i="79"/>
  <c r="J4" i="79"/>
  <c r="D4" i="79"/>
  <c r="C4" i="79"/>
  <c r="J3" i="79"/>
  <c r="D3" i="79"/>
  <c r="C3" i="79"/>
  <c r="J2" i="79"/>
  <c r="D2" i="79"/>
  <c r="C2" i="79"/>
  <c r="D1" i="79"/>
  <c r="C1" i="79"/>
  <c r="J162" i="78"/>
  <c r="D162" i="78"/>
  <c r="C162" i="78"/>
  <c r="J161" i="78"/>
  <c r="D161" i="78"/>
  <c r="C161" i="78"/>
  <c r="J160" i="78"/>
  <c r="D160" i="78"/>
  <c r="C160" i="78"/>
  <c r="J159" i="78"/>
  <c r="D159" i="78"/>
  <c r="C159" i="78"/>
  <c r="J158" i="78"/>
  <c r="D158" i="78"/>
  <c r="C158" i="78"/>
  <c r="J157" i="78"/>
  <c r="D157" i="78"/>
  <c r="C157" i="78"/>
  <c r="J156" i="78"/>
  <c r="D156" i="78"/>
  <c r="C156" i="78"/>
  <c r="J155" i="78"/>
  <c r="D155" i="78"/>
  <c r="C155" i="78"/>
  <c r="J154" i="78"/>
  <c r="D154" i="78"/>
  <c r="C154" i="78"/>
  <c r="J153" i="78"/>
  <c r="D153" i="78"/>
  <c r="C153" i="78"/>
  <c r="J152" i="78"/>
  <c r="D152" i="78"/>
  <c r="C152" i="78"/>
  <c r="J151" i="78"/>
  <c r="D151" i="78"/>
  <c r="C151" i="78"/>
  <c r="J150" i="78"/>
  <c r="D150" i="78"/>
  <c r="C150" i="78"/>
  <c r="J149" i="78"/>
  <c r="D149" i="78"/>
  <c r="C149" i="78"/>
  <c r="J148" i="78"/>
  <c r="D148" i="78"/>
  <c r="C148" i="78"/>
  <c r="J147" i="78"/>
  <c r="D147" i="78"/>
  <c r="C147" i="78"/>
  <c r="J146" i="78"/>
  <c r="D146" i="78"/>
  <c r="C146" i="78"/>
  <c r="J145" i="78"/>
  <c r="D145" i="78"/>
  <c r="C145" i="78"/>
  <c r="J144" i="78"/>
  <c r="D144" i="78"/>
  <c r="C144" i="78"/>
  <c r="J143" i="78"/>
  <c r="D143" i="78"/>
  <c r="C143" i="78"/>
  <c r="J142" i="78"/>
  <c r="D142" i="78"/>
  <c r="C142" i="78"/>
  <c r="J141" i="78"/>
  <c r="D141" i="78"/>
  <c r="C141" i="78"/>
  <c r="J140" i="78"/>
  <c r="D140" i="78"/>
  <c r="C140" i="78"/>
  <c r="J139" i="78"/>
  <c r="D139" i="78"/>
  <c r="C139" i="78"/>
  <c r="J138" i="78"/>
  <c r="D138" i="78"/>
  <c r="C138" i="78"/>
  <c r="J137" i="78"/>
  <c r="D137" i="78"/>
  <c r="C137" i="78"/>
  <c r="J136" i="78"/>
  <c r="D136" i="78"/>
  <c r="C136" i="78"/>
  <c r="J135" i="78"/>
  <c r="D135" i="78"/>
  <c r="C135" i="78"/>
  <c r="J134" i="78"/>
  <c r="D134" i="78"/>
  <c r="C134" i="78"/>
  <c r="J133" i="78"/>
  <c r="D133" i="78"/>
  <c r="C133" i="78"/>
  <c r="J132" i="78"/>
  <c r="D132" i="78"/>
  <c r="C132" i="78"/>
  <c r="J131" i="78"/>
  <c r="D131" i="78"/>
  <c r="C131" i="78"/>
  <c r="J130" i="78"/>
  <c r="D130" i="78"/>
  <c r="C130" i="78"/>
  <c r="J129" i="78"/>
  <c r="D129" i="78"/>
  <c r="C129" i="78"/>
  <c r="J128" i="78"/>
  <c r="D128" i="78"/>
  <c r="C128" i="78"/>
  <c r="J127" i="78"/>
  <c r="D127" i="78"/>
  <c r="C127" i="78"/>
  <c r="J126" i="78"/>
  <c r="D126" i="78"/>
  <c r="C126" i="78"/>
  <c r="J125" i="78"/>
  <c r="D125" i="78"/>
  <c r="C125" i="78"/>
  <c r="J124" i="78"/>
  <c r="D124" i="78"/>
  <c r="C124" i="78"/>
  <c r="J123" i="78"/>
  <c r="D123" i="78"/>
  <c r="C123" i="78"/>
  <c r="J122" i="78"/>
  <c r="D122" i="78"/>
  <c r="C122" i="78"/>
  <c r="J121" i="78"/>
  <c r="D121" i="78"/>
  <c r="C121" i="78"/>
  <c r="J120" i="78"/>
  <c r="D120" i="78"/>
  <c r="C120" i="78"/>
  <c r="J119" i="78"/>
  <c r="D119" i="78"/>
  <c r="C119" i="78"/>
  <c r="J118" i="78"/>
  <c r="D118" i="78"/>
  <c r="C118" i="78"/>
  <c r="J117" i="78"/>
  <c r="D117" i="78"/>
  <c r="C117" i="78"/>
  <c r="J116" i="78"/>
  <c r="D116" i="78"/>
  <c r="C116" i="78"/>
  <c r="J115" i="78"/>
  <c r="D115" i="78"/>
  <c r="C115" i="78"/>
  <c r="J114" i="78"/>
  <c r="D114" i="78"/>
  <c r="C114" i="78"/>
  <c r="J113" i="78"/>
  <c r="D113" i="78"/>
  <c r="C113" i="78"/>
  <c r="J112" i="78"/>
  <c r="D112" i="78"/>
  <c r="C112" i="78"/>
  <c r="J111" i="78"/>
  <c r="D111" i="78"/>
  <c r="C111" i="78"/>
  <c r="J110" i="78"/>
  <c r="D110" i="78"/>
  <c r="C110" i="78"/>
  <c r="J109" i="78"/>
  <c r="D109" i="78"/>
  <c r="C109" i="78"/>
  <c r="J108" i="78"/>
  <c r="D108" i="78"/>
  <c r="C108" i="78"/>
  <c r="J107" i="78"/>
  <c r="D107" i="78"/>
  <c r="C107" i="78"/>
  <c r="J106" i="78"/>
  <c r="D106" i="78"/>
  <c r="C106" i="78"/>
  <c r="J105" i="78"/>
  <c r="D105" i="78"/>
  <c r="C105" i="78"/>
  <c r="J104" i="78"/>
  <c r="D104" i="78"/>
  <c r="C104" i="78"/>
  <c r="J103" i="78"/>
  <c r="D103" i="78"/>
  <c r="C103" i="78"/>
  <c r="J102" i="78"/>
  <c r="D102" i="78"/>
  <c r="C102" i="78"/>
  <c r="J101" i="78"/>
  <c r="D101" i="78"/>
  <c r="C101" i="78"/>
  <c r="J100" i="78"/>
  <c r="D100" i="78"/>
  <c r="C100" i="78"/>
  <c r="J99" i="78"/>
  <c r="D99" i="78"/>
  <c r="C99" i="78"/>
  <c r="J98" i="78"/>
  <c r="D98" i="78"/>
  <c r="C98" i="78"/>
  <c r="J97" i="78"/>
  <c r="D97" i="78"/>
  <c r="C97" i="78"/>
  <c r="J96" i="78"/>
  <c r="D96" i="78"/>
  <c r="C96" i="78"/>
  <c r="J95" i="78"/>
  <c r="D95" i="78"/>
  <c r="C95" i="78"/>
  <c r="J94" i="78"/>
  <c r="D94" i="78"/>
  <c r="C94" i="78"/>
  <c r="J93" i="78"/>
  <c r="D93" i="78"/>
  <c r="C93" i="78"/>
  <c r="J92" i="78"/>
  <c r="D92" i="78"/>
  <c r="C92" i="78"/>
  <c r="J91" i="78"/>
  <c r="D91" i="78"/>
  <c r="C91" i="78"/>
  <c r="J90" i="78"/>
  <c r="D90" i="78"/>
  <c r="C90" i="78"/>
  <c r="J89" i="78"/>
  <c r="D89" i="78"/>
  <c r="C89" i="78"/>
  <c r="J88" i="78"/>
  <c r="D88" i="78"/>
  <c r="C88" i="78"/>
  <c r="J87" i="78"/>
  <c r="D87" i="78"/>
  <c r="C87" i="78"/>
  <c r="J86" i="78"/>
  <c r="D86" i="78"/>
  <c r="C86" i="78"/>
  <c r="J85" i="78"/>
  <c r="D85" i="78"/>
  <c r="C85" i="78"/>
  <c r="J84" i="78"/>
  <c r="D84" i="78"/>
  <c r="C84" i="78"/>
  <c r="J83" i="78"/>
  <c r="D83" i="78"/>
  <c r="C83" i="78"/>
  <c r="J82" i="78"/>
  <c r="D82" i="78"/>
  <c r="C82" i="78"/>
  <c r="J81" i="78"/>
  <c r="D81" i="78"/>
  <c r="C81" i="78"/>
  <c r="J80" i="78"/>
  <c r="D80" i="78"/>
  <c r="C80" i="78"/>
  <c r="J79" i="78"/>
  <c r="D79" i="78"/>
  <c r="C79" i="78"/>
  <c r="J78" i="78"/>
  <c r="D78" i="78"/>
  <c r="C78" i="78"/>
  <c r="J77" i="78"/>
  <c r="D77" i="78"/>
  <c r="C77" i="78"/>
  <c r="J76" i="78"/>
  <c r="D76" i="78"/>
  <c r="C76" i="78"/>
  <c r="J75" i="78"/>
  <c r="D75" i="78"/>
  <c r="C75" i="78"/>
  <c r="J74" i="78"/>
  <c r="D74" i="78"/>
  <c r="C74" i="78"/>
  <c r="J73" i="78"/>
  <c r="D73" i="78"/>
  <c r="C73" i="78"/>
  <c r="J72" i="78"/>
  <c r="D72" i="78"/>
  <c r="C72" i="78"/>
  <c r="J71" i="78"/>
  <c r="D71" i="78"/>
  <c r="C71" i="78"/>
  <c r="J70" i="78"/>
  <c r="D70" i="78"/>
  <c r="C70" i="78"/>
  <c r="J69" i="78"/>
  <c r="D69" i="78"/>
  <c r="C69" i="78"/>
  <c r="J68" i="78"/>
  <c r="D68" i="78"/>
  <c r="C68" i="78"/>
  <c r="J67" i="78"/>
  <c r="D67" i="78"/>
  <c r="C67" i="78"/>
  <c r="J66" i="78"/>
  <c r="D66" i="78"/>
  <c r="C66" i="78"/>
  <c r="J65" i="78"/>
  <c r="D65" i="78"/>
  <c r="C65" i="78"/>
  <c r="J64" i="78"/>
  <c r="D64" i="78"/>
  <c r="C64" i="78"/>
  <c r="J63" i="78"/>
  <c r="D63" i="78"/>
  <c r="C63" i="78"/>
  <c r="J62" i="78"/>
  <c r="D62" i="78"/>
  <c r="C62" i="78"/>
  <c r="J61" i="78"/>
  <c r="D61" i="78"/>
  <c r="C61" i="78"/>
  <c r="J60" i="78"/>
  <c r="D60" i="78"/>
  <c r="C60" i="78"/>
  <c r="J59" i="78"/>
  <c r="D59" i="78"/>
  <c r="C59" i="78"/>
  <c r="J58" i="78"/>
  <c r="D58" i="78"/>
  <c r="C58" i="78"/>
  <c r="J57" i="78"/>
  <c r="D57" i="78"/>
  <c r="C57" i="78"/>
  <c r="J56" i="78"/>
  <c r="D56" i="78"/>
  <c r="C56" i="78"/>
  <c r="J55" i="78"/>
  <c r="D55" i="78"/>
  <c r="C55" i="78"/>
  <c r="J54" i="78"/>
  <c r="D54" i="78"/>
  <c r="C54" i="78"/>
  <c r="J53" i="78"/>
  <c r="D53" i="78"/>
  <c r="C53" i="78"/>
  <c r="J52" i="78"/>
  <c r="D52" i="78"/>
  <c r="C52" i="78"/>
  <c r="J51" i="78"/>
  <c r="D51" i="78"/>
  <c r="C51" i="78"/>
  <c r="J50" i="78"/>
  <c r="D50" i="78"/>
  <c r="C50" i="78"/>
  <c r="J49" i="78"/>
  <c r="D49" i="78"/>
  <c r="C49" i="78"/>
  <c r="J48" i="78"/>
  <c r="D48" i="78"/>
  <c r="C48" i="78"/>
  <c r="J47" i="78"/>
  <c r="D47" i="78"/>
  <c r="C47" i="78"/>
  <c r="J46" i="78"/>
  <c r="D46" i="78"/>
  <c r="C46" i="78"/>
  <c r="J45" i="78"/>
  <c r="D45" i="78"/>
  <c r="C45" i="78"/>
  <c r="J44" i="78"/>
  <c r="D44" i="78"/>
  <c r="C44" i="78"/>
  <c r="J43" i="78"/>
  <c r="D43" i="78"/>
  <c r="C43" i="78"/>
  <c r="J42" i="78"/>
  <c r="D42" i="78"/>
  <c r="C42" i="78"/>
  <c r="J41" i="78"/>
  <c r="D41" i="78"/>
  <c r="C41" i="78"/>
  <c r="J40" i="78"/>
  <c r="D40" i="78"/>
  <c r="C40" i="78"/>
  <c r="J39" i="78"/>
  <c r="D39" i="78"/>
  <c r="C39" i="78"/>
  <c r="J38" i="78"/>
  <c r="D38" i="78"/>
  <c r="C38" i="78"/>
  <c r="J37" i="78"/>
  <c r="D37" i="78"/>
  <c r="C37" i="78"/>
  <c r="J36" i="78"/>
  <c r="D36" i="78"/>
  <c r="C36" i="78"/>
  <c r="J35" i="78"/>
  <c r="D35" i="78"/>
  <c r="C35" i="78"/>
  <c r="J34" i="78"/>
  <c r="D34" i="78"/>
  <c r="C34" i="78"/>
  <c r="J33" i="78"/>
  <c r="D33" i="78"/>
  <c r="C33" i="78"/>
  <c r="J32" i="78"/>
  <c r="D32" i="78"/>
  <c r="C32" i="78"/>
  <c r="J31" i="78"/>
  <c r="D31" i="78"/>
  <c r="C31" i="78"/>
  <c r="J30" i="78"/>
  <c r="D30" i="78"/>
  <c r="C30" i="78"/>
  <c r="J29" i="78"/>
  <c r="D29" i="78"/>
  <c r="C29" i="78"/>
  <c r="J28" i="78"/>
  <c r="D28" i="78"/>
  <c r="C28" i="78"/>
  <c r="J27" i="78"/>
  <c r="D27" i="78"/>
  <c r="C27" i="78"/>
  <c r="J26" i="78"/>
  <c r="D26" i="78"/>
  <c r="C26" i="78"/>
  <c r="J25" i="78"/>
  <c r="D25" i="78"/>
  <c r="C25" i="78"/>
  <c r="J24" i="78"/>
  <c r="D24" i="78"/>
  <c r="C24" i="78"/>
  <c r="J23" i="78"/>
  <c r="D23" i="78"/>
  <c r="C23" i="78"/>
  <c r="J22" i="78"/>
  <c r="D22" i="78"/>
  <c r="C22" i="78"/>
  <c r="J21" i="78"/>
  <c r="D21" i="78"/>
  <c r="C21" i="78"/>
  <c r="J20" i="78"/>
  <c r="D20" i="78"/>
  <c r="C20" i="78"/>
  <c r="J19" i="78"/>
  <c r="D19" i="78"/>
  <c r="C19" i="78"/>
  <c r="J18" i="78"/>
  <c r="D18" i="78"/>
  <c r="C18" i="78"/>
  <c r="J17" i="78"/>
  <c r="D17" i="78"/>
  <c r="C17" i="78"/>
  <c r="J16" i="78"/>
  <c r="D16" i="78"/>
  <c r="C16" i="78"/>
  <c r="J15" i="78"/>
  <c r="D15" i="78"/>
  <c r="C15" i="78"/>
  <c r="J14" i="78"/>
  <c r="D14" i="78"/>
  <c r="C14" i="78"/>
  <c r="J13" i="78"/>
  <c r="D13" i="78"/>
  <c r="C13" i="78"/>
  <c r="J12" i="78"/>
  <c r="D12" i="78"/>
  <c r="C12" i="78"/>
  <c r="J11" i="78"/>
  <c r="D11" i="78"/>
  <c r="C11" i="78"/>
  <c r="J10" i="78"/>
  <c r="D10" i="78"/>
  <c r="C10" i="78"/>
  <c r="J9" i="78"/>
  <c r="D9" i="78"/>
  <c r="C9" i="78"/>
  <c r="J8" i="78"/>
  <c r="D8" i="78"/>
  <c r="C8" i="78"/>
  <c r="J7" i="78"/>
  <c r="D7" i="78"/>
  <c r="C7" i="78"/>
  <c r="J6" i="78"/>
  <c r="D6" i="78"/>
  <c r="C6" i="78"/>
  <c r="J5" i="78"/>
  <c r="D5" i="78"/>
  <c r="C5" i="78"/>
  <c r="J4" i="78"/>
  <c r="D4" i="78"/>
  <c r="C4" i="78"/>
  <c r="J3" i="78"/>
  <c r="D3" i="78"/>
  <c r="C3" i="78"/>
  <c r="J2" i="78"/>
  <c r="D2" i="78"/>
  <c r="C2" i="78"/>
  <c r="D1" i="78"/>
  <c r="C1" i="78"/>
  <c r="J61" i="77"/>
  <c r="D61" i="77"/>
  <c r="C61" i="77"/>
  <c r="J60" i="77"/>
  <c r="D60" i="77"/>
  <c r="C60" i="77"/>
  <c r="J59" i="77"/>
  <c r="D59" i="77"/>
  <c r="C59" i="77"/>
  <c r="J58" i="77"/>
  <c r="D58" i="77"/>
  <c r="C58" i="77"/>
  <c r="J57" i="77"/>
  <c r="D57" i="77"/>
  <c r="C57" i="77"/>
  <c r="J56" i="77"/>
  <c r="D56" i="77"/>
  <c r="C56" i="77"/>
  <c r="J55" i="77"/>
  <c r="D55" i="77"/>
  <c r="C55" i="77"/>
  <c r="J54" i="77"/>
  <c r="D54" i="77"/>
  <c r="C54" i="77"/>
  <c r="J53" i="77"/>
  <c r="D53" i="77"/>
  <c r="C53" i="77"/>
  <c r="J52" i="77"/>
  <c r="D52" i="77"/>
  <c r="C52" i="77"/>
  <c r="J51" i="77"/>
  <c r="D51" i="77"/>
  <c r="C51" i="77"/>
  <c r="J50" i="77"/>
  <c r="D50" i="77"/>
  <c r="C50" i="77"/>
  <c r="J49" i="77"/>
  <c r="D49" i="77"/>
  <c r="C49" i="77"/>
  <c r="J48" i="77"/>
  <c r="D48" i="77"/>
  <c r="C48" i="77"/>
  <c r="J47" i="77"/>
  <c r="D47" i="77"/>
  <c r="C47" i="77"/>
  <c r="J46" i="77"/>
  <c r="D46" i="77"/>
  <c r="C46" i="77"/>
  <c r="J45" i="77"/>
  <c r="D45" i="77"/>
  <c r="C45" i="77"/>
  <c r="J44" i="77"/>
  <c r="D44" i="77"/>
  <c r="C44" i="77"/>
  <c r="J43" i="77"/>
  <c r="D43" i="77"/>
  <c r="C43" i="77"/>
  <c r="J42" i="77"/>
  <c r="D42" i="77"/>
  <c r="C42" i="77"/>
  <c r="J41" i="77"/>
  <c r="D41" i="77"/>
  <c r="C41" i="77"/>
  <c r="J40" i="77"/>
  <c r="D40" i="77"/>
  <c r="C40" i="77"/>
  <c r="J39" i="77"/>
  <c r="D39" i="77"/>
  <c r="C39" i="77"/>
  <c r="J38" i="77"/>
  <c r="D38" i="77"/>
  <c r="C38" i="77"/>
  <c r="J37" i="77"/>
  <c r="D37" i="77"/>
  <c r="C37" i="77"/>
  <c r="J36" i="77"/>
  <c r="D36" i="77"/>
  <c r="C36" i="77"/>
  <c r="J35" i="77"/>
  <c r="D35" i="77"/>
  <c r="C35" i="77"/>
  <c r="J34" i="77"/>
  <c r="D34" i="77"/>
  <c r="C34" i="77"/>
  <c r="J33" i="77"/>
  <c r="D33" i="77"/>
  <c r="C33" i="77"/>
  <c r="J32" i="77"/>
  <c r="D32" i="77"/>
  <c r="C32" i="77"/>
  <c r="J31" i="77"/>
  <c r="D31" i="77"/>
  <c r="C31" i="77"/>
  <c r="J30" i="77"/>
  <c r="D30" i="77"/>
  <c r="C30" i="77"/>
  <c r="J29" i="77"/>
  <c r="D29" i="77"/>
  <c r="C29" i="77"/>
  <c r="J28" i="77"/>
  <c r="D28" i="77"/>
  <c r="C28" i="77"/>
  <c r="J27" i="77"/>
  <c r="D27" i="77"/>
  <c r="C27" i="77"/>
  <c r="J26" i="77"/>
  <c r="D26" i="77"/>
  <c r="C26" i="77"/>
  <c r="J25" i="77"/>
  <c r="D25" i="77"/>
  <c r="C25" i="77"/>
  <c r="J24" i="77"/>
  <c r="D24" i="77"/>
  <c r="C24" i="77"/>
  <c r="J23" i="77"/>
  <c r="D23" i="77"/>
  <c r="C23" i="77"/>
  <c r="J22" i="77"/>
  <c r="D22" i="77"/>
  <c r="C22" i="77"/>
  <c r="J21" i="77"/>
  <c r="D21" i="77"/>
  <c r="C21" i="77"/>
  <c r="J20" i="77"/>
  <c r="D20" i="77"/>
  <c r="C20" i="77"/>
  <c r="J19" i="77"/>
  <c r="D19" i="77"/>
  <c r="C19" i="77"/>
  <c r="J18" i="77"/>
  <c r="D18" i="77"/>
  <c r="C18" i="77"/>
  <c r="J17" i="77"/>
  <c r="D17" i="77"/>
  <c r="C17" i="77"/>
  <c r="J16" i="77"/>
  <c r="D16" i="77"/>
  <c r="C16" i="77"/>
  <c r="J15" i="77"/>
  <c r="D15" i="77"/>
  <c r="C15" i="77"/>
  <c r="J14" i="77"/>
  <c r="D14" i="77"/>
  <c r="C14" i="77"/>
  <c r="J13" i="77"/>
  <c r="D13" i="77"/>
  <c r="C13" i="77"/>
  <c r="J12" i="77"/>
  <c r="D12" i="77"/>
  <c r="C12" i="77"/>
  <c r="J11" i="77"/>
  <c r="D11" i="77"/>
  <c r="C11" i="77"/>
  <c r="J10" i="77"/>
  <c r="D10" i="77"/>
  <c r="C10" i="77"/>
  <c r="J9" i="77"/>
  <c r="D9" i="77"/>
  <c r="C9" i="77"/>
  <c r="J8" i="77"/>
  <c r="D8" i="77"/>
  <c r="C8" i="77"/>
  <c r="J7" i="77"/>
  <c r="D7" i="77"/>
  <c r="C7" i="77"/>
  <c r="J6" i="77"/>
  <c r="D6" i="77"/>
  <c r="C6" i="77"/>
  <c r="J5" i="77"/>
  <c r="D5" i="77"/>
  <c r="C5" i="77"/>
  <c r="J4" i="77"/>
  <c r="D4" i="77"/>
  <c r="C4" i="77"/>
  <c r="J3" i="77"/>
  <c r="D3" i="77"/>
  <c r="C3" i="77"/>
  <c r="J2" i="77"/>
  <c r="D2" i="77"/>
  <c r="C2" i="77"/>
  <c r="D1" i="77"/>
  <c r="C1" i="77"/>
  <c r="J44" i="76"/>
  <c r="D44" i="76"/>
  <c r="C44" i="76"/>
  <c r="J43" i="76"/>
  <c r="D43" i="76"/>
  <c r="C43" i="76"/>
  <c r="J42" i="76"/>
  <c r="D42" i="76"/>
  <c r="C42" i="76"/>
  <c r="J41" i="76"/>
  <c r="D41" i="76"/>
  <c r="C41" i="76"/>
  <c r="J40" i="76"/>
  <c r="D40" i="76"/>
  <c r="C40" i="76"/>
  <c r="J39" i="76"/>
  <c r="D39" i="76"/>
  <c r="C39" i="76"/>
  <c r="J38" i="76"/>
  <c r="D38" i="76"/>
  <c r="C38" i="76"/>
  <c r="J37" i="76"/>
  <c r="D37" i="76"/>
  <c r="C37" i="76"/>
  <c r="J36" i="76"/>
  <c r="D36" i="76"/>
  <c r="C36" i="76"/>
  <c r="J35" i="76"/>
  <c r="D35" i="76"/>
  <c r="C35" i="76"/>
  <c r="J34" i="76"/>
  <c r="D34" i="76"/>
  <c r="C34" i="76"/>
  <c r="J33" i="76"/>
  <c r="D33" i="76"/>
  <c r="C33" i="76"/>
  <c r="J32" i="76"/>
  <c r="D32" i="76"/>
  <c r="C32" i="76"/>
  <c r="J31" i="76"/>
  <c r="D31" i="76"/>
  <c r="C31" i="76"/>
  <c r="J30" i="76"/>
  <c r="D30" i="76"/>
  <c r="C30" i="76"/>
  <c r="J29" i="76"/>
  <c r="D29" i="76"/>
  <c r="C29" i="76"/>
  <c r="J28" i="76"/>
  <c r="D28" i="76"/>
  <c r="C28" i="76"/>
  <c r="J27" i="76"/>
  <c r="D27" i="76"/>
  <c r="C27" i="76"/>
  <c r="J26" i="76"/>
  <c r="D26" i="76"/>
  <c r="C26" i="76"/>
  <c r="J25" i="76"/>
  <c r="D25" i="76"/>
  <c r="C25" i="76"/>
  <c r="J24" i="76"/>
  <c r="D24" i="76"/>
  <c r="C24" i="76"/>
  <c r="J23" i="76"/>
  <c r="D23" i="76"/>
  <c r="C23" i="76"/>
  <c r="J22" i="76"/>
  <c r="D22" i="76"/>
  <c r="C22" i="76"/>
  <c r="J21" i="76"/>
  <c r="D21" i="76"/>
  <c r="C21" i="76"/>
  <c r="J20" i="76"/>
  <c r="D20" i="76"/>
  <c r="C20" i="76"/>
  <c r="J19" i="76"/>
  <c r="D19" i="76"/>
  <c r="C19" i="76"/>
  <c r="J18" i="76"/>
  <c r="D18" i="76"/>
  <c r="C18" i="76"/>
  <c r="J17" i="76"/>
  <c r="D17" i="76"/>
  <c r="C17" i="76"/>
  <c r="J16" i="76"/>
  <c r="D16" i="76"/>
  <c r="C16" i="76"/>
  <c r="J15" i="76"/>
  <c r="D15" i="76"/>
  <c r="C15" i="76"/>
  <c r="J14" i="76"/>
  <c r="D14" i="76"/>
  <c r="C14" i="76"/>
  <c r="J13" i="76"/>
  <c r="D13" i="76"/>
  <c r="C13" i="76"/>
  <c r="J12" i="76"/>
  <c r="D12" i="76"/>
  <c r="C12" i="76"/>
  <c r="J11" i="76"/>
  <c r="D11" i="76"/>
  <c r="C11" i="76"/>
  <c r="J10" i="76"/>
  <c r="D10" i="76"/>
  <c r="C10" i="76"/>
  <c r="J9" i="76"/>
  <c r="D9" i="76"/>
  <c r="C9" i="76"/>
  <c r="J8" i="76"/>
  <c r="D8" i="76"/>
  <c r="C8" i="76"/>
  <c r="J7" i="76"/>
  <c r="D7" i="76"/>
  <c r="C7" i="76"/>
  <c r="J6" i="76"/>
  <c r="D6" i="76"/>
  <c r="C6" i="76"/>
  <c r="J5" i="76"/>
  <c r="D5" i="76"/>
  <c r="C5" i="76"/>
  <c r="J4" i="76"/>
  <c r="D4" i="76"/>
  <c r="C4" i="76"/>
  <c r="J3" i="76"/>
  <c r="D3" i="76"/>
  <c r="C3" i="76"/>
  <c r="J2" i="76"/>
  <c r="D2" i="76"/>
  <c r="C2" i="76"/>
  <c r="D1" i="76"/>
  <c r="C1" i="76"/>
  <c r="J53" i="75"/>
  <c r="D53" i="75"/>
  <c r="C53" i="75"/>
  <c r="J52" i="75"/>
  <c r="D52" i="75"/>
  <c r="C52" i="75"/>
  <c r="J51" i="75"/>
  <c r="D51" i="75"/>
  <c r="C51" i="75"/>
  <c r="J50" i="75"/>
  <c r="D50" i="75"/>
  <c r="C50" i="75"/>
  <c r="J49" i="75"/>
  <c r="D49" i="75"/>
  <c r="C49" i="75"/>
  <c r="J48" i="75"/>
  <c r="D48" i="75"/>
  <c r="C48" i="75"/>
  <c r="J47" i="75"/>
  <c r="D47" i="75"/>
  <c r="C47" i="75"/>
  <c r="J46" i="75"/>
  <c r="D46" i="75"/>
  <c r="C46" i="75"/>
  <c r="J45" i="75"/>
  <c r="D45" i="75"/>
  <c r="C45" i="75"/>
  <c r="J44" i="75"/>
  <c r="D44" i="75"/>
  <c r="C44" i="75"/>
  <c r="J43" i="75"/>
  <c r="D43" i="75"/>
  <c r="C43" i="75"/>
  <c r="J42" i="75"/>
  <c r="D42" i="75"/>
  <c r="C42" i="75"/>
  <c r="J41" i="75"/>
  <c r="D41" i="75"/>
  <c r="C41" i="75"/>
  <c r="J40" i="75"/>
  <c r="D40" i="75"/>
  <c r="C40" i="75"/>
  <c r="J39" i="75"/>
  <c r="D39" i="75"/>
  <c r="C39" i="75"/>
  <c r="J38" i="75"/>
  <c r="D38" i="75"/>
  <c r="C38" i="75"/>
  <c r="J37" i="75"/>
  <c r="D37" i="75"/>
  <c r="C37" i="75"/>
  <c r="J36" i="75"/>
  <c r="D36" i="75"/>
  <c r="C36" i="75"/>
  <c r="J35" i="75"/>
  <c r="D35" i="75"/>
  <c r="C35" i="75"/>
  <c r="J34" i="75"/>
  <c r="D34" i="75"/>
  <c r="C34" i="75"/>
  <c r="J33" i="75"/>
  <c r="D33" i="75"/>
  <c r="C33" i="75"/>
  <c r="J32" i="75"/>
  <c r="D32" i="75"/>
  <c r="C32" i="75"/>
  <c r="J31" i="75"/>
  <c r="D31" i="75"/>
  <c r="C31" i="75"/>
  <c r="J30" i="75"/>
  <c r="D30" i="75"/>
  <c r="C30" i="75"/>
  <c r="J29" i="75"/>
  <c r="D29" i="75"/>
  <c r="C29" i="75"/>
  <c r="J28" i="75"/>
  <c r="D28" i="75"/>
  <c r="C28" i="75"/>
  <c r="J27" i="75"/>
  <c r="D27" i="75"/>
  <c r="C27" i="75"/>
  <c r="J26" i="75"/>
  <c r="D26" i="75"/>
  <c r="C26" i="75"/>
  <c r="J25" i="75"/>
  <c r="D25" i="75"/>
  <c r="C25" i="75"/>
  <c r="J24" i="75"/>
  <c r="D24" i="75"/>
  <c r="C24" i="75"/>
  <c r="J23" i="75"/>
  <c r="D23" i="75"/>
  <c r="C23" i="75"/>
  <c r="J22" i="75"/>
  <c r="D22" i="75"/>
  <c r="C22" i="75"/>
  <c r="J21" i="75"/>
  <c r="D21" i="75"/>
  <c r="C21" i="75"/>
  <c r="J20" i="75"/>
  <c r="D20" i="75"/>
  <c r="C20" i="75"/>
  <c r="J19" i="75"/>
  <c r="D19" i="75"/>
  <c r="C19" i="75"/>
  <c r="J18" i="75"/>
  <c r="D18" i="75"/>
  <c r="C18" i="75"/>
  <c r="J17" i="75"/>
  <c r="D17" i="75"/>
  <c r="C17" i="75"/>
  <c r="J16" i="75"/>
  <c r="D16" i="75"/>
  <c r="C16" i="75"/>
  <c r="J15" i="75"/>
  <c r="D15" i="75"/>
  <c r="C15" i="75"/>
  <c r="J14" i="75"/>
  <c r="D14" i="75"/>
  <c r="C14" i="75"/>
  <c r="J13" i="75"/>
  <c r="D13" i="75"/>
  <c r="C13" i="75"/>
  <c r="J12" i="75"/>
  <c r="D12" i="75"/>
  <c r="C12" i="75"/>
  <c r="J11" i="75"/>
  <c r="D11" i="75"/>
  <c r="C11" i="75"/>
  <c r="J10" i="75"/>
  <c r="D10" i="75"/>
  <c r="C10" i="75"/>
  <c r="J9" i="75"/>
  <c r="D9" i="75"/>
  <c r="C9" i="75"/>
  <c r="J8" i="75"/>
  <c r="D8" i="75"/>
  <c r="C8" i="75"/>
  <c r="J7" i="75"/>
  <c r="D7" i="75"/>
  <c r="C7" i="75"/>
  <c r="J6" i="75"/>
  <c r="D6" i="75"/>
  <c r="C6" i="75"/>
  <c r="J5" i="75"/>
  <c r="D5" i="75"/>
  <c r="C5" i="75"/>
  <c r="J4" i="75"/>
  <c r="D4" i="75"/>
  <c r="C4" i="75"/>
  <c r="J3" i="75"/>
  <c r="D3" i="75"/>
  <c r="C3" i="75"/>
  <c r="J2" i="75"/>
  <c r="D2" i="75"/>
  <c r="C2" i="75"/>
  <c r="D1" i="75"/>
  <c r="C1" i="75"/>
  <c r="J65" i="74"/>
  <c r="D65" i="74"/>
  <c r="C65" i="74"/>
  <c r="J64" i="74"/>
  <c r="D64" i="74"/>
  <c r="C64" i="74"/>
  <c r="J63" i="74"/>
  <c r="D63" i="74"/>
  <c r="C63" i="74"/>
  <c r="J62" i="74"/>
  <c r="D62" i="74"/>
  <c r="C62" i="74"/>
  <c r="J61" i="74"/>
  <c r="D61" i="74"/>
  <c r="C61" i="74"/>
  <c r="J60" i="74"/>
  <c r="D60" i="74"/>
  <c r="C60" i="74"/>
  <c r="J59" i="74"/>
  <c r="D59" i="74"/>
  <c r="C59" i="74"/>
  <c r="J58" i="74"/>
  <c r="D58" i="74"/>
  <c r="C58" i="74"/>
  <c r="J57" i="74"/>
  <c r="D57" i="74"/>
  <c r="C57" i="74"/>
  <c r="J56" i="74"/>
  <c r="D56" i="74"/>
  <c r="C56" i="74"/>
  <c r="J55" i="74"/>
  <c r="D55" i="74"/>
  <c r="C55" i="74"/>
  <c r="J54" i="74"/>
  <c r="D54" i="74"/>
  <c r="C54" i="74"/>
  <c r="J53" i="74"/>
  <c r="D53" i="74"/>
  <c r="C53" i="74"/>
  <c r="J52" i="74"/>
  <c r="D52" i="74"/>
  <c r="C52" i="74"/>
  <c r="J51" i="74"/>
  <c r="D51" i="74"/>
  <c r="C51" i="74"/>
  <c r="J50" i="74"/>
  <c r="D50" i="74"/>
  <c r="C50" i="74"/>
  <c r="J49" i="74"/>
  <c r="D49" i="74"/>
  <c r="C49" i="74"/>
  <c r="J48" i="74"/>
  <c r="D48" i="74"/>
  <c r="C48" i="74"/>
  <c r="J47" i="74"/>
  <c r="D47" i="74"/>
  <c r="C47" i="74"/>
  <c r="J46" i="74"/>
  <c r="D46" i="74"/>
  <c r="C46" i="74"/>
  <c r="J45" i="74"/>
  <c r="D45" i="74"/>
  <c r="C45" i="74"/>
  <c r="J44" i="74"/>
  <c r="D44" i="74"/>
  <c r="C44" i="74"/>
  <c r="J43" i="74"/>
  <c r="D43" i="74"/>
  <c r="C43" i="74"/>
  <c r="J42" i="74"/>
  <c r="D42" i="74"/>
  <c r="C42" i="74"/>
  <c r="J41" i="74"/>
  <c r="D41" i="74"/>
  <c r="C41" i="74"/>
  <c r="J40" i="74"/>
  <c r="D40" i="74"/>
  <c r="C40" i="74"/>
  <c r="J39" i="74"/>
  <c r="D39" i="74"/>
  <c r="C39" i="74"/>
  <c r="J38" i="74"/>
  <c r="D38" i="74"/>
  <c r="C38" i="74"/>
  <c r="J37" i="74"/>
  <c r="D37" i="74"/>
  <c r="C37" i="74"/>
  <c r="J36" i="74"/>
  <c r="D36" i="74"/>
  <c r="C36" i="74"/>
  <c r="J35" i="74"/>
  <c r="D35" i="74"/>
  <c r="C35" i="74"/>
  <c r="J34" i="74"/>
  <c r="D34" i="74"/>
  <c r="C34" i="74"/>
  <c r="J33" i="74"/>
  <c r="D33" i="74"/>
  <c r="C33" i="74"/>
  <c r="J32" i="74"/>
  <c r="D32" i="74"/>
  <c r="C32" i="74"/>
  <c r="J31" i="74"/>
  <c r="D31" i="74"/>
  <c r="C31" i="74"/>
  <c r="J30" i="74"/>
  <c r="D30" i="74"/>
  <c r="C30" i="74"/>
  <c r="J29" i="74"/>
  <c r="D29" i="74"/>
  <c r="C29" i="74"/>
  <c r="J28" i="74"/>
  <c r="D28" i="74"/>
  <c r="C28" i="74"/>
  <c r="J27" i="74"/>
  <c r="D27" i="74"/>
  <c r="C27" i="74"/>
  <c r="J26" i="74"/>
  <c r="D26" i="74"/>
  <c r="C26" i="74"/>
  <c r="J25" i="74"/>
  <c r="D25" i="74"/>
  <c r="C25" i="74"/>
  <c r="J24" i="74"/>
  <c r="D24" i="74"/>
  <c r="C24" i="74"/>
  <c r="J23" i="74"/>
  <c r="D23" i="74"/>
  <c r="C23" i="74"/>
  <c r="J22" i="74"/>
  <c r="D22" i="74"/>
  <c r="C22" i="74"/>
  <c r="J21" i="74"/>
  <c r="D21" i="74"/>
  <c r="C21" i="74"/>
  <c r="J20" i="74"/>
  <c r="D20" i="74"/>
  <c r="C20" i="74"/>
  <c r="J19" i="74"/>
  <c r="D19" i="74"/>
  <c r="C19" i="74"/>
  <c r="J18" i="74"/>
  <c r="D18" i="74"/>
  <c r="C18" i="74"/>
  <c r="J17" i="74"/>
  <c r="D17" i="74"/>
  <c r="C17" i="74"/>
  <c r="J16" i="74"/>
  <c r="D16" i="74"/>
  <c r="C16" i="74"/>
  <c r="J15" i="74"/>
  <c r="D15" i="74"/>
  <c r="C15" i="74"/>
  <c r="J14" i="74"/>
  <c r="D14" i="74"/>
  <c r="C14" i="74"/>
  <c r="J13" i="74"/>
  <c r="D13" i="74"/>
  <c r="C13" i="74"/>
  <c r="J12" i="74"/>
  <c r="D12" i="74"/>
  <c r="C12" i="74"/>
  <c r="J11" i="74"/>
  <c r="D11" i="74"/>
  <c r="C11" i="74"/>
  <c r="J10" i="74"/>
  <c r="D10" i="74"/>
  <c r="C10" i="74"/>
  <c r="J9" i="74"/>
  <c r="D9" i="74"/>
  <c r="C9" i="74"/>
  <c r="J8" i="74"/>
  <c r="D8" i="74"/>
  <c r="C8" i="74"/>
  <c r="J7" i="74"/>
  <c r="D7" i="74"/>
  <c r="C7" i="74"/>
  <c r="J6" i="74"/>
  <c r="D6" i="74"/>
  <c r="C6" i="74"/>
  <c r="J5" i="74"/>
  <c r="D5" i="74"/>
  <c r="C5" i="74"/>
  <c r="J4" i="74"/>
  <c r="D4" i="74"/>
  <c r="C4" i="74"/>
  <c r="J3" i="74"/>
  <c r="D3" i="74"/>
  <c r="C3" i="74"/>
  <c r="J2" i="74"/>
  <c r="D2" i="74"/>
  <c r="C2" i="74"/>
  <c r="D1" i="74"/>
  <c r="C1" i="74"/>
  <c r="J99" i="73"/>
  <c r="D99" i="73"/>
  <c r="C99" i="73"/>
  <c r="J98" i="73"/>
  <c r="D98" i="73"/>
  <c r="C98" i="73"/>
  <c r="J97" i="73"/>
  <c r="D97" i="73"/>
  <c r="C97" i="73"/>
  <c r="J96" i="73"/>
  <c r="D96" i="73"/>
  <c r="C96" i="73"/>
  <c r="J95" i="73"/>
  <c r="D95" i="73"/>
  <c r="C95" i="73"/>
  <c r="J94" i="73"/>
  <c r="D94" i="73"/>
  <c r="C94" i="73"/>
  <c r="J93" i="73"/>
  <c r="D93" i="73"/>
  <c r="C93" i="73"/>
  <c r="J92" i="73"/>
  <c r="D92" i="73"/>
  <c r="C92" i="73"/>
  <c r="J91" i="73"/>
  <c r="D91" i="73"/>
  <c r="C91" i="73"/>
  <c r="J90" i="73"/>
  <c r="D90" i="73"/>
  <c r="C90" i="73"/>
  <c r="J89" i="73"/>
  <c r="D89" i="73"/>
  <c r="C89" i="73"/>
  <c r="J88" i="73"/>
  <c r="D88" i="73"/>
  <c r="C88" i="73"/>
  <c r="J87" i="73"/>
  <c r="D87" i="73"/>
  <c r="C87" i="73"/>
  <c r="J86" i="73"/>
  <c r="D86" i="73"/>
  <c r="C86" i="73"/>
  <c r="J85" i="73"/>
  <c r="D85" i="73"/>
  <c r="C85" i="73"/>
  <c r="J84" i="73"/>
  <c r="D84" i="73"/>
  <c r="C84" i="73"/>
  <c r="J83" i="73"/>
  <c r="D83" i="73"/>
  <c r="C83" i="73"/>
  <c r="J82" i="73"/>
  <c r="D82" i="73"/>
  <c r="C82" i="73"/>
  <c r="J81" i="73"/>
  <c r="D81" i="73"/>
  <c r="C81" i="73"/>
  <c r="J80" i="73"/>
  <c r="D80" i="73"/>
  <c r="C80" i="73"/>
  <c r="J79" i="73"/>
  <c r="D79" i="73"/>
  <c r="C79" i="73"/>
  <c r="J78" i="73"/>
  <c r="D78" i="73"/>
  <c r="C78" i="73"/>
  <c r="J77" i="73"/>
  <c r="D77" i="73"/>
  <c r="C77" i="73"/>
  <c r="J76" i="73"/>
  <c r="D76" i="73"/>
  <c r="C76" i="73"/>
  <c r="J75" i="73"/>
  <c r="D75" i="73"/>
  <c r="C75" i="73"/>
  <c r="J74" i="73"/>
  <c r="D74" i="73"/>
  <c r="C74" i="73"/>
  <c r="J73" i="73"/>
  <c r="D73" i="73"/>
  <c r="C73" i="73"/>
  <c r="J72" i="73"/>
  <c r="D72" i="73"/>
  <c r="C72" i="73"/>
  <c r="J71" i="73"/>
  <c r="D71" i="73"/>
  <c r="C71" i="73"/>
  <c r="J70" i="73"/>
  <c r="D70" i="73"/>
  <c r="C70" i="73"/>
  <c r="J69" i="73"/>
  <c r="D69" i="73"/>
  <c r="C69" i="73"/>
  <c r="J68" i="73"/>
  <c r="D68" i="73"/>
  <c r="C68" i="73"/>
  <c r="J67" i="73"/>
  <c r="D67" i="73"/>
  <c r="C67" i="73"/>
  <c r="J66" i="73"/>
  <c r="D66" i="73"/>
  <c r="C66" i="73"/>
  <c r="J65" i="73"/>
  <c r="D65" i="73"/>
  <c r="C65" i="73"/>
  <c r="J64" i="73"/>
  <c r="D64" i="73"/>
  <c r="C64" i="73"/>
  <c r="J63" i="73"/>
  <c r="D63" i="73"/>
  <c r="C63" i="73"/>
  <c r="J62" i="73"/>
  <c r="D62" i="73"/>
  <c r="C62" i="73"/>
  <c r="J61" i="73"/>
  <c r="D61" i="73"/>
  <c r="C61" i="73"/>
  <c r="J60" i="73"/>
  <c r="D60" i="73"/>
  <c r="C60" i="73"/>
  <c r="J59" i="73"/>
  <c r="D59" i="73"/>
  <c r="C59" i="73"/>
  <c r="J58" i="73"/>
  <c r="D58" i="73"/>
  <c r="C58" i="73"/>
  <c r="J57" i="73"/>
  <c r="D57" i="73"/>
  <c r="C57" i="73"/>
  <c r="J56" i="73"/>
  <c r="D56" i="73"/>
  <c r="C56" i="73"/>
  <c r="J55" i="73"/>
  <c r="D55" i="73"/>
  <c r="C55" i="73"/>
  <c r="J54" i="73"/>
  <c r="D54" i="73"/>
  <c r="C54" i="73"/>
  <c r="J53" i="73"/>
  <c r="D53" i="73"/>
  <c r="C53" i="73"/>
  <c r="J52" i="73"/>
  <c r="D52" i="73"/>
  <c r="C52" i="73"/>
  <c r="J51" i="73"/>
  <c r="D51" i="73"/>
  <c r="C51" i="73"/>
  <c r="J50" i="73"/>
  <c r="D50" i="73"/>
  <c r="C50" i="73"/>
  <c r="J49" i="73"/>
  <c r="D49" i="73"/>
  <c r="C49" i="73"/>
  <c r="J48" i="73"/>
  <c r="D48" i="73"/>
  <c r="C48" i="73"/>
  <c r="J47" i="73"/>
  <c r="D47" i="73"/>
  <c r="C47" i="73"/>
  <c r="J46" i="73"/>
  <c r="D46" i="73"/>
  <c r="C46" i="73"/>
  <c r="J45" i="73"/>
  <c r="D45" i="73"/>
  <c r="C45" i="73"/>
  <c r="J44" i="73"/>
  <c r="D44" i="73"/>
  <c r="C44" i="73"/>
  <c r="J43" i="73"/>
  <c r="D43" i="73"/>
  <c r="C43" i="73"/>
  <c r="J42" i="73"/>
  <c r="D42" i="73"/>
  <c r="C42" i="73"/>
  <c r="J41" i="73"/>
  <c r="D41" i="73"/>
  <c r="C41" i="73"/>
  <c r="J40" i="73"/>
  <c r="D40" i="73"/>
  <c r="C40" i="73"/>
  <c r="J39" i="73"/>
  <c r="D39" i="73"/>
  <c r="C39" i="73"/>
  <c r="J38" i="73"/>
  <c r="D38" i="73"/>
  <c r="C38" i="73"/>
  <c r="J37" i="73"/>
  <c r="D37" i="73"/>
  <c r="C37" i="73"/>
  <c r="J36" i="73"/>
  <c r="D36" i="73"/>
  <c r="C36" i="73"/>
  <c r="J35" i="73"/>
  <c r="D35" i="73"/>
  <c r="C35" i="73"/>
  <c r="J34" i="73"/>
  <c r="D34" i="73"/>
  <c r="C34" i="73"/>
  <c r="J33" i="73"/>
  <c r="D33" i="73"/>
  <c r="C33" i="73"/>
  <c r="J32" i="73"/>
  <c r="D32" i="73"/>
  <c r="C32" i="73"/>
  <c r="J31" i="73"/>
  <c r="D31" i="73"/>
  <c r="C31" i="73"/>
  <c r="J30" i="73"/>
  <c r="D30" i="73"/>
  <c r="C30" i="73"/>
  <c r="J29" i="73"/>
  <c r="D29" i="73"/>
  <c r="C29" i="73"/>
  <c r="J28" i="73"/>
  <c r="D28" i="73"/>
  <c r="C28" i="73"/>
  <c r="J27" i="73"/>
  <c r="D27" i="73"/>
  <c r="C27" i="73"/>
  <c r="J26" i="73"/>
  <c r="D26" i="73"/>
  <c r="C26" i="73"/>
  <c r="J25" i="73"/>
  <c r="D25" i="73"/>
  <c r="C25" i="73"/>
  <c r="J24" i="73"/>
  <c r="D24" i="73"/>
  <c r="C24" i="73"/>
  <c r="J23" i="73"/>
  <c r="D23" i="73"/>
  <c r="C23" i="73"/>
  <c r="J22" i="73"/>
  <c r="D22" i="73"/>
  <c r="C22" i="73"/>
  <c r="J21" i="73"/>
  <c r="D21" i="73"/>
  <c r="C21" i="73"/>
  <c r="J20" i="73"/>
  <c r="D20" i="73"/>
  <c r="C20" i="73"/>
  <c r="J19" i="73"/>
  <c r="D19" i="73"/>
  <c r="C19" i="73"/>
  <c r="J18" i="73"/>
  <c r="D18" i="73"/>
  <c r="C18" i="73"/>
  <c r="J17" i="73"/>
  <c r="D17" i="73"/>
  <c r="C17" i="73"/>
  <c r="J16" i="73"/>
  <c r="D16" i="73"/>
  <c r="C16" i="73"/>
  <c r="J15" i="73"/>
  <c r="D15" i="73"/>
  <c r="C15" i="73"/>
  <c r="J14" i="73"/>
  <c r="D14" i="73"/>
  <c r="C14" i="73"/>
  <c r="J13" i="73"/>
  <c r="D13" i="73"/>
  <c r="C13" i="73"/>
  <c r="J12" i="73"/>
  <c r="D12" i="73"/>
  <c r="C12" i="73"/>
  <c r="J11" i="73"/>
  <c r="D11" i="73"/>
  <c r="C11" i="73"/>
  <c r="J10" i="73"/>
  <c r="D10" i="73"/>
  <c r="C10" i="73"/>
  <c r="J9" i="73"/>
  <c r="D9" i="73"/>
  <c r="C9" i="73"/>
  <c r="J8" i="73"/>
  <c r="D8" i="73"/>
  <c r="C8" i="73"/>
  <c r="J7" i="73"/>
  <c r="D7" i="73"/>
  <c r="C7" i="73"/>
  <c r="J6" i="73"/>
  <c r="D6" i="73"/>
  <c r="C6" i="73"/>
  <c r="J5" i="73"/>
  <c r="D5" i="73"/>
  <c r="C5" i="73"/>
  <c r="J4" i="73"/>
  <c r="D4" i="73"/>
  <c r="C4" i="73"/>
  <c r="J3" i="73"/>
  <c r="D3" i="73"/>
  <c r="C3" i="73"/>
  <c r="J2" i="73"/>
  <c r="D2" i="73"/>
  <c r="C2" i="73"/>
  <c r="D1" i="73"/>
  <c r="C1" i="73"/>
  <c r="J78" i="72"/>
  <c r="D78" i="72"/>
  <c r="C78" i="72"/>
  <c r="J77" i="72"/>
  <c r="D77" i="72"/>
  <c r="C77" i="72"/>
  <c r="J76" i="72"/>
  <c r="D76" i="72"/>
  <c r="C76" i="72"/>
  <c r="J75" i="72"/>
  <c r="D75" i="72"/>
  <c r="C75" i="72"/>
  <c r="J74" i="72"/>
  <c r="D74" i="72"/>
  <c r="C74" i="72"/>
  <c r="J73" i="72"/>
  <c r="D73" i="72"/>
  <c r="C73" i="72"/>
  <c r="J72" i="72"/>
  <c r="D72" i="72"/>
  <c r="C72" i="72"/>
  <c r="J71" i="72"/>
  <c r="D71" i="72"/>
  <c r="C71" i="72"/>
  <c r="J70" i="72"/>
  <c r="D70" i="72"/>
  <c r="C70" i="72"/>
  <c r="J69" i="72"/>
  <c r="D69" i="72"/>
  <c r="C69" i="72"/>
  <c r="J68" i="72"/>
  <c r="D68" i="72"/>
  <c r="C68" i="72"/>
  <c r="J67" i="72"/>
  <c r="D67" i="72"/>
  <c r="C67" i="72"/>
  <c r="J66" i="72"/>
  <c r="D66" i="72"/>
  <c r="C66" i="72"/>
  <c r="J65" i="72"/>
  <c r="D65" i="72"/>
  <c r="C65" i="72"/>
  <c r="J64" i="72"/>
  <c r="D64" i="72"/>
  <c r="C64" i="72"/>
  <c r="J63" i="72"/>
  <c r="D63" i="72"/>
  <c r="C63" i="72"/>
  <c r="J62" i="72"/>
  <c r="D62" i="72"/>
  <c r="C62" i="72"/>
  <c r="J61" i="72"/>
  <c r="D61" i="72"/>
  <c r="C61" i="72"/>
  <c r="J60" i="72"/>
  <c r="D60" i="72"/>
  <c r="C60" i="72"/>
  <c r="J59" i="72"/>
  <c r="D59" i="72"/>
  <c r="C59" i="72"/>
  <c r="J58" i="72"/>
  <c r="D58" i="72"/>
  <c r="C58" i="72"/>
  <c r="J57" i="72"/>
  <c r="D57" i="72"/>
  <c r="C57" i="72"/>
  <c r="J56" i="72"/>
  <c r="D56" i="72"/>
  <c r="C56" i="72"/>
  <c r="J55" i="72"/>
  <c r="D55" i="72"/>
  <c r="C55" i="72"/>
  <c r="J54" i="72"/>
  <c r="D54" i="72"/>
  <c r="C54" i="72"/>
  <c r="J53" i="72"/>
  <c r="D53" i="72"/>
  <c r="C53" i="72"/>
  <c r="J52" i="72"/>
  <c r="D52" i="72"/>
  <c r="C52" i="72"/>
  <c r="J51" i="72"/>
  <c r="D51" i="72"/>
  <c r="C51" i="72"/>
  <c r="J50" i="72"/>
  <c r="D50" i="72"/>
  <c r="C50" i="72"/>
  <c r="J49" i="72"/>
  <c r="D49" i="72"/>
  <c r="C49" i="72"/>
  <c r="J48" i="72"/>
  <c r="D48" i="72"/>
  <c r="C48" i="72"/>
  <c r="J47" i="72"/>
  <c r="D47" i="72"/>
  <c r="C47" i="72"/>
  <c r="J46" i="72"/>
  <c r="D46" i="72"/>
  <c r="C46" i="72"/>
  <c r="J45" i="72"/>
  <c r="D45" i="72"/>
  <c r="C45" i="72"/>
  <c r="J44" i="72"/>
  <c r="D44" i="72"/>
  <c r="C44" i="72"/>
  <c r="J43" i="72"/>
  <c r="D43" i="72"/>
  <c r="C43" i="72"/>
  <c r="J42" i="72"/>
  <c r="D42" i="72"/>
  <c r="C42" i="72"/>
  <c r="J41" i="72"/>
  <c r="D41" i="72"/>
  <c r="C41" i="72"/>
  <c r="J40" i="72"/>
  <c r="D40" i="72"/>
  <c r="C40" i="72"/>
  <c r="J39" i="72"/>
  <c r="D39" i="72"/>
  <c r="C39" i="72"/>
  <c r="J38" i="72"/>
  <c r="D38" i="72"/>
  <c r="C38" i="72"/>
  <c r="J37" i="72"/>
  <c r="D37" i="72"/>
  <c r="C37" i="72"/>
  <c r="J36" i="72"/>
  <c r="D36" i="72"/>
  <c r="C36" i="72"/>
  <c r="J35" i="72"/>
  <c r="D35" i="72"/>
  <c r="C35" i="72"/>
  <c r="J34" i="72"/>
  <c r="D34" i="72"/>
  <c r="C34" i="72"/>
  <c r="J33" i="72"/>
  <c r="D33" i="72"/>
  <c r="C33" i="72"/>
  <c r="J32" i="72"/>
  <c r="D32" i="72"/>
  <c r="C32" i="72"/>
  <c r="J31" i="72"/>
  <c r="D31" i="72"/>
  <c r="C31" i="72"/>
  <c r="J30" i="72"/>
  <c r="D30" i="72"/>
  <c r="C30" i="72"/>
  <c r="J29" i="72"/>
  <c r="D29" i="72"/>
  <c r="C29" i="72"/>
  <c r="J28" i="72"/>
  <c r="D28" i="72"/>
  <c r="C28" i="72"/>
  <c r="J27" i="72"/>
  <c r="D27" i="72"/>
  <c r="C27" i="72"/>
  <c r="J26" i="72"/>
  <c r="D26" i="72"/>
  <c r="C26" i="72"/>
  <c r="J25" i="72"/>
  <c r="D25" i="72"/>
  <c r="C25" i="72"/>
  <c r="J24" i="72"/>
  <c r="D24" i="72"/>
  <c r="C24" i="72"/>
  <c r="J23" i="72"/>
  <c r="D23" i="72"/>
  <c r="C23" i="72"/>
  <c r="J22" i="72"/>
  <c r="D22" i="72"/>
  <c r="C22" i="72"/>
  <c r="J21" i="72"/>
  <c r="D21" i="72"/>
  <c r="C21" i="72"/>
  <c r="J20" i="72"/>
  <c r="D20" i="72"/>
  <c r="C20" i="72"/>
  <c r="J19" i="72"/>
  <c r="D19" i="72"/>
  <c r="C19" i="72"/>
  <c r="J18" i="72"/>
  <c r="D18" i="72"/>
  <c r="C18" i="72"/>
  <c r="J17" i="72"/>
  <c r="D17" i="72"/>
  <c r="C17" i="72"/>
  <c r="J16" i="72"/>
  <c r="D16" i="72"/>
  <c r="C16" i="72"/>
  <c r="J15" i="72"/>
  <c r="D15" i="72"/>
  <c r="C15" i="72"/>
  <c r="J14" i="72"/>
  <c r="D14" i="72"/>
  <c r="C14" i="72"/>
  <c r="J13" i="72"/>
  <c r="D13" i="72"/>
  <c r="C13" i="72"/>
  <c r="J12" i="72"/>
  <c r="D12" i="72"/>
  <c r="C12" i="72"/>
  <c r="J11" i="72"/>
  <c r="D11" i="72"/>
  <c r="C11" i="72"/>
  <c r="J10" i="72"/>
  <c r="D10" i="72"/>
  <c r="C10" i="72"/>
  <c r="J9" i="72"/>
  <c r="D9" i="72"/>
  <c r="C9" i="72"/>
  <c r="J8" i="72"/>
  <c r="D8" i="72"/>
  <c r="C8" i="72"/>
  <c r="J7" i="72"/>
  <c r="D7" i="72"/>
  <c r="C7" i="72"/>
  <c r="J6" i="72"/>
  <c r="D6" i="72"/>
  <c r="C6" i="72"/>
  <c r="J5" i="72"/>
  <c r="D5" i="72"/>
  <c r="C5" i="72"/>
  <c r="J4" i="72"/>
  <c r="D4" i="72"/>
  <c r="C4" i="72"/>
  <c r="J3" i="72"/>
  <c r="D3" i="72"/>
  <c r="C3" i="72"/>
  <c r="J2" i="72"/>
  <c r="D2" i="72"/>
  <c r="C2" i="72"/>
  <c r="D1" i="72"/>
  <c r="C1" i="72"/>
  <c r="J64" i="71"/>
  <c r="D64" i="71"/>
  <c r="C64" i="71"/>
  <c r="J63" i="71"/>
  <c r="D63" i="71"/>
  <c r="C63" i="71"/>
  <c r="J62" i="71"/>
  <c r="D62" i="71"/>
  <c r="C62" i="71"/>
  <c r="J61" i="71"/>
  <c r="D61" i="71"/>
  <c r="C61" i="71"/>
  <c r="J60" i="71"/>
  <c r="D60" i="71"/>
  <c r="C60" i="71"/>
  <c r="J59" i="71"/>
  <c r="D59" i="71"/>
  <c r="C59" i="71"/>
  <c r="J58" i="71"/>
  <c r="D58" i="71"/>
  <c r="C58" i="71"/>
  <c r="J57" i="71"/>
  <c r="D57" i="71"/>
  <c r="C57" i="71"/>
  <c r="J56" i="71"/>
  <c r="D56" i="71"/>
  <c r="C56" i="71"/>
  <c r="J55" i="71"/>
  <c r="D55" i="71"/>
  <c r="C55" i="71"/>
  <c r="J54" i="71"/>
  <c r="D54" i="71"/>
  <c r="C54" i="71"/>
  <c r="J53" i="71"/>
  <c r="D53" i="71"/>
  <c r="C53" i="71"/>
  <c r="J52" i="71"/>
  <c r="D52" i="71"/>
  <c r="C52" i="71"/>
  <c r="J51" i="71"/>
  <c r="D51" i="71"/>
  <c r="C51" i="71"/>
  <c r="J50" i="71"/>
  <c r="D50" i="71"/>
  <c r="C50" i="71"/>
  <c r="J49" i="71"/>
  <c r="D49" i="71"/>
  <c r="C49" i="71"/>
  <c r="J48" i="71"/>
  <c r="D48" i="71"/>
  <c r="C48" i="71"/>
  <c r="J47" i="71"/>
  <c r="D47" i="71"/>
  <c r="C47" i="71"/>
  <c r="J46" i="71"/>
  <c r="D46" i="71"/>
  <c r="C46" i="71"/>
  <c r="J45" i="71"/>
  <c r="D45" i="71"/>
  <c r="C45" i="71"/>
  <c r="J44" i="71"/>
  <c r="D44" i="71"/>
  <c r="C44" i="71"/>
  <c r="J43" i="71"/>
  <c r="D43" i="71"/>
  <c r="C43" i="71"/>
  <c r="J42" i="71"/>
  <c r="D42" i="71"/>
  <c r="C42" i="71"/>
  <c r="J41" i="71"/>
  <c r="D41" i="71"/>
  <c r="C41" i="71"/>
  <c r="J40" i="71"/>
  <c r="D40" i="71"/>
  <c r="C40" i="71"/>
  <c r="J39" i="71"/>
  <c r="D39" i="71"/>
  <c r="C39" i="71"/>
  <c r="J38" i="71"/>
  <c r="D38" i="71"/>
  <c r="C38" i="71"/>
  <c r="J37" i="71"/>
  <c r="D37" i="71"/>
  <c r="C37" i="71"/>
  <c r="J36" i="71"/>
  <c r="D36" i="71"/>
  <c r="C36" i="71"/>
  <c r="J35" i="71"/>
  <c r="D35" i="71"/>
  <c r="C35" i="71"/>
  <c r="J34" i="71"/>
  <c r="D34" i="71"/>
  <c r="C34" i="71"/>
  <c r="J33" i="71"/>
  <c r="D33" i="71"/>
  <c r="C33" i="71"/>
  <c r="J32" i="71"/>
  <c r="D32" i="71"/>
  <c r="C32" i="71"/>
  <c r="J31" i="71"/>
  <c r="D31" i="71"/>
  <c r="C31" i="71"/>
  <c r="J30" i="71"/>
  <c r="D30" i="71"/>
  <c r="C30" i="71"/>
  <c r="J29" i="71"/>
  <c r="D29" i="71"/>
  <c r="C29" i="71"/>
  <c r="J28" i="71"/>
  <c r="D28" i="71"/>
  <c r="C28" i="71"/>
  <c r="J27" i="71"/>
  <c r="D27" i="71"/>
  <c r="C27" i="71"/>
  <c r="J26" i="71"/>
  <c r="D26" i="71"/>
  <c r="C26" i="71"/>
  <c r="J25" i="71"/>
  <c r="D25" i="71"/>
  <c r="C25" i="71"/>
  <c r="J24" i="71"/>
  <c r="D24" i="71"/>
  <c r="C24" i="71"/>
  <c r="J23" i="71"/>
  <c r="D23" i="71"/>
  <c r="C23" i="71"/>
  <c r="J22" i="71"/>
  <c r="D22" i="71"/>
  <c r="C22" i="71"/>
  <c r="J21" i="71"/>
  <c r="D21" i="71"/>
  <c r="C21" i="71"/>
  <c r="J20" i="71"/>
  <c r="D20" i="71"/>
  <c r="C20" i="71"/>
  <c r="J19" i="71"/>
  <c r="D19" i="71"/>
  <c r="C19" i="71"/>
  <c r="J18" i="71"/>
  <c r="D18" i="71"/>
  <c r="C18" i="71"/>
  <c r="J17" i="71"/>
  <c r="D17" i="71"/>
  <c r="C17" i="71"/>
  <c r="J16" i="71"/>
  <c r="D16" i="71"/>
  <c r="C16" i="71"/>
  <c r="J15" i="71"/>
  <c r="D15" i="71"/>
  <c r="C15" i="71"/>
  <c r="J14" i="71"/>
  <c r="D14" i="71"/>
  <c r="C14" i="71"/>
  <c r="J13" i="71"/>
  <c r="D13" i="71"/>
  <c r="C13" i="71"/>
  <c r="J12" i="71"/>
  <c r="D12" i="71"/>
  <c r="C12" i="71"/>
  <c r="J11" i="71"/>
  <c r="D11" i="71"/>
  <c r="C11" i="71"/>
  <c r="J10" i="71"/>
  <c r="D10" i="71"/>
  <c r="C10" i="71"/>
  <c r="J9" i="71"/>
  <c r="D9" i="71"/>
  <c r="C9" i="71"/>
  <c r="J8" i="71"/>
  <c r="D8" i="71"/>
  <c r="C8" i="71"/>
  <c r="J7" i="71"/>
  <c r="D7" i="71"/>
  <c r="C7" i="71"/>
  <c r="J6" i="71"/>
  <c r="D6" i="71"/>
  <c r="C6" i="71"/>
  <c r="J5" i="71"/>
  <c r="D5" i="71"/>
  <c r="C5" i="71"/>
  <c r="J4" i="71"/>
  <c r="D4" i="71"/>
  <c r="C4" i="71"/>
  <c r="J3" i="71"/>
  <c r="D3" i="71"/>
  <c r="C3" i="71"/>
  <c r="J2" i="71"/>
  <c r="D2" i="71"/>
  <c r="C2" i="71"/>
  <c r="D1" i="71"/>
  <c r="C1" i="71"/>
  <c r="J104" i="70"/>
  <c r="D104" i="70"/>
  <c r="C104" i="70"/>
  <c r="J103" i="70"/>
  <c r="D103" i="70"/>
  <c r="C103" i="70"/>
  <c r="J102" i="70"/>
  <c r="D102" i="70"/>
  <c r="C102" i="70"/>
  <c r="J101" i="70"/>
  <c r="D101" i="70"/>
  <c r="C101" i="70"/>
  <c r="J100" i="70"/>
  <c r="D100" i="70"/>
  <c r="C100" i="70"/>
  <c r="J99" i="70"/>
  <c r="D99" i="70"/>
  <c r="C99" i="70"/>
  <c r="J98" i="70"/>
  <c r="D98" i="70"/>
  <c r="C98" i="70"/>
  <c r="J97" i="70"/>
  <c r="D97" i="70"/>
  <c r="C97" i="70"/>
  <c r="J96" i="70"/>
  <c r="D96" i="70"/>
  <c r="C96" i="70"/>
  <c r="J95" i="70"/>
  <c r="D95" i="70"/>
  <c r="C95" i="70"/>
  <c r="J94" i="70"/>
  <c r="D94" i="70"/>
  <c r="C94" i="70"/>
  <c r="J93" i="70"/>
  <c r="D93" i="70"/>
  <c r="C93" i="70"/>
  <c r="J92" i="70"/>
  <c r="D92" i="70"/>
  <c r="C92" i="70"/>
  <c r="J91" i="70"/>
  <c r="D91" i="70"/>
  <c r="C91" i="70"/>
  <c r="J90" i="70"/>
  <c r="D90" i="70"/>
  <c r="C90" i="70"/>
  <c r="J89" i="70"/>
  <c r="D89" i="70"/>
  <c r="C89" i="70"/>
  <c r="J88" i="70"/>
  <c r="D88" i="70"/>
  <c r="C88" i="70"/>
  <c r="J87" i="70"/>
  <c r="D87" i="70"/>
  <c r="C87" i="70"/>
  <c r="J86" i="70"/>
  <c r="D86" i="70"/>
  <c r="C86" i="70"/>
  <c r="J85" i="70"/>
  <c r="D85" i="70"/>
  <c r="C85" i="70"/>
  <c r="J84" i="70"/>
  <c r="D84" i="70"/>
  <c r="C84" i="70"/>
  <c r="J83" i="70"/>
  <c r="D83" i="70"/>
  <c r="C83" i="70"/>
  <c r="J82" i="70"/>
  <c r="D82" i="70"/>
  <c r="C82" i="70"/>
  <c r="J81" i="70"/>
  <c r="D81" i="70"/>
  <c r="C81" i="70"/>
  <c r="J80" i="70"/>
  <c r="D80" i="70"/>
  <c r="C80" i="70"/>
  <c r="J79" i="70"/>
  <c r="D79" i="70"/>
  <c r="C79" i="70"/>
  <c r="J78" i="70"/>
  <c r="D78" i="70"/>
  <c r="C78" i="70"/>
  <c r="J77" i="70"/>
  <c r="D77" i="70"/>
  <c r="C77" i="70"/>
  <c r="J76" i="70"/>
  <c r="D76" i="70"/>
  <c r="C76" i="70"/>
  <c r="J75" i="70"/>
  <c r="D75" i="70"/>
  <c r="C75" i="70"/>
  <c r="J74" i="70"/>
  <c r="D74" i="70"/>
  <c r="C74" i="70"/>
  <c r="J73" i="70"/>
  <c r="D73" i="70"/>
  <c r="C73" i="70"/>
  <c r="J72" i="70"/>
  <c r="D72" i="70"/>
  <c r="C72" i="70"/>
  <c r="J71" i="70"/>
  <c r="D71" i="70"/>
  <c r="C71" i="70"/>
  <c r="J70" i="70"/>
  <c r="D70" i="70"/>
  <c r="C70" i="70"/>
  <c r="J69" i="70"/>
  <c r="D69" i="70"/>
  <c r="C69" i="70"/>
  <c r="J68" i="70"/>
  <c r="D68" i="70"/>
  <c r="C68" i="70"/>
  <c r="J67" i="70"/>
  <c r="D67" i="70"/>
  <c r="C67" i="70"/>
  <c r="J66" i="70"/>
  <c r="D66" i="70"/>
  <c r="C66" i="70"/>
  <c r="J65" i="70"/>
  <c r="D65" i="70"/>
  <c r="C65" i="70"/>
  <c r="J64" i="70"/>
  <c r="D64" i="70"/>
  <c r="C64" i="70"/>
  <c r="J63" i="70"/>
  <c r="D63" i="70"/>
  <c r="C63" i="70"/>
  <c r="J62" i="70"/>
  <c r="D62" i="70"/>
  <c r="C62" i="70"/>
  <c r="J61" i="70"/>
  <c r="D61" i="70"/>
  <c r="C61" i="70"/>
  <c r="J60" i="70"/>
  <c r="D60" i="70"/>
  <c r="C60" i="70"/>
  <c r="J59" i="70"/>
  <c r="D59" i="70"/>
  <c r="C59" i="70"/>
  <c r="J58" i="70"/>
  <c r="D58" i="70"/>
  <c r="C58" i="70"/>
  <c r="J57" i="70"/>
  <c r="D57" i="70"/>
  <c r="C57" i="70"/>
  <c r="J56" i="70"/>
  <c r="D56" i="70"/>
  <c r="C56" i="70"/>
  <c r="J55" i="70"/>
  <c r="D55" i="70"/>
  <c r="C55" i="70"/>
  <c r="J54" i="70"/>
  <c r="D54" i="70"/>
  <c r="C54" i="70"/>
  <c r="J53" i="70"/>
  <c r="D53" i="70"/>
  <c r="C53" i="70"/>
  <c r="J52" i="70"/>
  <c r="D52" i="70"/>
  <c r="C52" i="70"/>
  <c r="J51" i="70"/>
  <c r="D51" i="70"/>
  <c r="C51" i="70"/>
  <c r="J50" i="70"/>
  <c r="D50" i="70"/>
  <c r="C50" i="70"/>
  <c r="J49" i="70"/>
  <c r="D49" i="70"/>
  <c r="C49" i="70"/>
  <c r="J48" i="70"/>
  <c r="D48" i="70"/>
  <c r="C48" i="70"/>
  <c r="J47" i="70"/>
  <c r="D47" i="70"/>
  <c r="C47" i="70"/>
  <c r="J46" i="70"/>
  <c r="D46" i="70"/>
  <c r="C46" i="70"/>
  <c r="J45" i="70"/>
  <c r="D45" i="70"/>
  <c r="C45" i="70"/>
  <c r="J44" i="70"/>
  <c r="D44" i="70"/>
  <c r="C44" i="70"/>
  <c r="J43" i="70"/>
  <c r="D43" i="70"/>
  <c r="C43" i="70"/>
  <c r="J42" i="70"/>
  <c r="D42" i="70"/>
  <c r="C42" i="70"/>
  <c r="J41" i="70"/>
  <c r="D41" i="70"/>
  <c r="C41" i="70"/>
  <c r="J40" i="70"/>
  <c r="D40" i="70"/>
  <c r="C40" i="70"/>
  <c r="J39" i="70"/>
  <c r="D39" i="70"/>
  <c r="C39" i="70"/>
  <c r="J38" i="70"/>
  <c r="D38" i="70"/>
  <c r="C38" i="70"/>
  <c r="J37" i="70"/>
  <c r="D37" i="70"/>
  <c r="C37" i="70"/>
  <c r="J36" i="70"/>
  <c r="D36" i="70"/>
  <c r="C36" i="70"/>
  <c r="J35" i="70"/>
  <c r="D35" i="70"/>
  <c r="C35" i="70"/>
  <c r="J34" i="70"/>
  <c r="D34" i="70"/>
  <c r="C34" i="70"/>
  <c r="J33" i="70"/>
  <c r="D33" i="70"/>
  <c r="C33" i="70"/>
  <c r="J32" i="70"/>
  <c r="D32" i="70"/>
  <c r="C32" i="70"/>
  <c r="J31" i="70"/>
  <c r="D31" i="70"/>
  <c r="C31" i="70"/>
  <c r="J30" i="70"/>
  <c r="D30" i="70"/>
  <c r="C30" i="70"/>
  <c r="J29" i="70"/>
  <c r="D29" i="70"/>
  <c r="C29" i="70"/>
  <c r="J28" i="70"/>
  <c r="D28" i="70"/>
  <c r="C28" i="70"/>
  <c r="J27" i="70"/>
  <c r="D27" i="70"/>
  <c r="C27" i="70"/>
  <c r="J26" i="70"/>
  <c r="D26" i="70"/>
  <c r="C26" i="70"/>
  <c r="J25" i="70"/>
  <c r="D25" i="70"/>
  <c r="C25" i="70"/>
  <c r="J24" i="70"/>
  <c r="D24" i="70"/>
  <c r="C24" i="70"/>
  <c r="J23" i="70"/>
  <c r="D23" i="70"/>
  <c r="C23" i="70"/>
  <c r="J22" i="70"/>
  <c r="D22" i="70"/>
  <c r="C22" i="70"/>
  <c r="J21" i="70"/>
  <c r="D21" i="70"/>
  <c r="C21" i="70"/>
  <c r="J20" i="70"/>
  <c r="D20" i="70"/>
  <c r="C20" i="70"/>
  <c r="J19" i="70"/>
  <c r="D19" i="70"/>
  <c r="C19" i="70"/>
  <c r="J18" i="70"/>
  <c r="D18" i="70"/>
  <c r="C18" i="70"/>
  <c r="J17" i="70"/>
  <c r="D17" i="70"/>
  <c r="C17" i="70"/>
  <c r="J16" i="70"/>
  <c r="D16" i="70"/>
  <c r="C16" i="70"/>
  <c r="J15" i="70"/>
  <c r="D15" i="70"/>
  <c r="C15" i="70"/>
  <c r="J14" i="70"/>
  <c r="D14" i="70"/>
  <c r="C14" i="70"/>
  <c r="J13" i="70"/>
  <c r="D13" i="70"/>
  <c r="C13" i="70"/>
  <c r="J12" i="70"/>
  <c r="D12" i="70"/>
  <c r="C12" i="70"/>
  <c r="J11" i="70"/>
  <c r="D11" i="70"/>
  <c r="C11" i="70"/>
  <c r="J10" i="70"/>
  <c r="D10" i="70"/>
  <c r="C10" i="70"/>
  <c r="J9" i="70"/>
  <c r="D9" i="70"/>
  <c r="C9" i="70"/>
  <c r="J8" i="70"/>
  <c r="D8" i="70"/>
  <c r="C8" i="70"/>
  <c r="J7" i="70"/>
  <c r="D7" i="70"/>
  <c r="C7" i="70"/>
  <c r="J6" i="70"/>
  <c r="D6" i="70"/>
  <c r="C6" i="70"/>
  <c r="J5" i="70"/>
  <c r="D5" i="70"/>
  <c r="C5" i="70"/>
  <c r="J4" i="70"/>
  <c r="D4" i="70"/>
  <c r="C4" i="70"/>
  <c r="J3" i="70"/>
  <c r="D3" i="70"/>
  <c r="C3" i="70"/>
  <c r="J2" i="70"/>
  <c r="D2" i="70"/>
  <c r="C2" i="70"/>
  <c r="D1" i="70"/>
  <c r="C1" i="70"/>
  <c r="J82" i="69"/>
  <c r="D82" i="69"/>
  <c r="C82" i="69"/>
  <c r="J81" i="69"/>
  <c r="D81" i="69"/>
  <c r="C81" i="69"/>
  <c r="J80" i="69"/>
  <c r="D80" i="69"/>
  <c r="C80" i="69"/>
  <c r="J79" i="69"/>
  <c r="D79" i="69"/>
  <c r="C79" i="69"/>
  <c r="J78" i="69"/>
  <c r="D78" i="69"/>
  <c r="C78" i="69"/>
  <c r="J77" i="69"/>
  <c r="D77" i="69"/>
  <c r="C77" i="69"/>
  <c r="J76" i="69"/>
  <c r="D76" i="69"/>
  <c r="C76" i="69"/>
  <c r="J75" i="69"/>
  <c r="D75" i="69"/>
  <c r="C75" i="69"/>
  <c r="J74" i="69"/>
  <c r="D74" i="69"/>
  <c r="C74" i="69"/>
  <c r="J73" i="69"/>
  <c r="D73" i="69"/>
  <c r="C73" i="69"/>
  <c r="J72" i="69"/>
  <c r="D72" i="69"/>
  <c r="C72" i="69"/>
  <c r="J71" i="69"/>
  <c r="D71" i="69"/>
  <c r="C71" i="69"/>
  <c r="J70" i="69"/>
  <c r="D70" i="69"/>
  <c r="C70" i="69"/>
  <c r="J69" i="69"/>
  <c r="D69" i="69"/>
  <c r="C69" i="69"/>
  <c r="J68" i="69"/>
  <c r="D68" i="69"/>
  <c r="C68" i="69"/>
  <c r="J67" i="69"/>
  <c r="D67" i="69"/>
  <c r="C67" i="69"/>
  <c r="J66" i="69"/>
  <c r="D66" i="69"/>
  <c r="C66" i="69"/>
  <c r="J65" i="69"/>
  <c r="D65" i="69"/>
  <c r="C65" i="69"/>
  <c r="J64" i="69"/>
  <c r="D64" i="69"/>
  <c r="C64" i="69"/>
  <c r="J63" i="69"/>
  <c r="D63" i="69"/>
  <c r="C63" i="69"/>
  <c r="J62" i="69"/>
  <c r="D62" i="69"/>
  <c r="C62" i="69"/>
  <c r="J61" i="69"/>
  <c r="D61" i="69"/>
  <c r="C61" i="69"/>
  <c r="J60" i="69"/>
  <c r="D60" i="69"/>
  <c r="C60" i="69"/>
  <c r="J59" i="69"/>
  <c r="D59" i="69"/>
  <c r="C59" i="69"/>
  <c r="J58" i="69"/>
  <c r="D58" i="69"/>
  <c r="C58" i="69"/>
  <c r="J57" i="69"/>
  <c r="D57" i="69"/>
  <c r="C57" i="69"/>
  <c r="J56" i="69"/>
  <c r="D56" i="69"/>
  <c r="C56" i="69"/>
  <c r="J55" i="69"/>
  <c r="D55" i="69"/>
  <c r="C55" i="69"/>
  <c r="J54" i="69"/>
  <c r="D54" i="69"/>
  <c r="C54" i="69"/>
  <c r="J53" i="69"/>
  <c r="D53" i="69"/>
  <c r="C53" i="69"/>
  <c r="J52" i="69"/>
  <c r="D52" i="69"/>
  <c r="C52" i="69"/>
  <c r="J51" i="69"/>
  <c r="D51" i="69"/>
  <c r="C51" i="69"/>
  <c r="J50" i="69"/>
  <c r="D50" i="69"/>
  <c r="C50" i="69"/>
  <c r="J49" i="69"/>
  <c r="D49" i="69"/>
  <c r="C49" i="69"/>
  <c r="J48" i="69"/>
  <c r="D48" i="69"/>
  <c r="C48" i="69"/>
  <c r="J47" i="69"/>
  <c r="D47" i="69"/>
  <c r="C47" i="69"/>
  <c r="J46" i="69"/>
  <c r="D46" i="69"/>
  <c r="C46" i="69"/>
  <c r="J45" i="69"/>
  <c r="D45" i="69"/>
  <c r="C45" i="69"/>
  <c r="J44" i="69"/>
  <c r="D44" i="69"/>
  <c r="C44" i="69"/>
  <c r="J43" i="69"/>
  <c r="D43" i="69"/>
  <c r="C43" i="69"/>
  <c r="J42" i="69"/>
  <c r="D42" i="69"/>
  <c r="C42" i="69"/>
  <c r="J41" i="69"/>
  <c r="D41" i="69"/>
  <c r="C41" i="69"/>
  <c r="J40" i="69"/>
  <c r="D40" i="69"/>
  <c r="C40" i="69"/>
  <c r="J39" i="69"/>
  <c r="D39" i="69"/>
  <c r="C39" i="69"/>
  <c r="J38" i="69"/>
  <c r="D38" i="69"/>
  <c r="C38" i="69"/>
  <c r="J37" i="69"/>
  <c r="D37" i="69"/>
  <c r="C37" i="69"/>
  <c r="J36" i="69"/>
  <c r="D36" i="69"/>
  <c r="C36" i="69"/>
  <c r="J35" i="69"/>
  <c r="D35" i="69"/>
  <c r="C35" i="69"/>
  <c r="J34" i="69"/>
  <c r="D34" i="69"/>
  <c r="C34" i="69"/>
  <c r="J33" i="69"/>
  <c r="D33" i="69"/>
  <c r="C33" i="69"/>
  <c r="J32" i="69"/>
  <c r="D32" i="69"/>
  <c r="C32" i="69"/>
  <c r="J31" i="69"/>
  <c r="D31" i="69"/>
  <c r="C31" i="69"/>
  <c r="J30" i="69"/>
  <c r="D30" i="69"/>
  <c r="C30" i="69"/>
  <c r="J29" i="69"/>
  <c r="D29" i="69"/>
  <c r="C29" i="69"/>
  <c r="J28" i="69"/>
  <c r="D28" i="69"/>
  <c r="C28" i="69"/>
  <c r="J27" i="69"/>
  <c r="D27" i="69"/>
  <c r="C27" i="69"/>
  <c r="J26" i="69"/>
  <c r="D26" i="69"/>
  <c r="C26" i="69"/>
  <c r="J25" i="69"/>
  <c r="D25" i="69"/>
  <c r="C25" i="69"/>
  <c r="J24" i="69"/>
  <c r="D24" i="69"/>
  <c r="C24" i="69"/>
  <c r="J23" i="69"/>
  <c r="D23" i="69"/>
  <c r="C23" i="69"/>
  <c r="J22" i="69"/>
  <c r="D22" i="69"/>
  <c r="C22" i="69"/>
  <c r="J21" i="69"/>
  <c r="D21" i="69"/>
  <c r="C21" i="69"/>
  <c r="J20" i="69"/>
  <c r="D20" i="69"/>
  <c r="C20" i="69"/>
  <c r="J19" i="69"/>
  <c r="D19" i="69"/>
  <c r="C19" i="69"/>
  <c r="J18" i="69"/>
  <c r="D18" i="69"/>
  <c r="C18" i="69"/>
  <c r="J17" i="69"/>
  <c r="D17" i="69"/>
  <c r="C17" i="69"/>
  <c r="J16" i="69"/>
  <c r="D16" i="69"/>
  <c r="C16" i="69"/>
  <c r="J15" i="69"/>
  <c r="D15" i="69"/>
  <c r="C15" i="69"/>
  <c r="J14" i="69"/>
  <c r="D14" i="69"/>
  <c r="C14" i="69"/>
  <c r="J13" i="69"/>
  <c r="D13" i="69"/>
  <c r="C13" i="69"/>
  <c r="J12" i="69"/>
  <c r="D12" i="69"/>
  <c r="C12" i="69"/>
  <c r="J11" i="69"/>
  <c r="D11" i="69"/>
  <c r="C11" i="69"/>
  <c r="J10" i="69"/>
  <c r="D10" i="69"/>
  <c r="C10" i="69"/>
  <c r="J9" i="69"/>
  <c r="D9" i="69"/>
  <c r="C9" i="69"/>
  <c r="J8" i="69"/>
  <c r="D8" i="69"/>
  <c r="C8" i="69"/>
  <c r="J7" i="69"/>
  <c r="D7" i="69"/>
  <c r="C7" i="69"/>
  <c r="J6" i="69"/>
  <c r="D6" i="69"/>
  <c r="C6" i="69"/>
  <c r="J5" i="69"/>
  <c r="D5" i="69"/>
  <c r="C5" i="69"/>
  <c r="J4" i="69"/>
  <c r="D4" i="69"/>
  <c r="C4" i="69"/>
  <c r="J3" i="69"/>
  <c r="D3" i="69"/>
  <c r="C3" i="69"/>
  <c r="J2" i="69"/>
  <c r="D2" i="69"/>
  <c r="C2" i="69"/>
  <c r="D1" i="69"/>
  <c r="C1" i="69"/>
  <c r="J80" i="68"/>
  <c r="D80" i="68"/>
  <c r="C80" i="68"/>
  <c r="J79" i="68"/>
  <c r="D79" i="68"/>
  <c r="C79" i="68"/>
  <c r="J78" i="68"/>
  <c r="D78" i="68"/>
  <c r="C78" i="68"/>
  <c r="J77" i="68"/>
  <c r="D77" i="68"/>
  <c r="C77" i="68"/>
  <c r="J76" i="68"/>
  <c r="D76" i="68"/>
  <c r="C76" i="68"/>
  <c r="J75" i="68"/>
  <c r="D75" i="68"/>
  <c r="C75" i="68"/>
  <c r="J74" i="68"/>
  <c r="D74" i="68"/>
  <c r="C74" i="68"/>
  <c r="J73" i="68"/>
  <c r="D73" i="68"/>
  <c r="C73" i="68"/>
  <c r="J72" i="68"/>
  <c r="D72" i="68"/>
  <c r="C72" i="68"/>
  <c r="J71" i="68"/>
  <c r="D71" i="68"/>
  <c r="C71" i="68"/>
  <c r="J70" i="68"/>
  <c r="D70" i="68"/>
  <c r="C70" i="68"/>
  <c r="J69" i="68"/>
  <c r="D69" i="68"/>
  <c r="C69" i="68"/>
  <c r="J68" i="68"/>
  <c r="D68" i="68"/>
  <c r="C68" i="68"/>
  <c r="J67" i="68"/>
  <c r="D67" i="68"/>
  <c r="C67" i="68"/>
  <c r="J66" i="68"/>
  <c r="D66" i="68"/>
  <c r="C66" i="68"/>
  <c r="J65" i="68"/>
  <c r="D65" i="68"/>
  <c r="C65" i="68"/>
  <c r="J64" i="68"/>
  <c r="D64" i="68"/>
  <c r="C64" i="68"/>
  <c r="J63" i="68"/>
  <c r="D63" i="68"/>
  <c r="C63" i="68"/>
  <c r="J62" i="68"/>
  <c r="D62" i="68"/>
  <c r="C62" i="68"/>
  <c r="J61" i="68"/>
  <c r="D61" i="68"/>
  <c r="C61" i="68"/>
  <c r="J60" i="68"/>
  <c r="D60" i="68"/>
  <c r="C60" i="68"/>
  <c r="J59" i="68"/>
  <c r="D59" i="68"/>
  <c r="C59" i="68"/>
  <c r="J58" i="68"/>
  <c r="D58" i="68"/>
  <c r="C58" i="68"/>
  <c r="J57" i="68"/>
  <c r="D57" i="68"/>
  <c r="C57" i="68"/>
  <c r="J56" i="68"/>
  <c r="D56" i="68"/>
  <c r="C56" i="68"/>
  <c r="J55" i="68"/>
  <c r="D55" i="68"/>
  <c r="C55" i="68"/>
  <c r="J54" i="68"/>
  <c r="D54" i="68"/>
  <c r="C54" i="68"/>
  <c r="J53" i="68"/>
  <c r="D53" i="68"/>
  <c r="C53" i="68"/>
  <c r="J52" i="68"/>
  <c r="D52" i="68"/>
  <c r="C52" i="68"/>
  <c r="J51" i="68"/>
  <c r="D51" i="68"/>
  <c r="C51" i="68"/>
  <c r="J50" i="68"/>
  <c r="D50" i="68"/>
  <c r="C50" i="68"/>
  <c r="J49" i="68"/>
  <c r="D49" i="68"/>
  <c r="C49" i="68"/>
  <c r="J48" i="68"/>
  <c r="D48" i="68"/>
  <c r="C48" i="68"/>
  <c r="J47" i="68"/>
  <c r="D47" i="68"/>
  <c r="C47" i="68"/>
  <c r="J46" i="68"/>
  <c r="D46" i="68"/>
  <c r="C46" i="68"/>
  <c r="J45" i="68"/>
  <c r="D45" i="68"/>
  <c r="C45" i="68"/>
  <c r="J44" i="68"/>
  <c r="D44" i="68"/>
  <c r="C44" i="68"/>
  <c r="J43" i="68"/>
  <c r="D43" i="68"/>
  <c r="C43" i="68"/>
  <c r="J42" i="68"/>
  <c r="D42" i="68"/>
  <c r="C42" i="68"/>
  <c r="J41" i="68"/>
  <c r="D41" i="68"/>
  <c r="C41" i="68"/>
  <c r="J40" i="68"/>
  <c r="D40" i="68"/>
  <c r="C40" i="68"/>
  <c r="J39" i="68"/>
  <c r="D39" i="68"/>
  <c r="C39" i="68"/>
  <c r="J38" i="68"/>
  <c r="D38" i="68"/>
  <c r="C38" i="68"/>
  <c r="J37" i="68"/>
  <c r="D37" i="68"/>
  <c r="C37" i="68"/>
  <c r="J36" i="68"/>
  <c r="D36" i="68"/>
  <c r="C36" i="68"/>
  <c r="J35" i="68"/>
  <c r="D35" i="68"/>
  <c r="C35" i="68"/>
  <c r="J34" i="68"/>
  <c r="D34" i="68"/>
  <c r="C34" i="68"/>
  <c r="J33" i="68"/>
  <c r="D33" i="68"/>
  <c r="C33" i="68"/>
  <c r="J32" i="68"/>
  <c r="D32" i="68"/>
  <c r="C32" i="68"/>
  <c r="J31" i="68"/>
  <c r="D31" i="68"/>
  <c r="C31" i="68"/>
  <c r="J30" i="68"/>
  <c r="D30" i="68"/>
  <c r="C30" i="68"/>
  <c r="J29" i="68"/>
  <c r="D29" i="68"/>
  <c r="C29" i="68"/>
  <c r="J28" i="68"/>
  <c r="D28" i="68"/>
  <c r="C28" i="68"/>
  <c r="J27" i="68"/>
  <c r="D27" i="68"/>
  <c r="C27" i="68"/>
  <c r="J26" i="68"/>
  <c r="D26" i="68"/>
  <c r="C26" i="68"/>
  <c r="J25" i="68"/>
  <c r="D25" i="68"/>
  <c r="C25" i="68"/>
  <c r="J24" i="68"/>
  <c r="D24" i="68"/>
  <c r="C24" i="68"/>
  <c r="J23" i="68"/>
  <c r="D23" i="68"/>
  <c r="C23" i="68"/>
  <c r="J22" i="68"/>
  <c r="D22" i="68"/>
  <c r="C22" i="68"/>
  <c r="J21" i="68"/>
  <c r="D21" i="68"/>
  <c r="C21" i="68"/>
  <c r="J20" i="68"/>
  <c r="D20" i="68"/>
  <c r="C20" i="68"/>
  <c r="J19" i="68"/>
  <c r="D19" i="68"/>
  <c r="C19" i="68"/>
  <c r="J18" i="68"/>
  <c r="D18" i="68"/>
  <c r="C18" i="68"/>
  <c r="J17" i="68"/>
  <c r="D17" i="68"/>
  <c r="C17" i="68"/>
  <c r="J16" i="68"/>
  <c r="D16" i="68"/>
  <c r="C16" i="68"/>
  <c r="J15" i="68"/>
  <c r="D15" i="68"/>
  <c r="C15" i="68"/>
  <c r="J14" i="68"/>
  <c r="D14" i="68"/>
  <c r="C14" i="68"/>
  <c r="J13" i="68"/>
  <c r="D13" i="68"/>
  <c r="C13" i="68"/>
  <c r="J12" i="68"/>
  <c r="D12" i="68"/>
  <c r="C12" i="68"/>
  <c r="J11" i="68"/>
  <c r="D11" i="68"/>
  <c r="C11" i="68"/>
  <c r="J10" i="68"/>
  <c r="D10" i="68"/>
  <c r="C10" i="68"/>
  <c r="J9" i="68"/>
  <c r="D9" i="68"/>
  <c r="C9" i="68"/>
  <c r="J8" i="68"/>
  <c r="D8" i="68"/>
  <c r="C8" i="68"/>
  <c r="J7" i="68"/>
  <c r="D7" i="68"/>
  <c r="C7" i="68"/>
  <c r="J6" i="68"/>
  <c r="D6" i="68"/>
  <c r="C6" i="68"/>
  <c r="J5" i="68"/>
  <c r="D5" i="68"/>
  <c r="C5" i="68"/>
  <c r="J4" i="68"/>
  <c r="D4" i="68"/>
  <c r="C4" i="68"/>
  <c r="J3" i="68"/>
  <c r="D3" i="68"/>
  <c r="C3" i="68"/>
  <c r="J2" i="68"/>
  <c r="D2" i="68"/>
  <c r="C2" i="68"/>
  <c r="D1" i="68"/>
  <c r="C1" i="68"/>
  <c r="J55" i="67"/>
  <c r="D55" i="67"/>
  <c r="C55" i="67"/>
  <c r="J54" i="67"/>
  <c r="D54" i="67"/>
  <c r="C54" i="67"/>
  <c r="J53" i="67"/>
  <c r="D53" i="67"/>
  <c r="C53" i="67"/>
  <c r="J52" i="67"/>
  <c r="D52" i="67"/>
  <c r="C52" i="67"/>
  <c r="J51" i="67"/>
  <c r="D51" i="67"/>
  <c r="C51" i="67"/>
  <c r="J50" i="67"/>
  <c r="D50" i="67"/>
  <c r="C50" i="67"/>
  <c r="J49" i="67"/>
  <c r="D49" i="67"/>
  <c r="C49" i="67"/>
  <c r="J48" i="67"/>
  <c r="D48" i="67"/>
  <c r="C48" i="67"/>
  <c r="J47" i="67"/>
  <c r="D47" i="67"/>
  <c r="C47" i="67"/>
  <c r="J46" i="67"/>
  <c r="D46" i="67"/>
  <c r="C46" i="67"/>
  <c r="J45" i="67"/>
  <c r="D45" i="67"/>
  <c r="C45" i="67"/>
  <c r="J44" i="67"/>
  <c r="D44" i="67"/>
  <c r="C44" i="67"/>
  <c r="J43" i="67"/>
  <c r="D43" i="67"/>
  <c r="C43" i="67"/>
  <c r="J42" i="67"/>
  <c r="D42" i="67"/>
  <c r="C42" i="67"/>
  <c r="J41" i="67"/>
  <c r="D41" i="67"/>
  <c r="C41" i="67"/>
  <c r="J40" i="67"/>
  <c r="D40" i="67"/>
  <c r="C40" i="67"/>
  <c r="J39" i="67"/>
  <c r="D39" i="67"/>
  <c r="C39" i="67"/>
  <c r="J38" i="67"/>
  <c r="D38" i="67"/>
  <c r="C38" i="67"/>
  <c r="J37" i="67"/>
  <c r="D37" i="67"/>
  <c r="C37" i="67"/>
  <c r="J36" i="67"/>
  <c r="D36" i="67"/>
  <c r="C36" i="67"/>
  <c r="J35" i="67"/>
  <c r="D35" i="67"/>
  <c r="C35" i="67"/>
  <c r="J34" i="67"/>
  <c r="D34" i="67"/>
  <c r="C34" i="67"/>
  <c r="J33" i="67"/>
  <c r="D33" i="67"/>
  <c r="C33" i="67"/>
  <c r="J32" i="67"/>
  <c r="D32" i="67"/>
  <c r="C32" i="67"/>
  <c r="J31" i="67"/>
  <c r="D31" i="67"/>
  <c r="C31" i="67"/>
  <c r="J30" i="67"/>
  <c r="D30" i="67"/>
  <c r="C30" i="67"/>
  <c r="J29" i="67"/>
  <c r="D29" i="67"/>
  <c r="C29" i="67"/>
  <c r="J28" i="67"/>
  <c r="D28" i="67"/>
  <c r="C28" i="67"/>
  <c r="J27" i="67"/>
  <c r="D27" i="67"/>
  <c r="C27" i="67"/>
  <c r="J26" i="67"/>
  <c r="D26" i="67"/>
  <c r="C26" i="67"/>
  <c r="J25" i="67"/>
  <c r="D25" i="67"/>
  <c r="C25" i="67"/>
  <c r="J24" i="67"/>
  <c r="D24" i="67"/>
  <c r="C24" i="67"/>
  <c r="J23" i="67"/>
  <c r="D23" i="67"/>
  <c r="C23" i="67"/>
  <c r="J22" i="67"/>
  <c r="D22" i="67"/>
  <c r="C22" i="67"/>
  <c r="J21" i="67"/>
  <c r="D21" i="67"/>
  <c r="C21" i="67"/>
  <c r="J20" i="67"/>
  <c r="D20" i="67"/>
  <c r="C20" i="67"/>
  <c r="J19" i="67"/>
  <c r="D19" i="67"/>
  <c r="C19" i="67"/>
  <c r="J18" i="67"/>
  <c r="D18" i="67"/>
  <c r="C18" i="67"/>
  <c r="J17" i="67"/>
  <c r="D17" i="67"/>
  <c r="C17" i="67"/>
  <c r="J16" i="67"/>
  <c r="D16" i="67"/>
  <c r="C16" i="67"/>
  <c r="J15" i="67"/>
  <c r="D15" i="67"/>
  <c r="C15" i="67"/>
  <c r="J14" i="67"/>
  <c r="D14" i="67"/>
  <c r="C14" i="67"/>
  <c r="J13" i="67"/>
  <c r="D13" i="67"/>
  <c r="C13" i="67"/>
  <c r="J12" i="67"/>
  <c r="D12" i="67"/>
  <c r="C12" i="67"/>
  <c r="J11" i="67"/>
  <c r="D11" i="67"/>
  <c r="C11" i="67"/>
  <c r="J10" i="67"/>
  <c r="D10" i="67"/>
  <c r="C10" i="67"/>
  <c r="J9" i="67"/>
  <c r="D9" i="67"/>
  <c r="C9" i="67"/>
  <c r="J8" i="67"/>
  <c r="D8" i="67"/>
  <c r="C8" i="67"/>
  <c r="J7" i="67"/>
  <c r="D7" i="67"/>
  <c r="C7" i="67"/>
  <c r="J6" i="67"/>
  <c r="D6" i="67"/>
  <c r="C6" i="67"/>
  <c r="J5" i="67"/>
  <c r="D5" i="67"/>
  <c r="C5" i="67"/>
  <c r="J4" i="67"/>
  <c r="D4" i="67"/>
  <c r="C4" i="67"/>
  <c r="J3" i="67"/>
  <c r="D3" i="67"/>
  <c r="C3" i="67"/>
  <c r="J2" i="67"/>
  <c r="D2" i="67"/>
  <c r="C2" i="67"/>
  <c r="D1" i="67"/>
  <c r="C1" i="67"/>
  <c r="J61" i="66"/>
  <c r="D61" i="66"/>
  <c r="C61" i="66"/>
  <c r="J60" i="66"/>
  <c r="D60" i="66"/>
  <c r="C60" i="66"/>
  <c r="J59" i="66"/>
  <c r="D59" i="66"/>
  <c r="C59" i="66"/>
  <c r="J58" i="66"/>
  <c r="D58" i="66"/>
  <c r="C58" i="66"/>
  <c r="J57" i="66"/>
  <c r="D57" i="66"/>
  <c r="C57" i="66"/>
  <c r="J56" i="66"/>
  <c r="D56" i="66"/>
  <c r="C56" i="66"/>
  <c r="J55" i="66"/>
  <c r="D55" i="66"/>
  <c r="C55" i="66"/>
  <c r="J54" i="66"/>
  <c r="D54" i="66"/>
  <c r="C54" i="66"/>
  <c r="J53" i="66"/>
  <c r="D53" i="66"/>
  <c r="C53" i="66"/>
  <c r="J52" i="66"/>
  <c r="D52" i="66"/>
  <c r="C52" i="66"/>
  <c r="J51" i="66"/>
  <c r="D51" i="66"/>
  <c r="C51" i="66"/>
  <c r="J50" i="66"/>
  <c r="D50" i="66"/>
  <c r="C50" i="66"/>
  <c r="J49" i="66"/>
  <c r="D49" i="66"/>
  <c r="C49" i="66"/>
  <c r="J48" i="66"/>
  <c r="D48" i="66"/>
  <c r="C48" i="66"/>
  <c r="J47" i="66"/>
  <c r="D47" i="66"/>
  <c r="C47" i="66"/>
  <c r="J46" i="66"/>
  <c r="D46" i="66"/>
  <c r="C46" i="66"/>
  <c r="J45" i="66"/>
  <c r="D45" i="66"/>
  <c r="C45" i="66"/>
  <c r="J44" i="66"/>
  <c r="D44" i="66"/>
  <c r="C44" i="66"/>
  <c r="J43" i="66"/>
  <c r="D43" i="66"/>
  <c r="C43" i="66"/>
  <c r="J42" i="66"/>
  <c r="D42" i="66"/>
  <c r="C42" i="66"/>
  <c r="J41" i="66"/>
  <c r="D41" i="66"/>
  <c r="C41" i="66"/>
  <c r="J40" i="66"/>
  <c r="D40" i="66"/>
  <c r="C40" i="66"/>
  <c r="J39" i="66"/>
  <c r="D39" i="66"/>
  <c r="C39" i="66"/>
  <c r="J38" i="66"/>
  <c r="D38" i="66"/>
  <c r="C38" i="66"/>
  <c r="J37" i="66"/>
  <c r="D37" i="66"/>
  <c r="C37" i="66"/>
  <c r="J36" i="66"/>
  <c r="D36" i="66"/>
  <c r="C36" i="66"/>
  <c r="J35" i="66"/>
  <c r="D35" i="66"/>
  <c r="C35" i="66"/>
  <c r="J34" i="66"/>
  <c r="D34" i="66"/>
  <c r="C34" i="66"/>
  <c r="J33" i="66"/>
  <c r="D33" i="66"/>
  <c r="C33" i="66"/>
  <c r="J32" i="66"/>
  <c r="D32" i="66"/>
  <c r="C32" i="66"/>
  <c r="J31" i="66"/>
  <c r="D31" i="66"/>
  <c r="C31" i="66"/>
  <c r="J30" i="66"/>
  <c r="D30" i="66"/>
  <c r="C30" i="66"/>
  <c r="J29" i="66"/>
  <c r="D29" i="66"/>
  <c r="C29" i="66"/>
  <c r="J28" i="66"/>
  <c r="D28" i="66"/>
  <c r="C28" i="66"/>
  <c r="J27" i="66"/>
  <c r="D27" i="66"/>
  <c r="C27" i="66"/>
  <c r="J26" i="66"/>
  <c r="D26" i="66"/>
  <c r="C26" i="66"/>
  <c r="J25" i="66"/>
  <c r="D25" i="66"/>
  <c r="C25" i="66"/>
  <c r="J24" i="66"/>
  <c r="D24" i="66"/>
  <c r="C24" i="66"/>
  <c r="J23" i="66"/>
  <c r="D23" i="66"/>
  <c r="C23" i="66"/>
  <c r="J22" i="66"/>
  <c r="D22" i="66"/>
  <c r="C22" i="66"/>
  <c r="J21" i="66"/>
  <c r="D21" i="66"/>
  <c r="C21" i="66"/>
  <c r="J20" i="66"/>
  <c r="D20" i="66"/>
  <c r="C20" i="66"/>
  <c r="J19" i="66"/>
  <c r="D19" i="66"/>
  <c r="C19" i="66"/>
  <c r="J18" i="66"/>
  <c r="D18" i="66"/>
  <c r="C18" i="66"/>
  <c r="J17" i="66"/>
  <c r="D17" i="66"/>
  <c r="C17" i="66"/>
  <c r="J16" i="66"/>
  <c r="D16" i="66"/>
  <c r="C16" i="66"/>
  <c r="J15" i="66"/>
  <c r="D15" i="66"/>
  <c r="C15" i="66"/>
  <c r="J14" i="66"/>
  <c r="D14" i="66"/>
  <c r="C14" i="66"/>
  <c r="J13" i="66"/>
  <c r="D13" i="66"/>
  <c r="C13" i="66"/>
  <c r="J12" i="66"/>
  <c r="D12" i="66"/>
  <c r="C12" i="66"/>
  <c r="J11" i="66"/>
  <c r="D11" i="66"/>
  <c r="C11" i="66"/>
  <c r="J10" i="66"/>
  <c r="D10" i="66"/>
  <c r="C10" i="66"/>
  <c r="J9" i="66"/>
  <c r="D9" i="66"/>
  <c r="C9" i="66"/>
  <c r="J8" i="66"/>
  <c r="D8" i="66"/>
  <c r="C8" i="66"/>
  <c r="J7" i="66"/>
  <c r="D7" i="66"/>
  <c r="C7" i="66"/>
  <c r="J6" i="66"/>
  <c r="D6" i="66"/>
  <c r="C6" i="66"/>
  <c r="J5" i="66"/>
  <c r="D5" i="66"/>
  <c r="C5" i="66"/>
  <c r="J4" i="66"/>
  <c r="D4" i="66"/>
  <c r="C4" i="66"/>
  <c r="J3" i="66"/>
  <c r="D3" i="66"/>
  <c r="C3" i="66"/>
  <c r="J2" i="66"/>
  <c r="D2" i="66"/>
  <c r="C2" i="66"/>
  <c r="D1" i="66"/>
  <c r="C1" i="66"/>
  <c r="J158" i="65"/>
  <c r="D158" i="65"/>
  <c r="C158" i="65"/>
  <c r="J157" i="65"/>
  <c r="D157" i="65"/>
  <c r="C157" i="65"/>
  <c r="J156" i="65"/>
  <c r="D156" i="65"/>
  <c r="C156" i="65"/>
  <c r="J155" i="65"/>
  <c r="D155" i="65"/>
  <c r="C155" i="65"/>
  <c r="J154" i="65"/>
  <c r="D154" i="65"/>
  <c r="C154" i="65"/>
  <c r="J153" i="65"/>
  <c r="D153" i="65"/>
  <c r="C153" i="65"/>
  <c r="J152" i="65"/>
  <c r="D152" i="65"/>
  <c r="C152" i="65"/>
  <c r="J151" i="65"/>
  <c r="D151" i="65"/>
  <c r="C151" i="65"/>
  <c r="J150" i="65"/>
  <c r="D150" i="65"/>
  <c r="C150" i="65"/>
  <c r="J149" i="65"/>
  <c r="D149" i="65"/>
  <c r="C149" i="65"/>
  <c r="J148" i="65"/>
  <c r="D148" i="65"/>
  <c r="C148" i="65"/>
  <c r="J147" i="65"/>
  <c r="D147" i="65"/>
  <c r="C147" i="65"/>
  <c r="J146" i="65"/>
  <c r="D146" i="65"/>
  <c r="C146" i="65"/>
  <c r="J145" i="65"/>
  <c r="D145" i="65"/>
  <c r="C145" i="65"/>
  <c r="J144" i="65"/>
  <c r="D144" i="65"/>
  <c r="C144" i="65"/>
  <c r="J143" i="65"/>
  <c r="D143" i="65"/>
  <c r="C143" i="65"/>
  <c r="J142" i="65"/>
  <c r="D142" i="65"/>
  <c r="C142" i="65"/>
  <c r="J141" i="65"/>
  <c r="D141" i="65"/>
  <c r="C141" i="65"/>
  <c r="J140" i="65"/>
  <c r="D140" i="65"/>
  <c r="C140" i="65"/>
  <c r="J139" i="65"/>
  <c r="D139" i="65"/>
  <c r="C139" i="65"/>
  <c r="J138" i="65"/>
  <c r="D138" i="65"/>
  <c r="C138" i="65"/>
  <c r="J137" i="65"/>
  <c r="D137" i="65"/>
  <c r="C137" i="65"/>
  <c r="J136" i="65"/>
  <c r="D136" i="65"/>
  <c r="C136" i="65"/>
  <c r="J135" i="65"/>
  <c r="D135" i="65"/>
  <c r="C135" i="65"/>
  <c r="J134" i="65"/>
  <c r="D134" i="65"/>
  <c r="C134" i="65"/>
  <c r="J133" i="65"/>
  <c r="D133" i="65"/>
  <c r="C133" i="65"/>
  <c r="J132" i="65"/>
  <c r="D132" i="65"/>
  <c r="C132" i="65"/>
  <c r="J131" i="65"/>
  <c r="D131" i="65"/>
  <c r="C131" i="65"/>
  <c r="J130" i="65"/>
  <c r="D130" i="65"/>
  <c r="C130" i="65"/>
  <c r="J129" i="65"/>
  <c r="D129" i="65"/>
  <c r="C129" i="65"/>
  <c r="J128" i="65"/>
  <c r="D128" i="65"/>
  <c r="C128" i="65"/>
  <c r="J127" i="65"/>
  <c r="D127" i="65"/>
  <c r="C127" i="65"/>
  <c r="J126" i="65"/>
  <c r="D126" i="65"/>
  <c r="C126" i="65"/>
  <c r="J125" i="65"/>
  <c r="D125" i="65"/>
  <c r="C125" i="65"/>
  <c r="J124" i="65"/>
  <c r="D124" i="65"/>
  <c r="C124" i="65"/>
  <c r="J123" i="65"/>
  <c r="D123" i="65"/>
  <c r="C123" i="65"/>
  <c r="J122" i="65"/>
  <c r="D122" i="65"/>
  <c r="C122" i="65"/>
  <c r="J121" i="65"/>
  <c r="D121" i="65"/>
  <c r="C121" i="65"/>
  <c r="J120" i="65"/>
  <c r="D120" i="65"/>
  <c r="C120" i="65"/>
  <c r="J119" i="65"/>
  <c r="D119" i="65"/>
  <c r="C119" i="65"/>
  <c r="J118" i="65"/>
  <c r="D118" i="65"/>
  <c r="C118" i="65"/>
  <c r="J117" i="65"/>
  <c r="D117" i="65"/>
  <c r="C117" i="65"/>
  <c r="J116" i="65"/>
  <c r="D116" i="65"/>
  <c r="C116" i="65"/>
  <c r="J115" i="65"/>
  <c r="D115" i="65"/>
  <c r="C115" i="65"/>
  <c r="J114" i="65"/>
  <c r="D114" i="65"/>
  <c r="C114" i="65"/>
  <c r="J113" i="65"/>
  <c r="D113" i="65"/>
  <c r="C113" i="65"/>
  <c r="J112" i="65"/>
  <c r="D112" i="65"/>
  <c r="C112" i="65"/>
  <c r="J111" i="65"/>
  <c r="D111" i="65"/>
  <c r="C111" i="65"/>
  <c r="J110" i="65"/>
  <c r="D110" i="65"/>
  <c r="C110" i="65"/>
  <c r="J109" i="65"/>
  <c r="D109" i="65"/>
  <c r="C109" i="65"/>
  <c r="J108" i="65"/>
  <c r="D108" i="65"/>
  <c r="C108" i="65"/>
  <c r="J107" i="65"/>
  <c r="D107" i="65"/>
  <c r="C107" i="65"/>
  <c r="J106" i="65"/>
  <c r="D106" i="65"/>
  <c r="C106" i="65"/>
  <c r="J105" i="65"/>
  <c r="D105" i="65"/>
  <c r="C105" i="65"/>
  <c r="J104" i="65"/>
  <c r="D104" i="65"/>
  <c r="C104" i="65"/>
  <c r="J103" i="65"/>
  <c r="D103" i="65"/>
  <c r="C103" i="65"/>
  <c r="J102" i="65"/>
  <c r="D102" i="65"/>
  <c r="C102" i="65"/>
  <c r="J101" i="65"/>
  <c r="D101" i="65"/>
  <c r="C101" i="65"/>
  <c r="J100" i="65"/>
  <c r="D100" i="65"/>
  <c r="C100" i="65"/>
  <c r="J99" i="65"/>
  <c r="D99" i="65"/>
  <c r="C99" i="65"/>
  <c r="J98" i="65"/>
  <c r="D98" i="65"/>
  <c r="C98" i="65"/>
  <c r="J97" i="65"/>
  <c r="D97" i="65"/>
  <c r="C97" i="65"/>
  <c r="J96" i="65"/>
  <c r="D96" i="65"/>
  <c r="C96" i="65"/>
  <c r="J95" i="65"/>
  <c r="D95" i="65"/>
  <c r="C95" i="65"/>
  <c r="J94" i="65"/>
  <c r="D94" i="65"/>
  <c r="C94" i="65"/>
  <c r="J93" i="65"/>
  <c r="D93" i="65"/>
  <c r="C93" i="65"/>
  <c r="J92" i="65"/>
  <c r="D92" i="65"/>
  <c r="C92" i="65"/>
  <c r="J91" i="65"/>
  <c r="D91" i="65"/>
  <c r="C91" i="65"/>
  <c r="J90" i="65"/>
  <c r="D90" i="65"/>
  <c r="C90" i="65"/>
  <c r="J89" i="65"/>
  <c r="D89" i="65"/>
  <c r="C89" i="65"/>
  <c r="J88" i="65"/>
  <c r="D88" i="65"/>
  <c r="C88" i="65"/>
  <c r="J87" i="65"/>
  <c r="D87" i="65"/>
  <c r="C87" i="65"/>
  <c r="J86" i="65"/>
  <c r="D86" i="65"/>
  <c r="C86" i="65"/>
  <c r="J85" i="65"/>
  <c r="D85" i="65"/>
  <c r="C85" i="65"/>
  <c r="J84" i="65"/>
  <c r="D84" i="65"/>
  <c r="C84" i="65"/>
  <c r="J83" i="65"/>
  <c r="D83" i="65"/>
  <c r="C83" i="65"/>
  <c r="J82" i="65"/>
  <c r="D82" i="65"/>
  <c r="C82" i="65"/>
  <c r="J81" i="65"/>
  <c r="D81" i="65"/>
  <c r="C81" i="65"/>
  <c r="J80" i="65"/>
  <c r="D80" i="65"/>
  <c r="C80" i="65"/>
  <c r="J79" i="65"/>
  <c r="D79" i="65"/>
  <c r="C79" i="65"/>
  <c r="J78" i="65"/>
  <c r="D78" i="65"/>
  <c r="C78" i="65"/>
  <c r="J77" i="65"/>
  <c r="D77" i="65"/>
  <c r="C77" i="65"/>
  <c r="J76" i="65"/>
  <c r="D76" i="65"/>
  <c r="C76" i="65"/>
  <c r="J75" i="65"/>
  <c r="D75" i="65"/>
  <c r="C75" i="65"/>
  <c r="J74" i="65"/>
  <c r="D74" i="65"/>
  <c r="C74" i="65"/>
  <c r="J73" i="65"/>
  <c r="D73" i="65"/>
  <c r="C73" i="65"/>
  <c r="J72" i="65"/>
  <c r="D72" i="65"/>
  <c r="C72" i="65"/>
  <c r="J71" i="65"/>
  <c r="D71" i="65"/>
  <c r="C71" i="65"/>
  <c r="J70" i="65"/>
  <c r="D70" i="65"/>
  <c r="C70" i="65"/>
  <c r="J69" i="65"/>
  <c r="D69" i="65"/>
  <c r="C69" i="65"/>
  <c r="J68" i="65"/>
  <c r="D68" i="65"/>
  <c r="C68" i="65"/>
  <c r="J67" i="65"/>
  <c r="D67" i="65"/>
  <c r="C67" i="65"/>
  <c r="J66" i="65"/>
  <c r="D66" i="65"/>
  <c r="C66" i="65"/>
  <c r="J65" i="65"/>
  <c r="D65" i="65"/>
  <c r="C65" i="65"/>
  <c r="J64" i="65"/>
  <c r="D64" i="65"/>
  <c r="C64" i="65"/>
  <c r="J63" i="65"/>
  <c r="D63" i="65"/>
  <c r="C63" i="65"/>
  <c r="J62" i="65"/>
  <c r="D62" i="65"/>
  <c r="C62" i="65"/>
  <c r="J61" i="65"/>
  <c r="D61" i="65"/>
  <c r="C61" i="65"/>
  <c r="J60" i="65"/>
  <c r="D60" i="65"/>
  <c r="C60" i="65"/>
  <c r="J59" i="65"/>
  <c r="D59" i="65"/>
  <c r="C59" i="65"/>
  <c r="J58" i="65"/>
  <c r="D58" i="65"/>
  <c r="C58" i="65"/>
  <c r="J57" i="65"/>
  <c r="D57" i="65"/>
  <c r="C57" i="65"/>
  <c r="J56" i="65"/>
  <c r="D56" i="65"/>
  <c r="C56" i="65"/>
  <c r="J55" i="65"/>
  <c r="D55" i="65"/>
  <c r="C55" i="65"/>
  <c r="J54" i="65"/>
  <c r="D54" i="65"/>
  <c r="C54" i="65"/>
  <c r="J53" i="65"/>
  <c r="D53" i="65"/>
  <c r="C53" i="65"/>
  <c r="J52" i="65"/>
  <c r="D52" i="65"/>
  <c r="C52" i="65"/>
  <c r="J51" i="65"/>
  <c r="D51" i="65"/>
  <c r="C51" i="65"/>
  <c r="J50" i="65"/>
  <c r="D50" i="65"/>
  <c r="C50" i="65"/>
  <c r="J49" i="65"/>
  <c r="D49" i="65"/>
  <c r="C49" i="65"/>
  <c r="J48" i="65"/>
  <c r="D48" i="65"/>
  <c r="C48" i="65"/>
  <c r="J47" i="65"/>
  <c r="D47" i="65"/>
  <c r="C47" i="65"/>
  <c r="J46" i="65"/>
  <c r="D46" i="65"/>
  <c r="C46" i="65"/>
  <c r="J45" i="65"/>
  <c r="D45" i="65"/>
  <c r="C45" i="65"/>
  <c r="J44" i="65"/>
  <c r="D44" i="65"/>
  <c r="C44" i="65"/>
  <c r="J43" i="65"/>
  <c r="D43" i="65"/>
  <c r="C43" i="65"/>
  <c r="J42" i="65"/>
  <c r="D42" i="65"/>
  <c r="C42" i="65"/>
  <c r="J41" i="65"/>
  <c r="D41" i="65"/>
  <c r="C41" i="65"/>
  <c r="J40" i="65"/>
  <c r="D40" i="65"/>
  <c r="C40" i="65"/>
  <c r="J39" i="65"/>
  <c r="D39" i="65"/>
  <c r="C39" i="65"/>
  <c r="J38" i="65"/>
  <c r="D38" i="65"/>
  <c r="C38" i="65"/>
  <c r="J37" i="65"/>
  <c r="D37" i="65"/>
  <c r="C37" i="65"/>
  <c r="J36" i="65"/>
  <c r="D36" i="65"/>
  <c r="C36" i="65"/>
  <c r="J35" i="65"/>
  <c r="D35" i="65"/>
  <c r="C35" i="65"/>
  <c r="J34" i="65"/>
  <c r="D34" i="65"/>
  <c r="C34" i="65"/>
  <c r="J33" i="65"/>
  <c r="D33" i="65"/>
  <c r="C33" i="65"/>
  <c r="J32" i="65"/>
  <c r="D32" i="65"/>
  <c r="C32" i="65"/>
  <c r="J31" i="65"/>
  <c r="D31" i="65"/>
  <c r="C31" i="65"/>
  <c r="J30" i="65"/>
  <c r="D30" i="65"/>
  <c r="C30" i="65"/>
  <c r="J29" i="65"/>
  <c r="D29" i="65"/>
  <c r="C29" i="65"/>
  <c r="J28" i="65"/>
  <c r="D28" i="65"/>
  <c r="C28" i="65"/>
  <c r="J27" i="65"/>
  <c r="D27" i="65"/>
  <c r="C27" i="65"/>
  <c r="J26" i="65"/>
  <c r="D26" i="65"/>
  <c r="C26" i="65"/>
  <c r="J25" i="65"/>
  <c r="D25" i="65"/>
  <c r="C25" i="65"/>
  <c r="J24" i="65"/>
  <c r="D24" i="65"/>
  <c r="C24" i="65"/>
  <c r="J23" i="65"/>
  <c r="D23" i="65"/>
  <c r="C23" i="65"/>
  <c r="J22" i="65"/>
  <c r="D22" i="65"/>
  <c r="C22" i="65"/>
  <c r="J21" i="65"/>
  <c r="D21" i="65"/>
  <c r="C21" i="65"/>
  <c r="J20" i="65"/>
  <c r="D20" i="65"/>
  <c r="C20" i="65"/>
  <c r="J19" i="65"/>
  <c r="D19" i="65"/>
  <c r="C19" i="65"/>
  <c r="J18" i="65"/>
  <c r="D18" i="65"/>
  <c r="C18" i="65"/>
  <c r="J17" i="65"/>
  <c r="D17" i="65"/>
  <c r="C17" i="65"/>
  <c r="J16" i="65"/>
  <c r="D16" i="65"/>
  <c r="C16" i="65"/>
  <c r="J15" i="65"/>
  <c r="D15" i="65"/>
  <c r="C15" i="65"/>
  <c r="J14" i="65"/>
  <c r="D14" i="65"/>
  <c r="C14" i="65"/>
  <c r="J13" i="65"/>
  <c r="D13" i="65"/>
  <c r="C13" i="65"/>
  <c r="J12" i="65"/>
  <c r="D12" i="65"/>
  <c r="C12" i="65"/>
  <c r="J11" i="65"/>
  <c r="D11" i="65"/>
  <c r="C11" i="65"/>
  <c r="J10" i="65"/>
  <c r="D10" i="65"/>
  <c r="C10" i="65"/>
  <c r="J9" i="65"/>
  <c r="D9" i="65"/>
  <c r="C9" i="65"/>
  <c r="J8" i="65"/>
  <c r="D8" i="65"/>
  <c r="C8" i="65"/>
  <c r="J7" i="65"/>
  <c r="D7" i="65"/>
  <c r="C7" i="65"/>
  <c r="J6" i="65"/>
  <c r="D6" i="65"/>
  <c r="C6" i="65"/>
  <c r="J5" i="65"/>
  <c r="D5" i="65"/>
  <c r="C5" i="65"/>
  <c r="J4" i="65"/>
  <c r="D4" i="65"/>
  <c r="C4" i="65"/>
  <c r="J3" i="65"/>
  <c r="D3" i="65"/>
  <c r="C3" i="65"/>
  <c r="J2" i="65"/>
  <c r="D2" i="65"/>
  <c r="C2" i="65"/>
  <c r="D1" i="65"/>
  <c r="C1" i="65"/>
  <c r="J49" i="64"/>
  <c r="D49" i="64"/>
  <c r="C49" i="64"/>
  <c r="J48" i="64"/>
  <c r="D48" i="64"/>
  <c r="C48" i="64"/>
  <c r="J47" i="64"/>
  <c r="D47" i="64"/>
  <c r="C47" i="64"/>
  <c r="J46" i="64"/>
  <c r="D46" i="64"/>
  <c r="C46" i="64"/>
  <c r="J45" i="64"/>
  <c r="D45" i="64"/>
  <c r="C45" i="64"/>
  <c r="J44" i="64"/>
  <c r="D44" i="64"/>
  <c r="C44" i="64"/>
  <c r="J43" i="64"/>
  <c r="D43" i="64"/>
  <c r="C43" i="64"/>
  <c r="J42" i="64"/>
  <c r="D42" i="64"/>
  <c r="C42" i="64"/>
  <c r="J41" i="64"/>
  <c r="D41" i="64"/>
  <c r="C41" i="64"/>
  <c r="J40" i="64"/>
  <c r="D40" i="64"/>
  <c r="C40" i="64"/>
  <c r="J39" i="64"/>
  <c r="D39" i="64"/>
  <c r="C39" i="64"/>
  <c r="J38" i="64"/>
  <c r="D38" i="64"/>
  <c r="C38" i="64"/>
  <c r="J37" i="64"/>
  <c r="D37" i="64"/>
  <c r="C37" i="64"/>
  <c r="J36" i="64"/>
  <c r="D36" i="64"/>
  <c r="C36" i="64"/>
  <c r="J35" i="64"/>
  <c r="D35" i="64"/>
  <c r="C35" i="64"/>
  <c r="J34" i="64"/>
  <c r="D34" i="64"/>
  <c r="C34" i="64"/>
  <c r="J33" i="64"/>
  <c r="D33" i="64"/>
  <c r="C33" i="64"/>
  <c r="J32" i="64"/>
  <c r="D32" i="64"/>
  <c r="C32" i="64"/>
  <c r="J31" i="64"/>
  <c r="D31" i="64"/>
  <c r="C31" i="64"/>
  <c r="J30" i="64"/>
  <c r="D30" i="64"/>
  <c r="C30" i="64"/>
  <c r="J29" i="64"/>
  <c r="D29" i="64"/>
  <c r="C29" i="64"/>
  <c r="J28" i="64"/>
  <c r="D28" i="64"/>
  <c r="C28" i="64"/>
  <c r="J27" i="64"/>
  <c r="D27" i="64"/>
  <c r="C27" i="64"/>
  <c r="J26" i="64"/>
  <c r="D26" i="64"/>
  <c r="C26" i="64"/>
  <c r="J25" i="64"/>
  <c r="D25" i="64"/>
  <c r="C25" i="64"/>
  <c r="J24" i="64"/>
  <c r="D24" i="64"/>
  <c r="C24" i="64"/>
  <c r="J23" i="64"/>
  <c r="D23" i="64"/>
  <c r="C23" i="64"/>
  <c r="J22" i="64"/>
  <c r="D22" i="64"/>
  <c r="C22" i="64"/>
  <c r="J21" i="64"/>
  <c r="D21" i="64"/>
  <c r="C21" i="64"/>
  <c r="J20" i="64"/>
  <c r="D20" i="64"/>
  <c r="C20" i="64"/>
  <c r="J19" i="64"/>
  <c r="D19" i="64"/>
  <c r="C19" i="64"/>
  <c r="J18" i="64"/>
  <c r="D18" i="64"/>
  <c r="C18" i="64"/>
  <c r="J17" i="64"/>
  <c r="D17" i="64"/>
  <c r="C17" i="64"/>
  <c r="J16" i="64"/>
  <c r="D16" i="64"/>
  <c r="C16" i="64"/>
  <c r="J15" i="64"/>
  <c r="D15" i="64"/>
  <c r="C15" i="64"/>
  <c r="J14" i="64"/>
  <c r="D14" i="64"/>
  <c r="C14" i="64"/>
  <c r="J13" i="64"/>
  <c r="D13" i="64"/>
  <c r="C13" i="64"/>
  <c r="J12" i="64"/>
  <c r="D12" i="64"/>
  <c r="C12" i="64"/>
  <c r="J11" i="64"/>
  <c r="D11" i="64"/>
  <c r="C11" i="64"/>
  <c r="J10" i="64"/>
  <c r="D10" i="64"/>
  <c r="C10" i="64"/>
  <c r="J9" i="64"/>
  <c r="D9" i="64"/>
  <c r="C9" i="64"/>
  <c r="J8" i="64"/>
  <c r="D8" i="64"/>
  <c r="C8" i="64"/>
  <c r="J7" i="64"/>
  <c r="D7" i="64"/>
  <c r="C7" i="64"/>
  <c r="J6" i="64"/>
  <c r="D6" i="64"/>
  <c r="C6" i="64"/>
  <c r="J5" i="64"/>
  <c r="D5" i="64"/>
  <c r="C5" i="64"/>
  <c r="J4" i="64"/>
  <c r="D4" i="64"/>
  <c r="C4" i="64"/>
  <c r="J3" i="64"/>
  <c r="D3" i="64"/>
  <c r="C3" i="64"/>
  <c r="J2" i="64"/>
  <c r="D2" i="64"/>
  <c r="C2" i="64"/>
  <c r="D1" i="64"/>
  <c r="C1" i="64"/>
  <c r="J22" i="63"/>
  <c r="D22" i="63"/>
  <c r="C22" i="63"/>
  <c r="J21" i="63"/>
  <c r="D21" i="63"/>
  <c r="C21" i="63"/>
  <c r="J20" i="63"/>
  <c r="D20" i="63"/>
  <c r="C20" i="63"/>
  <c r="J19" i="63"/>
  <c r="D19" i="63"/>
  <c r="C19" i="63"/>
  <c r="J18" i="63"/>
  <c r="D18" i="63"/>
  <c r="C18" i="63"/>
  <c r="J17" i="63"/>
  <c r="D17" i="63"/>
  <c r="C17" i="63"/>
  <c r="J16" i="63"/>
  <c r="D16" i="63"/>
  <c r="C16" i="63"/>
  <c r="J15" i="63"/>
  <c r="D15" i="63"/>
  <c r="C15" i="63"/>
  <c r="J14" i="63"/>
  <c r="D14" i="63"/>
  <c r="C14" i="63"/>
  <c r="J13" i="63"/>
  <c r="D13" i="63"/>
  <c r="C13" i="63"/>
  <c r="J12" i="63"/>
  <c r="D12" i="63"/>
  <c r="C12" i="63"/>
  <c r="J11" i="63"/>
  <c r="D11" i="63"/>
  <c r="C11" i="63"/>
  <c r="J10" i="63"/>
  <c r="D10" i="63"/>
  <c r="C10" i="63"/>
  <c r="J9" i="63"/>
  <c r="D9" i="63"/>
  <c r="C9" i="63"/>
  <c r="J8" i="63"/>
  <c r="D8" i="63"/>
  <c r="C8" i="63"/>
  <c r="J7" i="63"/>
  <c r="D7" i="63"/>
  <c r="C7" i="63"/>
  <c r="J6" i="63"/>
  <c r="D6" i="63"/>
  <c r="C6" i="63"/>
  <c r="J5" i="63"/>
  <c r="D5" i="63"/>
  <c r="C5" i="63"/>
  <c r="J4" i="63"/>
  <c r="D4" i="63"/>
  <c r="C4" i="63"/>
  <c r="J3" i="63"/>
  <c r="D3" i="63"/>
  <c r="C3" i="63"/>
  <c r="J2" i="63"/>
  <c r="D2" i="63"/>
  <c r="C2" i="63"/>
  <c r="D1" i="63"/>
  <c r="C1" i="63"/>
  <c r="J153" i="62"/>
  <c r="D153" i="62"/>
  <c r="C153" i="62"/>
  <c r="J152" i="62"/>
  <c r="D152" i="62"/>
  <c r="C152" i="62"/>
  <c r="J151" i="62"/>
  <c r="D151" i="62"/>
  <c r="C151" i="62"/>
  <c r="J150" i="62"/>
  <c r="D150" i="62"/>
  <c r="C150" i="62"/>
  <c r="J149" i="62"/>
  <c r="D149" i="62"/>
  <c r="C149" i="62"/>
  <c r="J148" i="62"/>
  <c r="D148" i="62"/>
  <c r="C148" i="62"/>
  <c r="J147" i="62"/>
  <c r="D147" i="62"/>
  <c r="C147" i="62"/>
  <c r="J146" i="62"/>
  <c r="D146" i="62"/>
  <c r="C146" i="62"/>
  <c r="J145" i="62"/>
  <c r="D145" i="62"/>
  <c r="C145" i="62"/>
  <c r="J144" i="62"/>
  <c r="D144" i="62"/>
  <c r="C144" i="62"/>
  <c r="J143" i="62"/>
  <c r="D143" i="62"/>
  <c r="C143" i="62"/>
  <c r="J142" i="62"/>
  <c r="D142" i="62"/>
  <c r="C142" i="62"/>
  <c r="J141" i="62"/>
  <c r="D141" i="62"/>
  <c r="C141" i="62"/>
  <c r="J140" i="62"/>
  <c r="D140" i="62"/>
  <c r="C140" i="62"/>
  <c r="J139" i="62"/>
  <c r="D139" i="62"/>
  <c r="C139" i="62"/>
  <c r="J138" i="62"/>
  <c r="D138" i="62"/>
  <c r="C138" i="62"/>
  <c r="J137" i="62"/>
  <c r="D137" i="62"/>
  <c r="C137" i="62"/>
  <c r="J136" i="62"/>
  <c r="D136" i="62"/>
  <c r="C136" i="62"/>
  <c r="J135" i="62"/>
  <c r="D135" i="62"/>
  <c r="C135" i="62"/>
  <c r="J134" i="62"/>
  <c r="D134" i="62"/>
  <c r="C134" i="62"/>
  <c r="J133" i="62"/>
  <c r="D133" i="62"/>
  <c r="C133" i="62"/>
  <c r="J132" i="62"/>
  <c r="D132" i="62"/>
  <c r="C132" i="62"/>
  <c r="J131" i="62"/>
  <c r="D131" i="62"/>
  <c r="C131" i="62"/>
  <c r="J130" i="62"/>
  <c r="D130" i="62"/>
  <c r="C130" i="62"/>
  <c r="J129" i="62"/>
  <c r="D129" i="62"/>
  <c r="C129" i="62"/>
  <c r="J128" i="62"/>
  <c r="D128" i="62"/>
  <c r="C128" i="62"/>
  <c r="J127" i="62"/>
  <c r="D127" i="62"/>
  <c r="C127" i="62"/>
  <c r="J126" i="62"/>
  <c r="D126" i="62"/>
  <c r="C126" i="62"/>
  <c r="J125" i="62"/>
  <c r="D125" i="62"/>
  <c r="C125" i="62"/>
  <c r="J124" i="62"/>
  <c r="D124" i="62"/>
  <c r="C124" i="62"/>
  <c r="J123" i="62"/>
  <c r="D123" i="62"/>
  <c r="C123" i="62"/>
  <c r="J122" i="62"/>
  <c r="D122" i="62"/>
  <c r="C122" i="62"/>
  <c r="J121" i="62"/>
  <c r="D121" i="62"/>
  <c r="C121" i="62"/>
  <c r="J120" i="62"/>
  <c r="D120" i="62"/>
  <c r="C120" i="62"/>
  <c r="J119" i="62"/>
  <c r="D119" i="62"/>
  <c r="C119" i="62"/>
  <c r="J118" i="62"/>
  <c r="D118" i="62"/>
  <c r="C118" i="62"/>
  <c r="J117" i="62"/>
  <c r="D117" i="62"/>
  <c r="C117" i="62"/>
  <c r="J116" i="62"/>
  <c r="D116" i="62"/>
  <c r="C116" i="62"/>
  <c r="J115" i="62"/>
  <c r="D115" i="62"/>
  <c r="C115" i="62"/>
  <c r="J114" i="62"/>
  <c r="D114" i="62"/>
  <c r="C114" i="62"/>
  <c r="J113" i="62"/>
  <c r="D113" i="62"/>
  <c r="C113" i="62"/>
  <c r="J112" i="62"/>
  <c r="D112" i="62"/>
  <c r="C112" i="62"/>
  <c r="J111" i="62"/>
  <c r="D111" i="62"/>
  <c r="C111" i="62"/>
  <c r="J110" i="62"/>
  <c r="D110" i="62"/>
  <c r="C110" i="62"/>
  <c r="J109" i="62"/>
  <c r="D109" i="62"/>
  <c r="C109" i="62"/>
  <c r="J108" i="62"/>
  <c r="D108" i="62"/>
  <c r="C108" i="62"/>
  <c r="J107" i="62"/>
  <c r="D107" i="62"/>
  <c r="C107" i="62"/>
  <c r="J106" i="62"/>
  <c r="D106" i="62"/>
  <c r="C106" i="62"/>
  <c r="J105" i="62"/>
  <c r="D105" i="62"/>
  <c r="C105" i="62"/>
  <c r="J104" i="62"/>
  <c r="D104" i="62"/>
  <c r="C104" i="62"/>
  <c r="J103" i="62"/>
  <c r="D103" i="62"/>
  <c r="C103" i="62"/>
  <c r="J102" i="62"/>
  <c r="D102" i="62"/>
  <c r="C102" i="62"/>
  <c r="J101" i="62"/>
  <c r="D101" i="62"/>
  <c r="C101" i="62"/>
  <c r="J100" i="62"/>
  <c r="D100" i="62"/>
  <c r="C100" i="62"/>
  <c r="J99" i="62"/>
  <c r="D99" i="62"/>
  <c r="C99" i="62"/>
  <c r="J98" i="62"/>
  <c r="D98" i="62"/>
  <c r="C98" i="62"/>
  <c r="J97" i="62"/>
  <c r="D97" i="62"/>
  <c r="C97" i="62"/>
  <c r="J96" i="62"/>
  <c r="D96" i="62"/>
  <c r="C96" i="62"/>
  <c r="J95" i="62"/>
  <c r="D95" i="62"/>
  <c r="C95" i="62"/>
  <c r="J94" i="62"/>
  <c r="D94" i="62"/>
  <c r="C94" i="62"/>
  <c r="J93" i="62"/>
  <c r="D93" i="62"/>
  <c r="C93" i="62"/>
  <c r="J92" i="62"/>
  <c r="D92" i="62"/>
  <c r="C92" i="62"/>
  <c r="J91" i="62"/>
  <c r="D91" i="62"/>
  <c r="C91" i="62"/>
  <c r="J90" i="62"/>
  <c r="D90" i="62"/>
  <c r="C90" i="62"/>
  <c r="J89" i="62"/>
  <c r="D89" i="62"/>
  <c r="C89" i="62"/>
  <c r="J88" i="62"/>
  <c r="D88" i="62"/>
  <c r="C88" i="62"/>
  <c r="J87" i="62"/>
  <c r="D87" i="62"/>
  <c r="C87" i="62"/>
  <c r="J86" i="62"/>
  <c r="D86" i="62"/>
  <c r="C86" i="62"/>
  <c r="J85" i="62"/>
  <c r="D85" i="62"/>
  <c r="C85" i="62"/>
  <c r="J84" i="62"/>
  <c r="D84" i="62"/>
  <c r="C84" i="62"/>
  <c r="J83" i="62"/>
  <c r="D83" i="62"/>
  <c r="C83" i="62"/>
  <c r="J82" i="62"/>
  <c r="D82" i="62"/>
  <c r="C82" i="62"/>
  <c r="J81" i="62"/>
  <c r="D81" i="62"/>
  <c r="C81" i="62"/>
  <c r="J80" i="62"/>
  <c r="D80" i="62"/>
  <c r="C80" i="62"/>
  <c r="J79" i="62"/>
  <c r="D79" i="62"/>
  <c r="C79" i="62"/>
  <c r="J78" i="62"/>
  <c r="D78" i="62"/>
  <c r="C78" i="62"/>
  <c r="J77" i="62"/>
  <c r="D77" i="62"/>
  <c r="C77" i="62"/>
  <c r="J76" i="62"/>
  <c r="D76" i="62"/>
  <c r="C76" i="62"/>
  <c r="J75" i="62"/>
  <c r="D75" i="62"/>
  <c r="C75" i="62"/>
  <c r="J74" i="62"/>
  <c r="D74" i="62"/>
  <c r="C74" i="62"/>
  <c r="J73" i="62"/>
  <c r="D73" i="62"/>
  <c r="C73" i="62"/>
  <c r="J72" i="62"/>
  <c r="D72" i="62"/>
  <c r="C72" i="62"/>
  <c r="J71" i="62"/>
  <c r="D71" i="62"/>
  <c r="C71" i="62"/>
  <c r="J70" i="62"/>
  <c r="D70" i="62"/>
  <c r="C70" i="62"/>
  <c r="J69" i="62"/>
  <c r="D69" i="62"/>
  <c r="C69" i="62"/>
  <c r="J68" i="62"/>
  <c r="D68" i="62"/>
  <c r="C68" i="62"/>
  <c r="J67" i="62"/>
  <c r="D67" i="62"/>
  <c r="C67" i="62"/>
  <c r="J66" i="62"/>
  <c r="D66" i="62"/>
  <c r="C66" i="62"/>
  <c r="J65" i="62"/>
  <c r="D65" i="62"/>
  <c r="C65" i="62"/>
  <c r="J64" i="62"/>
  <c r="D64" i="62"/>
  <c r="C64" i="62"/>
  <c r="J63" i="62"/>
  <c r="D63" i="62"/>
  <c r="C63" i="62"/>
  <c r="J62" i="62"/>
  <c r="D62" i="62"/>
  <c r="C62" i="62"/>
  <c r="J61" i="62"/>
  <c r="D61" i="62"/>
  <c r="C61" i="62"/>
  <c r="J60" i="62"/>
  <c r="D60" i="62"/>
  <c r="C60" i="62"/>
  <c r="J59" i="62"/>
  <c r="D59" i="62"/>
  <c r="C59" i="62"/>
  <c r="J58" i="62"/>
  <c r="D58" i="62"/>
  <c r="C58" i="62"/>
  <c r="J57" i="62"/>
  <c r="D57" i="62"/>
  <c r="C57" i="62"/>
  <c r="J56" i="62"/>
  <c r="D56" i="62"/>
  <c r="C56" i="62"/>
  <c r="J55" i="62"/>
  <c r="D55" i="62"/>
  <c r="C55" i="62"/>
  <c r="J54" i="62"/>
  <c r="D54" i="62"/>
  <c r="C54" i="62"/>
  <c r="J53" i="62"/>
  <c r="D53" i="62"/>
  <c r="C53" i="62"/>
  <c r="J52" i="62"/>
  <c r="D52" i="62"/>
  <c r="C52" i="62"/>
  <c r="J51" i="62"/>
  <c r="D51" i="62"/>
  <c r="C51" i="62"/>
  <c r="J50" i="62"/>
  <c r="D50" i="62"/>
  <c r="C50" i="62"/>
  <c r="J49" i="62"/>
  <c r="D49" i="62"/>
  <c r="C49" i="62"/>
  <c r="J48" i="62"/>
  <c r="D48" i="62"/>
  <c r="C48" i="62"/>
  <c r="J47" i="62"/>
  <c r="D47" i="62"/>
  <c r="C47" i="62"/>
  <c r="J46" i="62"/>
  <c r="D46" i="62"/>
  <c r="C46" i="62"/>
  <c r="J45" i="62"/>
  <c r="D45" i="62"/>
  <c r="C45" i="62"/>
  <c r="J44" i="62"/>
  <c r="D44" i="62"/>
  <c r="C44" i="62"/>
  <c r="J43" i="62"/>
  <c r="D43" i="62"/>
  <c r="C43" i="62"/>
  <c r="J42" i="62"/>
  <c r="D42" i="62"/>
  <c r="C42" i="62"/>
  <c r="J41" i="62"/>
  <c r="D41" i="62"/>
  <c r="C41" i="62"/>
  <c r="J40" i="62"/>
  <c r="D40" i="62"/>
  <c r="C40" i="62"/>
  <c r="J39" i="62"/>
  <c r="D39" i="62"/>
  <c r="C39" i="62"/>
  <c r="J38" i="62"/>
  <c r="D38" i="62"/>
  <c r="C38" i="62"/>
  <c r="J37" i="62"/>
  <c r="D37" i="62"/>
  <c r="C37" i="62"/>
  <c r="J36" i="62"/>
  <c r="D36" i="62"/>
  <c r="C36" i="62"/>
  <c r="J35" i="62"/>
  <c r="D35" i="62"/>
  <c r="C35" i="62"/>
  <c r="J34" i="62"/>
  <c r="D34" i="62"/>
  <c r="C34" i="62"/>
  <c r="J33" i="62"/>
  <c r="D33" i="62"/>
  <c r="C33" i="62"/>
  <c r="J32" i="62"/>
  <c r="D32" i="62"/>
  <c r="C32" i="62"/>
  <c r="J31" i="62"/>
  <c r="D31" i="62"/>
  <c r="C31" i="62"/>
  <c r="J30" i="62"/>
  <c r="D30" i="62"/>
  <c r="C30" i="62"/>
  <c r="J29" i="62"/>
  <c r="D29" i="62"/>
  <c r="C29" i="62"/>
  <c r="J28" i="62"/>
  <c r="D28" i="62"/>
  <c r="C28" i="62"/>
  <c r="J27" i="62"/>
  <c r="D27" i="62"/>
  <c r="C27" i="62"/>
  <c r="J26" i="62"/>
  <c r="D26" i="62"/>
  <c r="C26" i="62"/>
  <c r="J25" i="62"/>
  <c r="D25" i="62"/>
  <c r="C25" i="62"/>
  <c r="J24" i="62"/>
  <c r="D24" i="62"/>
  <c r="C24" i="62"/>
  <c r="J23" i="62"/>
  <c r="D23" i="62"/>
  <c r="C23" i="62"/>
  <c r="J22" i="62"/>
  <c r="D22" i="62"/>
  <c r="C22" i="62"/>
  <c r="J21" i="62"/>
  <c r="D21" i="62"/>
  <c r="C21" i="62"/>
  <c r="J20" i="62"/>
  <c r="D20" i="62"/>
  <c r="C20" i="62"/>
  <c r="J19" i="62"/>
  <c r="D19" i="62"/>
  <c r="C19" i="62"/>
  <c r="J18" i="62"/>
  <c r="D18" i="62"/>
  <c r="C18" i="62"/>
  <c r="J17" i="62"/>
  <c r="D17" i="62"/>
  <c r="C17" i="62"/>
  <c r="J16" i="62"/>
  <c r="D16" i="62"/>
  <c r="C16" i="62"/>
  <c r="J15" i="62"/>
  <c r="D15" i="62"/>
  <c r="C15" i="62"/>
  <c r="J14" i="62"/>
  <c r="D14" i="62"/>
  <c r="C14" i="62"/>
  <c r="J13" i="62"/>
  <c r="D13" i="62"/>
  <c r="C13" i="62"/>
  <c r="J12" i="62"/>
  <c r="D12" i="62"/>
  <c r="C12" i="62"/>
  <c r="J11" i="62"/>
  <c r="D11" i="62"/>
  <c r="C11" i="62"/>
  <c r="J10" i="62"/>
  <c r="D10" i="62"/>
  <c r="C10" i="62"/>
  <c r="J9" i="62"/>
  <c r="D9" i="62"/>
  <c r="C9" i="62"/>
  <c r="J8" i="62"/>
  <c r="D8" i="62"/>
  <c r="C8" i="62"/>
  <c r="J7" i="62"/>
  <c r="D7" i="62"/>
  <c r="C7" i="62"/>
  <c r="J6" i="62"/>
  <c r="D6" i="62"/>
  <c r="C6" i="62"/>
  <c r="J5" i="62"/>
  <c r="D5" i="62"/>
  <c r="C5" i="62"/>
  <c r="J4" i="62"/>
  <c r="D4" i="62"/>
  <c r="C4" i="62"/>
  <c r="J3" i="62"/>
  <c r="D3" i="62"/>
  <c r="C3" i="62"/>
  <c r="J2" i="62"/>
  <c r="D2" i="62"/>
  <c r="C2" i="62"/>
  <c r="D1" i="62"/>
  <c r="C1" i="62"/>
  <c r="J6" i="61"/>
  <c r="D6" i="61"/>
  <c r="C6" i="61"/>
  <c r="J5" i="61"/>
  <c r="D5" i="61"/>
  <c r="C5" i="61"/>
  <c r="J4" i="61"/>
  <c r="D4" i="61"/>
  <c r="C4" i="61"/>
  <c r="J3" i="61"/>
  <c r="D3" i="61"/>
  <c r="C3" i="61"/>
  <c r="J2" i="61"/>
  <c r="D2" i="61"/>
  <c r="C2" i="61"/>
  <c r="D1" i="61"/>
  <c r="C1" i="61"/>
  <c r="J6" i="60"/>
  <c r="D6" i="60"/>
  <c r="C6" i="60"/>
  <c r="J5" i="60"/>
  <c r="D5" i="60"/>
  <c r="C5" i="60"/>
  <c r="J4" i="60"/>
  <c r="D4" i="60"/>
  <c r="C4" i="60"/>
  <c r="J3" i="60"/>
  <c r="D3" i="60"/>
  <c r="C3" i="60"/>
  <c r="J2" i="60"/>
  <c r="D2" i="60"/>
  <c r="C2" i="60"/>
  <c r="D1" i="60"/>
  <c r="C1" i="60"/>
  <c r="J3" i="59"/>
  <c r="D3" i="59"/>
  <c r="C3" i="59"/>
  <c r="J2" i="59"/>
  <c r="D2" i="59"/>
  <c r="C2" i="59"/>
  <c r="D1" i="59"/>
  <c r="C1" i="59"/>
  <c r="J3" i="58"/>
  <c r="D3" i="58"/>
  <c r="C3" i="58"/>
  <c r="J2" i="58"/>
  <c r="D2" i="58"/>
  <c r="C2" i="58"/>
  <c r="D1" i="58"/>
  <c r="C1" i="58"/>
  <c r="J131" i="57"/>
  <c r="D131" i="57"/>
  <c r="C131" i="57"/>
  <c r="J130" i="57"/>
  <c r="D130" i="57"/>
  <c r="C130" i="57"/>
  <c r="J129" i="57"/>
  <c r="D129" i="57"/>
  <c r="C129" i="57"/>
  <c r="J128" i="57"/>
  <c r="D128" i="57"/>
  <c r="C128" i="57"/>
  <c r="J127" i="57"/>
  <c r="D127" i="57"/>
  <c r="C127" i="57"/>
  <c r="J126" i="57"/>
  <c r="D126" i="57"/>
  <c r="C126" i="57"/>
  <c r="J125" i="57"/>
  <c r="D125" i="57"/>
  <c r="C125" i="57"/>
  <c r="J124" i="57"/>
  <c r="D124" i="57"/>
  <c r="C124" i="57"/>
  <c r="J123" i="57"/>
  <c r="D123" i="57"/>
  <c r="C123" i="57"/>
  <c r="J122" i="57"/>
  <c r="D122" i="57"/>
  <c r="C122" i="57"/>
  <c r="J121" i="57"/>
  <c r="D121" i="57"/>
  <c r="C121" i="57"/>
  <c r="J120" i="57"/>
  <c r="D120" i="57"/>
  <c r="C120" i="57"/>
  <c r="J119" i="57"/>
  <c r="D119" i="57"/>
  <c r="C119" i="57"/>
  <c r="J118" i="57"/>
  <c r="D118" i="57"/>
  <c r="C118" i="57"/>
  <c r="J117" i="57"/>
  <c r="D117" i="57"/>
  <c r="C117" i="57"/>
  <c r="J116" i="57"/>
  <c r="D116" i="57"/>
  <c r="C116" i="57"/>
  <c r="J115" i="57"/>
  <c r="D115" i="57"/>
  <c r="C115" i="57"/>
  <c r="J114" i="57"/>
  <c r="D114" i="57"/>
  <c r="C114" i="57"/>
  <c r="J113" i="57"/>
  <c r="D113" i="57"/>
  <c r="C113" i="57"/>
  <c r="J112" i="57"/>
  <c r="D112" i="57"/>
  <c r="C112" i="57"/>
  <c r="J111" i="57"/>
  <c r="D111" i="57"/>
  <c r="C111" i="57"/>
  <c r="J110" i="57"/>
  <c r="D110" i="57"/>
  <c r="C110" i="57"/>
  <c r="J109" i="57"/>
  <c r="D109" i="57"/>
  <c r="C109" i="57"/>
  <c r="J108" i="57"/>
  <c r="D108" i="57"/>
  <c r="C108" i="57"/>
  <c r="J107" i="57"/>
  <c r="D107" i="57"/>
  <c r="C107" i="57"/>
  <c r="J106" i="57"/>
  <c r="D106" i="57"/>
  <c r="C106" i="57"/>
  <c r="J105" i="57"/>
  <c r="D105" i="57"/>
  <c r="C105" i="57"/>
  <c r="J104" i="57"/>
  <c r="D104" i="57"/>
  <c r="C104" i="57"/>
  <c r="J103" i="57"/>
  <c r="D103" i="57"/>
  <c r="C103" i="57"/>
  <c r="J102" i="57"/>
  <c r="D102" i="57"/>
  <c r="C102" i="57"/>
  <c r="J101" i="57"/>
  <c r="D101" i="57"/>
  <c r="C101" i="57"/>
  <c r="J100" i="57"/>
  <c r="D100" i="57"/>
  <c r="C100" i="57"/>
  <c r="J99" i="57"/>
  <c r="D99" i="57"/>
  <c r="C99" i="57"/>
  <c r="J98" i="57"/>
  <c r="D98" i="57"/>
  <c r="C98" i="57"/>
  <c r="J97" i="57"/>
  <c r="D97" i="57"/>
  <c r="C97" i="57"/>
  <c r="J96" i="57"/>
  <c r="D96" i="57"/>
  <c r="C96" i="57"/>
  <c r="J95" i="57"/>
  <c r="D95" i="57"/>
  <c r="C95" i="57"/>
  <c r="J94" i="57"/>
  <c r="D94" i="57"/>
  <c r="C94" i="57"/>
  <c r="J93" i="57"/>
  <c r="D93" i="57"/>
  <c r="C93" i="57"/>
  <c r="J92" i="57"/>
  <c r="D92" i="57"/>
  <c r="C92" i="57"/>
  <c r="J91" i="57"/>
  <c r="D91" i="57"/>
  <c r="C91" i="57"/>
  <c r="J90" i="57"/>
  <c r="D90" i="57"/>
  <c r="C90" i="57"/>
  <c r="J89" i="57"/>
  <c r="D89" i="57"/>
  <c r="C89" i="57"/>
  <c r="J88" i="57"/>
  <c r="D88" i="57"/>
  <c r="C88" i="57"/>
  <c r="J87" i="57"/>
  <c r="D87" i="57"/>
  <c r="C87" i="57"/>
  <c r="J86" i="57"/>
  <c r="D86" i="57"/>
  <c r="C86" i="57"/>
  <c r="J85" i="57"/>
  <c r="D85" i="57"/>
  <c r="C85" i="57"/>
  <c r="J84" i="57"/>
  <c r="D84" i="57"/>
  <c r="C84" i="57"/>
  <c r="J83" i="57"/>
  <c r="D83" i="57"/>
  <c r="C83" i="57"/>
  <c r="J82" i="57"/>
  <c r="D82" i="57"/>
  <c r="C82" i="57"/>
  <c r="J81" i="57"/>
  <c r="D81" i="57"/>
  <c r="C81" i="57"/>
  <c r="J80" i="57"/>
  <c r="D80" i="57"/>
  <c r="C80" i="57"/>
  <c r="J79" i="57"/>
  <c r="D79" i="57"/>
  <c r="C79" i="57"/>
  <c r="J78" i="57"/>
  <c r="D78" i="57"/>
  <c r="C78" i="57"/>
  <c r="J77" i="57"/>
  <c r="D77" i="57"/>
  <c r="C77" i="57"/>
  <c r="J76" i="57"/>
  <c r="D76" i="57"/>
  <c r="C76" i="57"/>
  <c r="J75" i="57"/>
  <c r="D75" i="57"/>
  <c r="C75" i="57"/>
  <c r="J74" i="57"/>
  <c r="D74" i="57"/>
  <c r="C74" i="57"/>
  <c r="J73" i="57"/>
  <c r="D73" i="57"/>
  <c r="C73" i="57"/>
  <c r="J72" i="57"/>
  <c r="D72" i="57"/>
  <c r="C72" i="57"/>
  <c r="J71" i="57"/>
  <c r="D71" i="57"/>
  <c r="C71" i="57"/>
  <c r="J70" i="57"/>
  <c r="D70" i="57"/>
  <c r="C70" i="57"/>
  <c r="J69" i="57"/>
  <c r="D69" i="57"/>
  <c r="C69" i="57"/>
  <c r="J68" i="57"/>
  <c r="D68" i="57"/>
  <c r="C68" i="57"/>
  <c r="J67" i="57"/>
  <c r="D67" i="57"/>
  <c r="C67" i="57"/>
  <c r="J66" i="57"/>
  <c r="D66" i="57"/>
  <c r="C66" i="57"/>
  <c r="J65" i="57"/>
  <c r="D65" i="57"/>
  <c r="C65" i="57"/>
  <c r="J64" i="57"/>
  <c r="D64" i="57"/>
  <c r="C64" i="57"/>
  <c r="J63" i="57"/>
  <c r="D63" i="57"/>
  <c r="C63" i="57"/>
  <c r="J62" i="57"/>
  <c r="D62" i="57"/>
  <c r="C62" i="57"/>
  <c r="J61" i="57"/>
  <c r="D61" i="57"/>
  <c r="C61" i="57"/>
  <c r="J60" i="57"/>
  <c r="D60" i="57"/>
  <c r="C60" i="57"/>
  <c r="J59" i="57"/>
  <c r="D59" i="57"/>
  <c r="C59" i="57"/>
  <c r="J58" i="57"/>
  <c r="D58" i="57"/>
  <c r="C58" i="57"/>
  <c r="J57" i="57"/>
  <c r="D57" i="57"/>
  <c r="C57" i="57"/>
  <c r="J56" i="57"/>
  <c r="D56" i="57"/>
  <c r="C56" i="57"/>
  <c r="J55" i="57"/>
  <c r="D55" i="57"/>
  <c r="C55" i="57"/>
  <c r="J54" i="57"/>
  <c r="D54" i="57"/>
  <c r="C54" i="57"/>
  <c r="J53" i="57"/>
  <c r="D53" i="57"/>
  <c r="C53" i="57"/>
  <c r="J52" i="57"/>
  <c r="D52" i="57"/>
  <c r="C52" i="57"/>
  <c r="J51" i="57"/>
  <c r="D51" i="57"/>
  <c r="C51" i="57"/>
  <c r="J50" i="57"/>
  <c r="D50" i="57"/>
  <c r="C50" i="57"/>
  <c r="J49" i="57"/>
  <c r="D49" i="57"/>
  <c r="C49" i="57"/>
  <c r="J48" i="57"/>
  <c r="D48" i="57"/>
  <c r="C48" i="57"/>
  <c r="J47" i="57"/>
  <c r="D47" i="57"/>
  <c r="C47" i="57"/>
  <c r="J46" i="57"/>
  <c r="D46" i="57"/>
  <c r="C46" i="57"/>
  <c r="J45" i="57"/>
  <c r="D45" i="57"/>
  <c r="C45" i="57"/>
  <c r="J44" i="57"/>
  <c r="D44" i="57"/>
  <c r="C44" i="57"/>
  <c r="J43" i="57"/>
  <c r="D43" i="57"/>
  <c r="C43" i="57"/>
  <c r="J42" i="57"/>
  <c r="D42" i="57"/>
  <c r="C42" i="57"/>
  <c r="J41" i="57"/>
  <c r="D41" i="57"/>
  <c r="C41" i="57"/>
  <c r="J40" i="57"/>
  <c r="D40" i="57"/>
  <c r="C40" i="57"/>
  <c r="J39" i="57"/>
  <c r="D39" i="57"/>
  <c r="C39" i="57"/>
  <c r="J38" i="57"/>
  <c r="D38" i="57"/>
  <c r="C38" i="57"/>
  <c r="J37" i="57"/>
  <c r="D37" i="57"/>
  <c r="C37" i="57"/>
  <c r="J36" i="57"/>
  <c r="D36" i="57"/>
  <c r="C36" i="57"/>
  <c r="J35" i="57"/>
  <c r="D35" i="57"/>
  <c r="C35" i="57"/>
  <c r="J34" i="57"/>
  <c r="D34" i="57"/>
  <c r="C34" i="57"/>
  <c r="J33" i="57"/>
  <c r="D33" i="57"/>
  <c r="C33" i="57"/>
  <c r="J32" i="57"/>
  <c r="D32" i="57"/>
  <c r="C32" i="57"/>
  <c r="J31" i="57"/>
  <c r="D31" i="57"/>
  <c r="C31" i="57"/>
  <c r="J30" i="57"/>
  <c r="D30" i="57"/>
  <c r="C30" i="57"/>
  <c r="J29" i="57"/>
  <c r="D29" i="57"/>
  <c r="C29" i="57"/>
  <c r="J28" i="57"/>
  <c r="D28" i="57"/>
  <c r="C28" i="57"/>
  <c r="J27" i="57"/>
  <c r="D27" i="57"/>
  <c r="C27" i="57"/>
  <c r="J26" i="57"/>
  <c r="D26" i="57"/>
  <c r="C26" i="57"/>
  <c r="J25" i="57"/>
  <c r="D25" i="57"/>
  <c r="C25" i="57"/>
  <c r="J24" i="57"/>
  <c r="D24" i="57"/>
  <c r="C24" i="57"/>
  <c r="J23" i="57"/>
  <c r="D23" i="57"/>
  <c r="C23" i="57"/>
  <c r="J22" i="57"/>
  <c r="D22" i="57"/>
  <c r="C22" i="57"/>
  <c r="J21" i="57"/>
  <c r="D21" i="57"/>
  <c r="C21" i="57"/>
  <c r="J20" i="57"/>
  <c r="D20" i="57"/>
  <c r="C20" i="57"/>
  <c r="J19" i="57"/>
  <c r="D19" i="57"/>
  <c r="C19" i="57"/>
  <c r="J18" i="57"/>
  <c r="D18" i="57"/>
  <c r="C18" i="57"/>
  <c r="J17" i="57"/>
  <c r="D17" i="57"/>
  <c r="C17" i="57"/>
  <c r="J16" i="57"/>
  <c r="D16" i="57"/>
  <c r="C16" i="57"/>
  <c r="J15" i="57"/>
  <c r="D15" i="57"/>
  <c r="C15" i="57"/>
  <c r="J14" i="57"/>
  <c r="D14" i="57"/>
  <c r="C14" i="57"/>
  <c r="J13" i="57"/>
  <c r="D13" i="57"/>
  <c r="C13" i="57"/>
  <c r="J12" i="57"/>
  <c r="D12" i="57"/>
  <c r="C12" i="57"/>
  <c r="J11" i="57"/>
  <c r="D11" i="57"/>
  <c r="C11" i="57"/>
  <c r="J10" i="57"/>
  <c r="D10" i="57"/>
  <c r="C10" i="57"/>
  <c r="J9" i="57"/>
  <c r="D9" i="57"/>
  <c r="C9" i="57"/>
  <c r="J8" i="57"/>
  <c r="D8" i="57"/>
  <c r="C8" i="57"/>
  <c r="J7" i="57"/>
  <c r="D7" i="57"/>
  <c r="C7" i="57"/>
  <c r="J6" i="57"/>
  <c r="D6" i="57"/>
  <c r="C6" i="57"/>
  <c r="J5" i="57"/>
  <c r="D5" i="57"/>
  <c r="C5" i="57"/>
  <c r="J4" i="57"/>
  <c r="D4" i="57"/>
  <c r="C4" i="57"/>
  <c r="J3" i="57"/>
  <c r="D3" i="57"/>
  <c r="C3" i="57"/>
  <c r="J2" i="57"/>
  <c r="D2" i="57"/>
  <c r="C2" i="57"/>
  <c r="D1" i="57"/>
  <c r="C1" i="57"/>
  <c r="J64" i="56"/>
  <c r="D64" i="56"/>
  <c r="C64" i="56"/>
  <c r="J63" i="56"/>
  <c r="D63" i="56"/>
  <c r="C63" i="56"/>
  <c r="J62" i="56"/>
  <c r="D62" i="56"/>
  <c r="C62" i="56"/>
  <c r="J61" i="56"/>
  <c r="D61" i="56"/>
  <c r="C61" i="56"/>
  <c r="J60" i="56"/>
  <c r="D60" i="56"/>
  <c r="C60" i="56"/>
  <c r="J59" i="56"/>
  <c r="D59" i="56"/>
  <c r="C59" i="56"/>
  <c r="J58" i="56"/>
  <c r="D58" i="56"/>
  <c r="C58" i="56"/>
  <c r="J57" i="56"/>
  <c r="D57" i="56"/>
  <c r="C57" i="56"/>
  <c r="J56" i="56"/>
  <c r="D56" i="56"/>
  <c r="C56" i="56"/>
  <c r="J55" i="56"/>
  <c r="D55" i="56"/>
  <c r="C55" i="56"/>
  <c r="J54" i="56"/>
  <c r="D54" i="56"/>
  <c r="C54" i="56"/>
  <c r="J53" i="56"/>
  <c r="D53" i="56"/>
  <c r="C53" i="56"/>
  <c r="J52" i="56"/>
  <c r="D52" i="56"/>
  <c r="C52" i="56"/>
  <c r="J51" i="56"/>
  <c r="D51" i="56"/>
  <c r="C51" i="56"/>
  <c r="J50" i="56"/>
  <c r="D50" i="56"/>
  <c r="C50" i="56"/>
  <c r="J49" i="56"/>
  <c r="D49" i="56"/>
  <c r="C49" i="56"/>
  <c r="J48" i="56"/>
  <c r="D48" i="56"/>
  <c r="C48" i="56"/>
  <c r="J47" i="56"/>
  <c r="D47" i="56"/>
  <c r="C47" i="56"/>
  <c r="J46" i="56"/>
  <c r="D46" i="56"/>
  <c r="C46" i="56"/>
  <c r="J45" i="56"/>
  <c r="D45" i="56"/>
  <c r="C45" i="56"/>
  <c r="J44" i="56"/>
  <c r="D44" i="56"/>
  <c r="C44" i="56"/>
  <c r="J43" i="56"/>
  <c r="D43" i="56"/>
  <c r="C43" i="56"/>
  <c r="J42" i="56"/>
  <c r="D42" i="56"/>
  <c r="C42" i="56"/>
  <c r="J41" i="56"/>
  <c r="D41" i="56"/>
  <c r="C41" i="56"/>
  <c r="J40" i="56"/>
  <c r="D40" i="56"/>
  <c r="C40" i="56"/>
  <c r="J39" i="56"/>
  <c r="D39" i="56"/>
  <c r="C39" i="56"/>
  <c r="J38" i="56"/>
  <c r="D38" i="56"/>
  <c r="C38" i="56"/>
  <c r="J37" i="56"/>
  <c r="D37" i="56"/>
  <c r="C37" i="56"/>
  <c r="J36" i="56"/>
  <c r="D36" i="56"/>
  <c r="C36" i="56"/>
  <c r="J35" i="56"/>
  <c r="D35" i="56"/>
  <c r="C35" i="56"/>
  <c r="J34" i="56"/>
  <c r="D34" i="56"/>
  <c r="C34" i="56"/>
  <c r="J33" i="56"/>
  <c r="D33" i="56"/>
  <c r="C33" i="56"/>
  <c r="J32" i="56"/>
  <c r="D32" i="56"/>
  <c r="C32" i="56"/>
  <c r="J31" i="56"/>
  <c r="D31" i="56"/>
  <c r="C31" i="56"/>
  <c r="J30" i="56"/>
  <c r="D30" i="56"/>
  <c r="C30" i="56"/>
  <c r="J29" i="56"/>
  <c r="D29" i="56"/>
  <c r="C29" i="56"/>
  <c r="J28" i="56"/>
  <c r="D28" i="56"/>
  <c r="C28" i="56"/>
  <c r="J27" i="56"/>
  <c r="D27" i="56"/>
  <c r="C27" i="56"/>
  <c r="J26" i="56"/>
  <c r="D26" i="56"/>
  <c r="C26" i="56"/>
  <c r="J25" i="56"/>
  <c r="D25" i="56"/>
  <c r="C25" i="56"/>
  <c r="J24" i="56"/>
  <c r="D24" i="56"/>
  <c r="C24" i="56"/>
  <c r="J23" i="56"/>
  <c r="D23" i="56"/>
  <c r="C23" i="56"/>
  <c r="J22" i="56"/>
  <c r="D22" i="56"/>
  <c r="C22" i="56"/>
  <c r="J21" i="56"/>
  <c r="D21" i="56"/>
  <c r="C21" i="56"/>
  <c r="J20" i="56"/>
  <c r="D20" i="56"/>
  <c r="C20" i="56"/>
  <c r="J19" i="56"/>
  <c r="D19" i="56"/>
  <c r="C19" i="56"/>
  <c r="J18" i="56"/>
  <c r="D18" i="56"/>
  <c r="C18" i="56"/>
  <c r="J17" i="56"/>
  <c r="D17" i="56"/>
  <c r="C17" i="56"/>
  <c r="J16" i="56"/>
  <c r="D16" i="56"/>
  <c r="C16" i="56"/>
  <c r="J15" i="56"/>
  <c r="D15" i="56"/>
  <c r="C15" i="56"/>
  <c r="J14" i="56"/>
  <c r="D14" i="56"/>
  <c r="C14" i="56"/>
  <c r="J13" i="56"/>
  <c r="D13" i="56"/>
  <c r="C13" i="56"/>
  <c r="J12" i="56"/>
  <c r="D12" i="56"/>
  <c r="C12" i="56"/>
  <c r="J11" i="56"/>
  <c r="D11" i="56"/>
  <c r="C11" i="56"/>
  <c r="J10" i="56"/>
  <c r="D10" i="56"/>
  <c r="C10" i="56"/>
  <c r="J9" i="56"/>
  <c r="D9" i="56"/>
  <c r="C9" i="56"/>
  <c r="J8" i="56"/>
  <c r="D8" i="56"/>
  <c r="C8" i="56"/>
  <c r="J7" i="56"/>
  <c r="D7" i="56"/>
  <c r="C7" i="56"/>
  <c r="J6" i="56"/>
  <c r="D6" i="56"/>
  <c r="C6" i="56"/>
  <c r="J5" i="56"/>
  <c r="D5" i="56"/>
  <c r="C5" i="56"/>
  <c r="J4" i="56"/>
  <c r="D4" i="56"/>
  <c r="C4" i="56"/>
  <c r="J3" i="56"/>
  <c r="D3" i="56"/>
  <c r="C3" i="56"/>
  <c r="J2" i="56"/>
  <c r="D2" i="56"/>
  <c r="C2" i="56"/>
  <c r="D1" i="56"/>
  <c r="C1" i="56"/>
  <c r="J138" i="55"/>
  <c r="D138" i="55"/>
  <c r="C138" i="55"/>
  <c r="J137" i="55"/>
  <c r="D137" i="55"/>
  <c r="C137" i="55"/>
  <c r="J136" i="55"/>
  <c r="D136" i="55"/>
  <c r="C136" i="55"/>
  <c r="J135" i="55"/>
  <c r="D135" i="55"/>
  <c r="C135" i="55"/>
  <c r="J134" i="55"/>
  <c r="D134" i="55"/>
  <c r="C134" i="55"/>
  <c r="J133" i="55"/>
  <c r="D133" i="55"/>
  <c r="C133" i="55"/>
  <c r="J132" i="55"/>
  <c r="D132" i="55"/>
  <c r="C132" i="55"/>
  <c r="J131" i="55"/>
  <c r="D131" i="55"/>
  <c r="C131" i="55"/>
  <c r="J130" i="55"/>
  <c r="D130" i="55"/>
  <c r="C130" i="55"/>
  <c r="J129" i="55"/>
  <c r="D129" i="55"/>
  <c r="C129" i="55"/>
  <c r="J128" i="55"/>
  <c r="D128" i="55"/>
  <c r="C128" i="55"/>
  <c r="J127" i="55"/>
  <c r="D127" i="55"/>
  <c r="C127" i="55"/>
  <c r="J126" i="55"/>
  <c r="D126" i="55"/>
  <c r="C126" i="55"/>
  <c r="J125" i="55"/>
  <c r="D125" i="55"/>
  <c r="C125" i="55"/>
  <c r="J124" i="55"/>
  <c r="D124" i="55"/>
  <c r="C124" i="55"/>
  <c r="J123" i="55"/>
  <c r="D123" i="55"/>
  <c r="C123" i="55"/>
  <c r="J122" i="55"/>
  <c r="D122" i="55"/>
  <c r="C122" i="55"/>
  <c r="J121" i="55"/>
  <c r="D121" i="55"/>
  <c r="C121" i="55"/>
  <c r="J120" i="55"/>
  <c r="D120" i="55"/>
  <c r="C120" i="55"/>
  <c r="J119" i="55"/>
  <c r="D119" i="55"/>
  <c r="C119" i="55"/>
  <c r="J118" i="55"/>
  <c r="D118" i="55"/>
  <c r="C118" i="55"/>
  <c r="J117" i="55"/>
  <c r="D117" i="55"/>
  <c r="C117" i="55"/>
  <c r="J116" i="55"/>
  <c r="D116" i="55"/>
  <c r="C116" i="55"/>
  <c r="J115" i="55"/>
  <c r="D115" i="55"/>
  <c r="C115" i="55"/>
  <c r="J114" i="55"/>
  <c r="D114" i="55"/>
  <c r="C114" i="55"/>
  <c r="J113" i="55"/>
  <c r="D113" i="55"/>
  <c r="C113" i="55"/>
  <c r="J112" i="55"/>
  <c r="D112" i="55"/>
  <c r="C112" i="55"/>
  <c r="J111" i="55"/>
  <c r="D111" i="55"/>
  <c r="C111" i="55"/>
  <c r="J110" i="55"/>
  <c r="D110" i="55"/>
  <c r="C110" i="55"/>
  <c r="J109" i="55"/>
  <c r="D109" i="55"/>
  <c r="C109" i="55"/>
  <c r="J108" i="55"/>
  <c r="D108" i="55"/>
  <c r="C108" i="55"/>
  <c r="J107" i="55"/>
  <c r="D107" i="55"/>
  <c r="C107" i="55"/>
  <c r="J106" i="55"/>
  <c r="D106" i="55"/>
  <c r="C106" i="55"/>
  <c r="J105" i="55"/>
  <c r="D105" i="55"/>
  <c r="C105" i="55"/>
  <c r="J104" i="55"/>
  <c r="D104" i="55"/>
  <c r="C104" i="55"/>
  <c r="J103" i="55"/>
  <c r="D103" i="55"/>
  <c r="C103" i="55"/>
  <c r="J102" i="55"/>
  <c r="D102" i="55"/>
  <c r="C102" i="55"/>
  <c r="J101" i="55"/>
  <c r="D101" i="55"/>
  <c r="C101" i="55"/>
  <c r="J100" i="55"/>
  <c r="D100" i="55"/>
  <c r="C100" i="55"/>
  <c r="J99" i="55"/>
  <c r="D99" i="55"/>
  <c r="C99" i="55"/>
  <c r="J98" i="55"/>
  <c r="D98" i="55"/>
  <c r="C98" i="55"/>
  <c r="J97" i="55"/>
  <c r="D97" i="55"/>
  <c r="C97" i="55"/>
  <c r="J96" i="55"/>
  <c r="D96" i="55"/>
  <c r="C96" i="55"/>
  <c r="J95" i="55"/>
  <c r="D95" i="55"/>
  <c r="C95" i="55"/>
  <c r="J94" i="55"/>
  <c r="D94" i="55"/>
  <c r="C94" i="55"/>
  <c r="J93" i="55"/>
  <c r="D93" i="55"/>
  <c r="C93" i="55"/>
  <c r="J92" i="55"/>
  <c r="D92" i="55"/>
  <c r="C92" i="55"/>
  <c r="J91" i="55"/>
  <c r="D91" i="55"/>
  <c r="C91" i="55"/>
  <c r="J90" i="55"/>
  <c r="D90" i="55"/>
  <c r="C90" i="55"/>
  <c r="J89" i="55"/>
  <c r="D89" i="55"/>
  <c r="C89" i="55"/>
  <c r="J88" i="55"/>
  <c r="D88" i="55"/>
  <c r="C88" i="55"/>
  <c r="J87" i="55"/>
  <c r="D87" i="55"/>
  <c r="C87" i="55"/>
  <c r="J86" i="55"/>
  <c r="D86" i="55"/>
  <c r="C86" i="55"/>
  <c r="J85" i="55"/>
  <c r="D85" i="55"/>
  <c r="C85" i="55"/>
  <c r="J84" i="55"/>
  <c r="D84" i="55"/>
  <c r="C84" i="55"/>
  <c r="J83" i="55"/>
  <c r="D83" i="55"/>
  <c r="C83" i="55"/>
  <c r="J82" i="55"/>
  <c r="D82" i="55"/>
  <c r="C82" i="55"/>
  <c r="J81" i="55"/>
  <c r="D81" i="55"/>
  <c r="C81" i="55"/>
  <c r="J80" i="55"/>
  <c r="D80" i="55"/>
  <c r="C80" i="55"/>
  <c r="J79" i="55"/>
  <c r="D79" i="55"/>
  <c r="C79" i="55"/>
  <c r="J78" i="55"/>
  <c r="D78" i="55"/>
  <c r="C78" i="55"/>
  <c r="J77" i="55"/>
  <c r="D77" i="55"/>
  <c r="C77" i="55"/>
  <c r="J76" i="55"/>
  <c r="D76" i="55"/>
  <c r="C76" i="55"/>
  <c r="J75" i="55"/>
  <c r="D75" i="55"/>
  <c r="C75" i="55"/>
  <c r="J74" i="55"/>
  <c r="D74" i="55"/>
  <c r="C74" i="55"/>
  <c r="J73" i="55"/>
  <c r="D73" i="55"/>
  <c r="C73" i="55"/>
  <c r="J72" i="55"/>
  <c r="D72" i="55"/>
  <c r="C72" i="55"/>
  <c r="J71" i="55"/>
  <c r="D71" i="55"/>
  <c r="C71" i="55"/>
  <c r="J70" i="55"/>
  <c r="D70" i="55"/>
  <c r="C70" i="55"/>
  <c r="J69" i="55"/>
  <c r="D69" i="55"/>
  <c r="C69" i="55"/>
  <c r="J68" i="55"/>
  <c r="D68" i="55"/>
  <c r="C68" i="55"/>
  <c r="J67" i="55"/>
  <c r="D67" i="55"/>
  <c r="C67" i="55"/>
  <c r="J66" i="55"/>
  <c r="D66" i="55"/>
  <c r="C66" i="55"/>
  <c r="J65" i="55"/>
  <c r="D65" i="55"/>
  <c r="C65" i="55"/>
  <c r="J64" i="55"/>
  <c r="D64" i="55"/>
  <c r="C64" i="55"/>
  <c r="J63" i="55"/>
  <c r="D63" i="55"/>
  <c r="C63" i="55"/>
  <c r="J62" i="55"/>
  <c r="D62" i="55"/>
  <c r="C62" i="55"/>
  <c r="J61" i="55"/>
  <c r="D61" i="55"/>
  <c r="C61" i="55"/>
  <c r="J60" i="55"/>
  <c r="D60" i="55"/>
  <c r="C60" i="55"/>
  <c r="J59" i="55"/>
  <c r="D59" i="55"/>
  <c r="C59" i="55"/>
  <c r="J58" i="55"/>
  <c r="D58" i="55"/>
  <c r="C58" i="55"/>
  <c r="J57" i="55"/>
  <c r="D57" i="55"/>
  <c r="C57" i="55"/>
  <c r="J56" i="55"/>
  <c r="D56" i="55"/>
  <c r="C56" i="55"/>
  <c r="J55" i="55"/>
  <c r="D55" i="55"/>
  <c r="C55" i="55"/>
  <c r="J54" i="55"/>
  <c r="D54" i="55"/>
  <c r="C54" i="55"/>
  <c r="J53" i="55"/>
  <c r="D53" i="55"/>
  <c r="C53" i="55"/>
  <c r="J52" i="55"/>
  <c r="D52" i="55"/>
  <c r="C52" i="55"/>
  <c r="J51" i="55"/>
  <c r="D51" i="55"/>
  <c r="C51" i="55"/>
  <c r="J50" i="55"/>
  <c r="D50" i="55"/>
  <c r="C50" i="55"/>
  <c r="J49" i="55"/>
  <c r="D49" i="55"/>
  <c r="C49" i="55"/>
  <c r="J48" i="55"/>
  <c r="D48" i="55"/>
  <c r="C48" i="55"/>
  <c r="J47" i="55"/>
  <c r="D47" i="55"/>
  <c r="C47" i="55"/>
  <c r="J46" i="55"/>
  <c r="D46" i="55"/>
  <c r="C46" i="55"/>
  <c r="J45" i="55"/>
  <c r="D45" i="55"/>
  <c r="C45" i="55"/>
  <c r="J44" i="55"/>
  <c r="D44" i="55"/>
  <c r="C44" i="55"/>
  <c r="J43" i="55"/>
  <c r="D43" i="55"/>
  <c r="C43" i="55"/>
  <c r="J42" i="55"/>
  <c r="D42" i="55"/>
  <c r="C42" i="55"/>
  <c r="J41" i="55"/>
  <c r="D41" i="55"/>
  <c r="C41" i="55"/>
  <c r="J40" i="55"/>
  <c r="D40" i="55"/>
  <c r="C40" i="55"/>
  <c r="J39" i="55"/>
  <c r="D39" i="55"/>
  <c r="C39" i="55"/>
  <c r="J38" i="55"/>
  <c r="D38" i="55"/>
  <c r="C38" i="55"/>
  <c r="J37" i="55"/>
  <c r="D37" i="55"/>
  <c r="C37" i="55"/>
  <c r="J36" i="55"/>
  <c r="D36" i="55"/>
  <c r="C36" i="55"/>
  <c r="J35" i="55"/>
  <c r="D35" i="55"/>
  <c r="C35" i="55"/>
  <c r="J34" i="55"/>
  <c r="D34" i="55"/>
  <c r="C34" i="55"/>
  <c r="J33" i="55"/>
  <c r="D33" i="55"/>
  <c r="C33" i="55"/>
  <c r="J32" i="55"/>
  <c r="D32" i="55"/>
  <c r="C32" i="55"/>
  <c r="J31" i="55"/>
  <c r="D31" i="55"/>
  <c r="C31" i="55"/>
  <c r="J30" i="55"/>
  <c r="D30" i="55"/>
  <c r="C30" i="55"/>
  <c r="J29" i="55"/>
  <c r="D29" i="55"/>
  <c r="C29" i="55"/>
  <c r="J28" i="55"/>
  <c r="D28" i="55"/>
  <c r="C28" i="55"/>
  <c r="J27" i="55"/>
  <c r="D27" i="55"/>
  <c r="C27" i="55"/>
  <c r="J26" i="55"/>
  <c r="D26" i="55"/>
  <c r="C26" i="55"/>
  <c r="J25" i="55"/>
  <c r="D25" i="55"/>
  <c r="C25" i="55"/>
  <c r="J24" i="55"/>
  <c r="D24" i="55"/>
  <c r="C24" i="55"/>
  <c r="J23" i="55"/>
  <c r="D23" i="55"/>
  <c r="C23" i="55"/>
  <c r="J22" i="55"/>
  <c r="D22" i="55"/>
  <c r="C22" i="55"/>
  <c r="J21" i="55"/>
  <c r="D21" i="55"/>
  <c r="C21" i="55"/>
  <c r="J20" i="55"/>
  <c r="D20" i="55"/>
  <c r="C20" i="55"/>
  <c r="J19" i="55"/>
  <c r="D19" i="55"/>
  <c r="C19" i="55"/>
  <c r="J18" i="55"/>
  <c r="D18" i="55"/>
  <c r="C18" i="55"/>
  <c r="J17" i="55"/>
  <c r="D17" i="55"/>
  <c r="C17" i="55"/>
  <c r="J16" i="55"/>
  <c r="D16" i="55"/>
  <c r="C16" i="55"/>
  <c r="J15" i="55"/>
  <c r="D15" i="55"/>
  <c r="C15" i="55"/>
  <c r="J14" i="55"/>
  <c r="D14" i="55"/>
  <c r="C14" i="55"/>
  <c r="J13" i="55"/>
  <c r="D13" i="55"/>
  <c r="C13" i="55"/>
  <c r="J12" i="55"/>
  <c r="D12" i="55"/>
  <c r="C12" i="55"/>
  <c r="J11" i="55"/>
  <c r="D11" i="55"/>
  <c r="C11" i="55"/>
  <c r="J10" i="55"/>
  <c r="D10" i="55"/>
  <c r="C10" i="55"/>
  <c r="J9" i="55"/>
  <c r="D9" i="55"/>
  <c r="C9" i="55"/>
  <c r="J8" i="55"/>
  <c r="D8" i="55"/>
  <c r="C8" i="55"/>
  <c r="J7" i="55"/>
  <c r="D7" i="55"/>
  <c r="C7" i="55"/>
  <c r="J6" i="55"/>
  <c r="D6" i="55"/>
  <c r="C6" i="55"/>
  <c r="J5" i="55"/>
  <c r="D5" i="55"/>
  <c r="C5" i="55"/>
  <c r="J4" i="55"/>
  <c r="D4" i="55"/>
  <c r="C4" i="55"/>
  <c r="J3" i="55"/>
  <c r="D3" i="55"/>
  <c r="C3" i="55"/>
  <c r="J2" i="55"/>
  <c r="D2" i="55"/>
  <c r="C2" i="55"/>
  <c r="D1" i="55"/>
  <c r="C1" i="55"/>
  <c r="J83" i="54"/>
  <c r="D83" i="54"/>
  <c r="C83" i="54"/>
  <c r="J82" i="54"/>
  <c r="D82" i="54"/>
  <c r="C82" i="54"/>
  <c r="J81" i="54"/>
  <c r="D81" i="54"/>
  <c r="C81" i="54"/>
  <c r="J80" i="54"/>
  <c r="D80" i="54"/>
  <c r="C80" i="54"/>
  <c r="J79" i="54"/>
  <c r="D79" i="54"/>
  <c r="C79" i="54"/>
  <c r="J78" i="54"/>
  <c r="D78" i="54"/>
  <c r="C78" i="54"/>
  <c r="J77" i="54"/>
  <c r="D77" i="54"/>
  <c r="C77" i="54"/>
  <c r="J76" i="54"/>
  <c r="D76" i="54"/>
  <c r="C76" i="54"/>
  <c r="J75" i="54"/>
  <c r="D75" i="54"/>
  <c r="C75" i="54"/>
  <c r="J74" i="54"/>
  <c r="D74" i="54"/>
  <c r="C74" i="54"/>
  <c r="J73" i="54"/>
  <c r="D73" i="54"/>
  <c r="C73" i="54"/>
  <c r="J72" i="54"/>
  <c r="D72" i="54"/>
  <c r="C72" i="54"/>
  <c r="J71" i="54"/>
  <c r="D71" i="54"/>
  <c r="C71" i="54"/>
  <c r="J70" i="54"/>
  <c r="D70" i="54"/>
  <c r="C70" i="54"/>
  <c r="J69" i="54"/>
  <c r="D69" i="54"/>
  <c r="C69" i="54"/>
  <c r="J68" i="54"/>
  <c r="D68" i="54"/>
  <c r="C68" i="54"/>
  <c r="J67" i="54"/>
  <c r="D67" i="54"/>
  <c r="C67" i="54"/>
  <c r="J66" i="54"/>
  <c r="D66" i="54"/>
  <c r="C66" i="54"/>
  <c r="J65" i="54"/>
  <c r="D65" i="54"/>
  <c r="C65" i="54"/>
  <c r="J64" i="54"/>
  <c r="D64" i="54"/>
  <c r="C64" i="54"/>
  <c r="J63" i="54"/>
  <c r="D63" i="54"/>
  <c r="C63" i="54"/>
  <c r="J62" i="54"/>
  <c r="D62" i="54"/>
  <c r="C62" i="54"/>
  <c r="J61" i="54"/>
  <c r="D61" i="54"/>
  <c r="C61" i="54"/>
  <c r="J60" i="54"/>
  <c r="D60" i="54"/>
  <c r="C60" i="54"/>
  <c r="J59" i="54"/>
  <c r="D59" i="54"/>
  <c r="C59" i="54"/>
  <c r="J58" i="54"/>
  <c r="D58" i="54"/>
  <c r="C58" i="54"/>
  <c r="J57" i="54"/>
  <c r="D57" i="54"/>
  <c r="C57" i="54"/>
  <c r="J56" i="54"/>
  <c r="D56" i="54"/>
  <c r="C56" i="54"/>
  <c r="J55" i="54"/>
  <c r="D55" i="54"/>
  <c r="C55" i="54"/>
  <c r="J54" i="54"/>
  <c r="D54" i="54"/>
  <c r="C54" i="54"/>
  <c r="J53" i="54"/>
  <c r="D53" i="54"/>
  <c r="C53" i="54"/>
  <c r="J52" i="54"/>
  <c r="D52" i="54"/>
  <c r="C52" i="54"/>
  <c r="J51" i="54"/>
  <c r="D51" i="54"/>
  <c r="C51" i="54"/>
  <c r="J50" i="54"/>
  <c r="D50" i="54"/>
  <c r="C50" i="54"/>
  <c r="J49" i="54"/>
  <c r="D49" i="54"/>
  <c r="C49" i="54"/>
  <c r="J48" i="54"/>
  <c r="D48" i="54"/>
  <c r="C48" i="54"/>
  <c r="J47" i="54"/>
  <c r="D47" i="54"/>
  <c r="C47" i="54"/>
  <c r="J46" i="54"/>
  <c r="D46" i="54"/>
  <c r="C46" i="54"/>
  <c r="J45" i="54"/>
  <c r="D45" i="54"/>
  <c r="C45" i="54"/>
  <c r="J44" i="54"/>
  <c r="D44" i="54"/>
  <c r="C44" i="54"/>
  <c r="J43" i="54"/>
  <c r="D43" i="54"/>
  <c r="C43" i="54"/>
  <c r="J42" i="54"/>
  <c r="D42" i="54"/>
  <c r="C42" i="54"/>
  <c r="J41" i="54"/>
  <c r="D41" i="54"/>
  <c r="C41" i="54"/>
  <c r="J40" i="54"/>
  <c r="D40" i="54"/>
  <c r="C40" i="54"/>
  <c r="J39" i="54"/>
  <c r="D39" i="54"/>
  <c r="C39" i="54"/>
  <c r="J38" i="54"/>
  <c r="D38" i="54"/>
  <c r="C38" i="54"/>
  <c r="J37" i="54"/>
  <c r="D37" i="54"/>
  <c r="C37" i="54"/>
  <c r="J36" i="54"/>
  <c r="D36" i="54"/>
  <c r="C36" i="54"/>
  <c r="J35" i="54"/>
  <c r="D35" i="54"/>
  <c r="C35" i="54"/>
  <c r="J34" i="54"/>
  <c r="D34" i="54"/>
  <c r="C34" i="54"/>
  <c r="J33" i="54"/>
  <c r="D33" i="54"/>
  <c r="C33" i="54"/>
  <c r="J32" i="54"/>
  <c r="D32" i="54"/>
  <c r="C32" i="54"/>
  <c r="J31" i="54"/>
  <c r="D31" i="54"/>
  <c r="C31" i="54"/>
  <c r="J30" i="54"/>
  <c r="D30" i="54"/>
  <c r="C30" i="54"/>
  <c r="J29" i="54"/>
  <c r="D29" i="54"/>
  <c r="C29" i="54"/>
  <c r="J28" i="54"/>
  <c r="D28" i="54"/>
  <c r="C28" i="54"/>
  <c r="J27" i="54"/>
  <c r="D27" i="54"/>
  <c r="C27" i="54"/>
  <c r="J26" i="54"/>
  <c r="D26" i="54"/>
  <c r="C26" i="54"/>
  <c r="J25" i="54"/>
  <c r="D25" i="54"/>
  <c r="C25" i="54"/>
  <c r="J24" i="54"/>
  <c r="D24" i="54"/>
  <c r="C24" i="54"/>
  <c r="J23" i="54"/>
  <c r="D23" i="54"/>
  <c r="C23" i="54"/>
  <c r="J22" i="54"/>
  <c r="D22" i="54"/>
  <c r="C22" i="54"/>
  <c r="J21" i="54"/>
  <c r="D21" i="54"/>
  <c r="C21" i="54"/>
  <c r="J20" i="54"/>
  <c r="D20" i="54"/>
  <c r="C20" i="54"/>
  <c r="J19" i="54"/>
  <c r="D19" i="54"/>
  <c r="C19" i="54"/>
  <c r="J18" i="54"/>
  <c r="D18" i="54"/>
  <c r="C18" i="54"/>
  <c r="J17" i="54"/>
  <c r="D17" i="54"/>
  <c r="C17" i="54"/>
  <c r="J16" i="54"/>
  <c r="D16" i="54"/>
  <c r="C16" i="54"/>
  <c r="J15" i="54"/>
  <c r="D15" i="54"/>
  <c r="C15" i="54"/>
  <c r="J14" i="54"/>
  <c r="D14" i="54"/>
  <c r="C14" i="54"/>
  <c r="J13" i="54"/>
  <c r="D13" i="54"/>
  <c r="C13" i="54"/>
  <c r="J12" i="54"/>
  <c r="D12" i="54"/>
  <c r="C12" i="54"/>
  <c r="J11" i="54"/>
  <c r="D11" i="54"/>
  <c r="C11" i="54"/>
  <c r="J10" i="54"/>
  <c r="D10" i="54"/>
  <c r="C10" i="54"/>
  <c r="J9" i="54"/>
  <c r="D9" i="54"/>
  <c r="C9" i="54"/>
  <c r="J8" i="54"/>
  <c r="D8" i="54"/>
  <c r="C8" i="54"/>
  <c r="J7" i="54"/>
  <c r="D7" i="54"/>
  <c r="C7" i="54"/>
  <c r="J6" i="54"/>
  <c r="D6" i="54"/>
  <c r="C6" i="54"/>
  <c r="J5" i="54"/>
  <c r="D5" i="54"/>
  <c r="C5" i="54"/>
  <c r="J4" i="54"/>
  <c r="D4" i="54"/>
  <c r="C4" i="54"/>
  <c r="J3" i="54"/>
  <c r="D3" i="54"/>
  <c r="C3" i="54"/>
  <c r="J2" i="54"/>
  <c r="D2" i="54"/>
  <c r="C2" i="54"/>
  <c r="D1" i="54"/>
  <c r="C1" i="54"/>
  <c r="J19" i="53"/>
  <c r="D19" i="53"/>
  <c r="C19" i="53"/>
  <c r="J18" i="53"/>
  <c r="D18" i="53"/>
  <c r="C18" i="53"/>
  <c r="J17" i="53"/>
  <c r="D17" i="53"/>
  <c r="C17" i="53"/>
  <c r="J16" i="53"/>
  <c r="D16" i="53"/>
  <c r="C16" i="53"/>
  <c r="J15" i="53"/>
  <c r="D15" i="53"/>
  <c r="C15" i="53"/>
  <c r="J14" i="53"/>
  <c r="D14" i="53"/>
  <c r="C14" i="53"/>
  <c r="J13" i="53"/>
  <c r="D13" i="53"/>
  <c r="C13" i="53"/>
  <c r="J12" i="53"/>
  <c r="D12" i="53"/>
  <c r="C12" i="53"/>
  <c r="J11" i="53"/>
  <c r="D11" i="53"/>
  <c r="C11" i="53"/>
  <c r="J10" i="53"/>
  <c r="D10" i="53"/>
  <c r="C10" i="53"/>
  <c r="J9" i="53"/>
  <c r="D9" i="53"/>
  <c r="C9" i="53"/>
  <c r="J8" i="53"/>
  <c r="D8" i="53"/>
  <c r="C8" i="53"/>
  <c r="J7" i="53"/>
  <c r="D7" i="53"/>
  <c r="C7" i="53"/>
  <c r="J6" i="53"/>
  <c r="D6" i="53"/>
  <c r="C6" i="53"/>
  <c r="J5" i="53"/>
  <c r="D5" i="53"/>
  <c r="C5" i="53"/>
  <c r="J4" i="53"/>
  <c r="D4" i="53"/>
  <c r="C4" i="53"/>
  <c r="J3" i="53"/>
  <c r="D3" i="53"/>
  <c r="C3" i="53"/>
  <c r="J2" i="53"/>
  <c r="D2" i="53"/>
  <c r="C2" i="53"/>
  <c r="D1" i="53"/>
  <c r="C1" i="53"/>
  <c r="J22" i="52"/>
  <c r="D22" i="52"/>
  <c r="C22" i="52"/>
  <c r="J21" i="52"/>
  <c r="D21" i="52"/>
  <c r="C21" i="52"/>
  <c r="J20" i="52"/>
  <c r="D20" i="52"/>
  <c r="C20" i="52"/>
  <c r="J19" i="52"/>
  <c r="D19" i="52"/>
  <c r="C19" i="52"/>
  <c r="J18" i="52"/>
  <c r="D18" i="52"/>
  <c r="C18" i="52"/>
  <c r="J17" i="52"/>
  <c r="D17" i="52"/>
  <c r="C17" i="52"/>
  <c r="J16" i="52"/>
  <c r="D16" i="52"/>
  <c r="C16" i="52"/>
  <c r="J15" i="52"/>
  <c r="D15" i="52"/>
  <c r="C15" i="52"/>
  <c r="J14" i="52"/>
  <c r="D14" i="52"/>
  <c r="C14" i="52"/>
  <c r="J13" i="52"/>
  <c r="D13" i="52"/>
  <c r="C13" i="52"/>
  <c r="J12" i="52"/>
  <c r="D12" i="52"/>
  <c r="C12" i="52"/>
  <c r="J11" i="52"/>
  <c r="D11" i="52"/>
  <c r="C11" i="52"/>
  <c r="J10" i="52"/>
  <c r="D10" i="52"/>
  <c r="C10" i="52"/>
  <c r="J9" i="52"/>
  <c r="D9" i="52"/>
  <c r="C9" i="52"/>
  <c r="J8" i="52"/>
  <c r="D8" i="52"/>
  <c r="C8" i="52"/>
  <c r="J7" i="52"/>
  <c r="D7" i="52"/>
  <c r="C7" i="52"/>
  <c r="J6" i="52"/>
  <c r="D6" i="52"/>
  <c r="C6" i="52"/>
  <c r="J5" i="52"/>
  <c r="D5" i="52"/>
  <c r="C5" i="52"/>
  <c r="J4" i="52"/>
  <c r="D4" i="52"/>
  <c r="C4" i="52"/>
  <c r="J3" i="52"/>
  <c r="D3" i="52"/>
  <c r="C3" i="52"/>
  <c r="J2" i="52"/>
  <c r="D2" i="52"/>
  <c r="C2" i="52"/>
  <c r="D1" i="52"/>
  <c r="C1" i="52"/>
  <c r="J100" i="51"/>
  <c r="D100" i="51"/>
  <c r="C100" i="51"/>
  <c r="J99" i="51"/>
  <c r="D99" i="51"/>
  <c r="C99" i="51"/>
  <c r="J98" i="51"/>
  <c r="D98" i="51"/>
  <c r="C98" i="51"/>
  <c r="J97" i="51"/>
  <c r="D97" i="51"/>
  <c r="C97" i="51"/>
  <c r="J96" i="51"/>
  <c r="D96" i="51"/>
  <c r="C96" i="51"/>
  <c r="J95" i="51"/>
  <c r="D95" i="51"/>
  <c r="C95" i="51"/>
  <c r="J94" i="51"/>
  <c r="D94" i="51"/>
  <c r="C94" i="51"/>
  <c r="J93" i="51"/>
  <c r="D93" i="51"/>
  <c r="C93" i="51"/>
  <c r="J92" i="51"/>
  <c r="D92" i="51"/>
  <c r="C92" i="51"/>
  <c r="J91" i="51"/>
  <c r="D91" i="51"/>
  <c r="C91" i="51"/>
  <c r="J90" i="51"/>
  <c r="D90" i="51"/>
  <c r="C90" i="51"/>
  <c r="J89" i="51"/>
  <c r="D89" i="51"/>
  <c r="C89" i="51"/>
  <c r="J88" i="51"/>
  <c r="D88" i="51"/>
  <c r="C88" i="51"/>
  <c r="J87" i="51"/>
  <c r="D87" i="51"/>
  <c r="C87" i="51"/>
  <c r="J86" i="51"/>
  <c r="D86" i="51"/>
  <c r="C86" i="51"/>
  <c r="J85" i="51"/>
  <c r="D85" i="51"/>
  <c r="C85" i="51"/>
  <c r="J84" i="51"/>
  <c r="D84" i="51"/>
  <c r="C84" i="51"/>
  <c r="J83" i="51"/>
  <c r="D83" i="51"/>
  <c r="C83" i="51"/>
  <c r="J82" i="51"/>
  <c r="D82" i="51"/>
  <c r="C82" i="51"/>
  <c r="J81" i="51"/>
  <c r="D81" i="51"/>
  <c r="C81" i="51"/>
  <c r="J80" i="51"/>
  <c r="D80" i="51"/>
  <c r="C80" i="51"/>
  <c r="J79" i="51"/>
  <c r="D79" i="51"/>
  <c r="C79" i="51"/>
  <c r="J78" i="51"/>
  <c r="D78" i="51"/>
  <c r="C78" i="51"/>
  <c r="J77" i="51"/>
  <c r="D77" i="51"/>
  <c r="C77" i="51"/>
  <c r="J76" i="51"/>
  <c r="D76" i="51"/>
  <c r="C76" i="51"/>
  <c r="J75" i="51"/>
  <c r="D75" i="51"/>
  <c r="C75" i="51"/>
  <c r="J74" i="51"/>
  <c r="D74" i="51"/>
  <c r="C74" i="51"/>
  <c r="J73" i="51"/>
  <c r="D73" i="51"/>
  <c r="C73" i="51"/>
  <c r="J72" i="51"/>
  <c r="D72" i="51"/>
  <c r="C72" i="51"/>
  <c r="J71" i="51"/>
  <c r="D71" i="51"/>
  <c r="C71" i="51"/>
  <c r="J70" i="51"/>
  <c r="D70" i="51"/>
  <c r="C70" i="51"/>
  <c r="J69" i="51"/>
  <c r="D69" i="51"/>
  <c r="C69" i="51"/>
  <c r="J68" i="51"/>
  <c r="D68" i="51"/>
  <c r="C68" i="51"/>
  <c r="J67" i="51"/>
  <c r="D67" i="51"/>
  <c r="C67" i="51"/>
  <c r="J66" i="51"/>
  <c r="D66" i="51"/>
  <c r="C66" i="51"/>
  <c r="J65" i="51"/>
  <c r="D65" i="51"/>
  <c r="C65" i="51"/>
  <c r="J64" i="51"/>
  <c r="D64" i="51"/>
  <c r="C64" i="51"/>
  <c r="J63" i="51"/>
  <c r="D63" i="51"/>
  <c r="C63" i="51"/>
  <c r="J62" i="51"/>
  <c r="D62" i="51"/>
  <c r="C62" i="51"/>
  <c r="J61" i="51"/>
  <c r="D61" i="51"/>
  <c r="C61" i="51"/>
  <c r="J60" i="51"/>
  <c r="D60" i="51"/>
  <c r="C60" i="51"/>
  <c r="J59" i="51"/>
  <c r="D59" i="51"/>
  <c r="C59" i="51"/>
  <c r="J58" i="51"/>
  <c r="D58" i="51"/>
  <c r="C58" i="51"/>
  <c r="J57" i="51"/>
  <c r="D57" i="51"/>
  <c r="C57" i="51"/>
  <c r="J56" i="51"/>
  <c r="D56" i="51"/>
  <c r="C56" i="51"/>
  <c r="J55" i="51"/>
  <c r="D55" i="51"/>
  <c r="C55" i="51"/>
  <c r="J54" i="51"/>
  <c r="D54" i="51"/>
  <c r="C54" i="51"/>
  <c r="J53" i="51"/>
  <c r="D53" i="51"/>
  <c r="C53" i="51"/>
  <c r="J52" i="51"/>
  <c r="D52" i="51"/>
  <c r="C52" i="51"/>
  <c r="J51" i="51"/>
  <c r="D51" i="51"/>
  <c r="C51" i="51"/>
  <c r="J50" i="51"/>
  <c r="D50" i="51"/>
  <c r="C50" i="51"/>
  <c r="J49" i="51"/>
  <c r="D49" i="51"/>
  <c r="C49" i="51"/>
  <c r="J48" i="51"/>
  <c r="D48" i="51"/>
  <c r="C48" i="51"/>
  <c r="J47" i="51"/>
  <c r="D47" i="51"/>
  <c r="C47" i="51"/>
  <c r="J46" i="51"/>
  <c r="D46" i="51"/>
  <c r="C46" i="51"/>
  <c r="J45" i="51"/>
  <c r="D45" i="51"/>
  <c r="C45" i="51"/>
  <c r="J44" i="51"/>
  <c r="D44" i="51"/>
  <c r="C44" i="51"/>
  <c r="J43" i="51"/>
  <c r="D43" i="51"/>
  <c r="C43" i="51"/>
  <c r="J42" i="51"/>
  <c r="D42" i="51"/>
  <c r="C42" i="51"/>
  <c r="J41" i="51"/>
  <c r="D41" i="51"/>
  <c r="C41" i="51"/>
  <c r="J40" i="51"/>
  <c r="D40" i="51"/>
  <c r="C40" i="51"/>
  <c r="J39" i="51"/>
  <c r="D39" i="51"/>
  <c r="C39" i="51"/>
  <c r="J38" i="51"/>
  <c r="D38" i="51"/>
  <c r="C38" i="51"/>
  <c r="J37" i="51"/>
  <c r="D37" i="51"/>
  <c r="C37" i="51"/>
  <c r="J36" i="51"/>
  <c r="D36" i="51"/>
  <c r="C36" i="51"/>
  <c r="J35" i="51"/>
  <c r="D35" i="51"/>
  <c r="C35" i="51"/>
  <c r="J34" i="51"/>
  <c r="D34" i="51"/>
  <c r="C34" i="51"/>
  <c r="J33" i="51"/>
  <c r="D33" i="51"/>
  <c r="C33" i="51"/>
  <c r="J32" i="51"/>
  <c r="D32" i="51"/>
  <c r="C32" i="51"/>
  <c r="J31" i="51"/>
  <c r="D31" i="51"/>
  <c r="C31" i="51"/>
  <c r="J30" i="51"/>
  <c r="D30" i="51"/>
  <c r="C30" i="51"/>
  <c r="J29" i="51"/>
  <c r="D29" i="51"/>
  <c r="C29" i="51"/>
  <c r="J28" i="51"/>
  <c r="D28" i="51"/>
  <c r="C28" i="51"/>
  <c r="J27" i="51"/>
  <c r="D27" i="51"/>
  <c r="C27" i="51"/>
  <c r="J26" i="51"/>
  <c r="D26" i="51"/>
  <c r="C26" i="51"/>
  <c r="J25" i="51"/>
  <c r="D25" i="51"/>
  <c r="C25" i="51"/>
  <c r="J24" i="51"/>
  <c r="D24" i="51"/>
  <c r="C24" i="51"/>
  <c r="J23" i="51"/>
  <c r="D23" i="51"/>
  <c r="C23" i="51"/>
  <c r="J22" i="51"/>
  <c r="D22" i="51"/>
  <c r="C22" i="51"/>
  <c r="J21" i="51"/>
  <c r="D21" i="51"/>
  <c r="C21" i="51"/>
  <c r="J20" i="51"/>
  <c r="D20" i="51"/>
  <c r="C20" i="51"/>
  <c r="J19" i="51"/>
  <c r="D19" i="51"/>
  <c r="C19" i="51"/>
  <c r="J18" i="51"/>
  <c r="D18" i="51"/>
  <c r="C18" i="51"/>
  <c r="J17" i="51"/>
  <c r="D17" i="51"/>
  <c r="C17" i="51"/>
  <c r="J16" i="51"/>
  <c r="D16" i="51"/>
  <c r="C16" i="51"/>
  <c r="J15" i="51"/>
  <c r="D15" i="51"/>
  <c r="C15" i="51"/>
  <c r="J14" i="51"/>
  <c r="D14" i="51"/>
  <c r="C14" i="51"/>
  <c r="J13" i="51"/>
  <c r="D13" i="51"/>
  <c r="C13" i="51"/>
  <c r="J12" i="51"/>
  <c r="D12" i="51"/>
  <c r="C12" i="51"/>
  <c r="J11" i="51"/>
  <c r="D11" i="51"/>
  <c r="C11" i="51"/>
  <c r="J10" i="51"/>
  <c r="D10" i="51"/>
  <c r="C10" i="51"/>
  <c r="J9" i="51"/>
  <c r="D9" i="51"/>
  <c r="C9" i="51"/>
  <c r="J8" i="51"/>
  <c r="D8" i="51"/>
  <c r="C8" i="51"/>
  <c r="J7" i="51"/>
  <c r="D7" i="51"/>
  <c r="C7" i="51"/>
  <c r="J6" i="51"/>
  <c r="D6" i="51"/>
  <c r="C6" i="51"/>
  <c r="J5" i="51"/>
  <c r="D5" i="51"/>
  <c r="C5" i="51"/>
  <c r="J4" i="51"/>
  <c r="D4" i="51"/>
  <c r="C4" i="51"/>
  <c r="J3" i="51"/>
  <c r="D3" i="51"/>
  <c r="C3" i="51"/>
  <c r="J2" i="51"/>
  <c r="D2" i="51"/>
  <c r="C2" i="51"/>
  <c r="D1" i="51"/>
  <c r="C1" i="51"/>
  <c r="J41" i="50"/>
  <c r="D41" i="50"/>
  <c r="C41" i="50"/>
  <c r="J40" i="50"/>
  <c r="D40" i="50"/>
  <c r="C40" i="50"/>
  <c r="J39" i="50"/>
  <c r="D39" i="50"/>
  <c r="C39" i="50"/>
  <c r="J38" i="50"/>
  <c r="D38" i="50"/>
  <c r="C38" i="50"/>
  <c r="J37" i="50"/>
  <c r="D37" i="50"/>
  <c r="C37" i="50"/>
  <c r="J36" i="50"/>
  <c r="D36" i="50"/>
  <c r="C36" i="50"/>
  <c r="J35" i="50"/>
  <c r="D35" i="50"/>
  <c r="C35" i="50"/>
  <c r="J34" i="50"/>
  <c r="D34" i="50"/>
  <c r="C34" i="50"/>
  <c r="J33" i="50"/>
  <c r="D33" i="50"/>
  <c r="C33" i="50"/>
  <c r="J32" i="50"/>
  <c r="D32" i="50"/>
  <c r="C32" i="50"/>
  <c r="J31" i="50"/>
  <c r="D31" i="50"/>
  <c r="C31" i="50"/>
  <c r="J30" i="50"/>
  <c r="D30" i="50"/>
  <c r="C30" i="50"/>
  <c r="J29" i="50"/>
  <c r="D29" i="50"/>
  <c r="C29" i="50"/>
  <c r="J28" i="50"/>
  <c r="D28" i="50"/>
  <c r="C28" i="50"/>
  <c r="J27" i="50"/>
  <c r="D27" i="50"/>
  <c r="C27" i="50"/>
  <c r="J26" i="50"/>
  <c r="D26" i="50"/>
  <c r="C26" i="50"/>
  <c r="J25" i="50"/>
  <c r="D25" i="50"/>
  <c r="C25" i="50"/>
  <c r="J24" i="50"/>
  <c r="D24" i="50"/>
  <c r="C24" i="50"/>
  <c r="J23" i="50"/>
  <c r="D23" i="50"/>
  <c r="C23" i="50"/>
  <c r="J22" i="50"/>
  <c r="D22" i="50"/>
  <c r="C22" i="50"/>
  <c r="J21" i="50"/>
  <c r="D21" i="50"/>
  <c r="C21" i="50"/>
  <c r="J20" i="50"/>
  <c r="D20" i="50"/>
  <c r="C20" i="50"/>
  <c r="J19" i="50"/>
  <c r="D19" i="50"/>
  <c r="C19" i="50"/>
  <c r="J18" i="50"/>
  <c r="D18" i="50"/>
  <c r="C18" i="50"/>
  <c r="J17" i="50"/>
  <c r="D17" i="50"/>
  <c r="C17" i="50"/>
  <c r="J16" i="50"/>
  <c r="D16" i="50"/>
  <c r="C16" i="50"/>
  <c r="J15" i="50"/>
  <c r="D15" i="50"/>
  <c r="C15" i="50"/>
  <c r="J14" i="50"/>
  <c r="D14" i="50"/>
  <c r="C14" i="50"/>
  <c r="J13" i="50"/>
  <c r="D13" i="50"/>
  <c r="C13" i="50"/>
  <c r="J12" i="50"/>
  <c r="D12" i="50"/>
  <c r="C12" i="50"/>
  <c r="J11" i="50"/>
  <c r="D11" i="50"/>
  <c r="C11" i="50"/>
  <c r="J10" i="50"/>
  <c r="D10" i="50"/>
  <c r="C10" i="50"/>
  <c r="J9" i="50"/>
  <c r="D9" i="50"/>
  <c r="C9" i="50"/>
  <c r="J8" i="50"/>
  <c r="D8" i="50"/>
  <c r="C8" i="50"/>
  <c r="J7" i="50"/>
  <c r="D7" i="50"/>
  <c r="C7" i="50"/>
  <c r="J6" i="50"/>
  <c r="D6" i="50"/>
  <c r="C6" i="50"/>
  <c r="J5" i="50"/>
  <c r="D5" i="50"/>
  <c r="C5" i="50"/>
  <c r="J4" i="50"/>
  <c r="D4" i="50"/>
  <c r="C4" i="50"/>
  <c r="J3" i="50"/>
  <c r="D3" i="50"/>
  <c r="C3" i="50"/>
  <c r="J2" i="50"/>
  <c r="D2" i="50"/>
  <c r="C2" i="50"/>
  <c r="D1" i="50"/>
  <c r="C1" i="50"/>
  <c r="J41" i="49"/>
  <c r="D41" i="49"/>
  <c r="C41" i="49"/>
  <c r="J40" i="49"/>
  <c r="D40" i="49"/>
  <c r="C40" i="49"/>
  <c r="J39" i="49"/>
  <c r="D39" i="49"/>
  <c r="C39" i="49"/>
  <c r="J38" i="49"/>
  <c r="D38" i="49"/>
  <c r="C38" i="49"/>
  <c r="J37" i="49"/>
  <c r="D37" i="49"/>
  <c r="C37" i="49"/>
  <c r="J36" i="49"/>
  <c r="D36" i="49"/>
  <c r="C36" i="49"/>
  <c r="J35" i="49"/>
  <c r="D35" i="49"/>
  <c r="C35" i="49"/>
  <c r="J34" i="49"/>
  <c r="D34" i="49"/>
  <c r="C34" i="49"/>
  <c r="J33" i="49"/>
  <c r="D33" i="49"/>
  <c r="C33" i="49"/>
  <c r="J32" i="49"/>
  <c r="D32" i="49"/>
  <c r="C32" i="49"/>
  <c r="J31" i="49"/>
  <c r="D31" i="49"/>
  <c r="C31" i="49"/>
  <c r="J30" i="49"/>
  <c r="D30" i="49"/>
  <c r="C30" i="49"/>
  <c r="J29" i="49"/>
  <c r="D29" i="49"/>
  <c r="C29" i="49"/>
  <c r="J28" i="49"/>
  <c r="D28" i="49"/>
  <c r="C28" i="49"/>
  <c r="J27" i="49"/>
  <c r="D27" i="49"/>
  <c r="C27" i="49"/>
  <c r="J26" i="49"/>
  <c r="D26" i="49"/>
  <c r="C26" i="49"/>
  <c r="J25" i="49"/>
  <c r="D25" i="49"/>
  <c r="C25" i="49"/>
  <c r="J24" i="49"/>
  <c r="D24" i="49"/>
  <c r="C24" i="49"/>
  <c r="J23" i="49"/>
  <c r="D23" i="49"/>
  <c r="C23" i="49"/>
  <c r="J22" i="49"/>
  <c r="D22" i="49"/>
  <c r="C22" i="49"/>
  <c r="J21" i="49"/>
  <c r="D21" i="49"/>
  <c r="C21" i="49"/>
  <c r="J20" i="49"/>
  <c r="D20" i="49"/>
  <c r="C20" i="49"/>
  <c r="J19" i="49"/>
  <c r="D19" i="49"/>
  <c r="C19" i="49"/>
  <c r="J18" i="49"/>
  <c r="D18" i="49"/>
  <c r="C18" i="49"/>
  <c r="J17" i="49"/>
  <c r="D17" i="49"/>
  <c r="C17" i="49"/>
  <c r="J16" i="49"/>
  <c r="D16" i="49"/>
  <c r="C16" i="49"/>
  <c r="J15" i="49"/>
  <c r="D15" i="49"/>
  <c r="C15" i="49"/>
  <c r="J14" i="49"/>
  <c r="D14" i="49"/>
  <c r="C14" i="49"/>
  <c r="J13" i="49"/>
  <c r="D13" i="49"/>
  <c r="C13" i="49"/>
  <c r="J12" i="49"/>
  <c r="D12" i="49"/>
  <c r="C12" i="49"/>
  <c r="J11" i="49"/>
  <c r="D11" i="49"/>
  <c r="C11" i="49"/>
  <c r="J10" i="49"/>
  <c r="D10" i="49"/>
  <c r="C10" i="49"/>
  <c r="J9" i="49"/>
  <c r="D9" i="49"/>
  <c r="C9" i="49"/>
  <c r="J8" i="49"/>
  <c r="D8" i="49"/>
  <c r="C8" i="49"/>
  <c r="J7" i="49"/>
  <c r="D7" i="49"/>
  <c r="C7" i="49"/>
  <c r="J6" i="49"/>
  <c r="D6" i="49"/>
  <c r="C6" i="49"/>
  <c r="J5" i="49"/>
  <c r="D5" i="49"/>
  <c r="C5" i="49"/>
  <c r="J4" i="49"/>
  <c r="D4" i="49"/>
  <c r="C4" i="49"/>
  <c r="J3" i="49"/>
  <c r="D3" i="49"/>
  <c r="C3" i="49"/>
  <c r="J2" i="49"/>
  <c r="D2" i="49"/>
  <c r="C2" i="49"/>
  <c r="D1" i="49"/>
  <c r="C1" i="49"/>
  <c r="J131" i="48"/>
  <c r="D131" i="48"/>
  <c r="C131" i="48"/>
  <c r="J130" i="48"/>
  <c r="D130" i="48"/>
  <c r="C130" i="48"/>
  <c r="J129" i="48"/>
  <c r="D129" i="48"/>
  <c r="C129" i="48"/>
  <c r="J128" i="48"/>
  <c r="D128" i="48"/>
  <c r="C128" i="48"/>
  <c r="J127" i="48"/>
  <c r="D127" i="48"/>
  <c r="C127" i="48"/>
  <c r="J126" i="48"/>
  <c r="D126" i="48"/>
  <c r="C126" i="48"/>
  <c r="J125" i="48"/>
  <c r="D125" i="48"/>
  <c r="C125" i="48"/>
  <c r="J124" i="48"/>
  <c r="D124" i="48"/>
  <c r="C124" i="48"/>
  <c r="J123" i="48"/>
  <c r="D123" i="48"/>
  <c r="C123" i="48"/>
  <c r="J122" i="48"/>
  <c r="D122" i="48"/>
  <c r="C122" i="48"/>
  <c r="J121" i="48"/>
  <c r="D121" i="48"/>
  <c r="C121" i="48"/>
  <c r="J120" i="48"/>
  <c r="D120" i="48"/>
  <c r="C120" i="48"/>
  <c r="J119" i="48"/>
  <c r="D119" i="48"/>
  <c r="C119" i="48"/>
  <c r="J118" i="48"/>
  <c r="D118" i="48"/>
  <c r="C118" i="48"/>
  <c r="J117" i="48"/>
  <c r="D117" i="48"/>
  <c r="C117" i="48"/>
  <c r="J116" i="48"/>
  <c r="D116" i="48"/>
  <c r="C116" i="48"/>
  <c r="J115" i="48"/>
  <c r="D115" i="48"/>
  <c r="C115" i="48"/>
  <c r="J114" i="48"/>
  <c r="D114" i="48"/>
  <c r="C114" i="48"/>
  <c r="J113" i="48"/>
  <c r="D113" i="48"/>
  <c r="C113" i="48"/>
  <c r="J112" i="48"/>
  <c r="D112" i="48"/>
  <c r="C112" i="48"/>
  <c r="J111" i="48"/>
  <c r="D111" i="48"/>
  <c r="C111" i="48"/>
  <c r="J110" i="48"/>
  <c r="D110" i="48"/>
  <c r="C110" i="48"/>
  <c r="J109" i="48"/>
  <c r="D109" i="48"/>
  <c r="C109" i="48"/>
  <c r="J108" i="48"/>
  <c r="D108" i="48"/>
  <c r="C108" i="48"/>
  <c r="J107" i="48"/>
  <c r="D107" i="48"/>
  <c r="C107" i="48"/>
  <c r="J106" i="48"/>
  <c r="D106" i="48"/>
  <c r="C106" i="48"/>
  <c r="J105" i="48"/>
  <c r="D105" i="48"/>
  <c r="C105" i="48"/>
  <c r="J104" i="48"/>
  <c r="D104" i="48"/>
  <c r="C104" i="48"/>
  <c r="J103" i="48"/>
  <c r="D103" i="48"/>
  <c r="C103" i="48"/>
  <c r="J102" i="48"/>
  <c r="D102" i="48"/>
  <c r="C102" i="48"/>
  <c r="J101" i="48"/>
  <c r="D101" i="48"/>
  <c r="C101" i="48"/>
  <c r="J100" i="48"/>
  <c r="D100" i="48"/>
  <c r="C100" i="48"/>
  <c r="J99" i="48"/>
  <c r="D99" i="48"/>
  <c r="C99" i="48"/>
  <c r="J98" i="48"/>
  <c r="D98" i="48"/>
  <c r="C98" i="48"/>
  <c r="J97" i="48"/>
  <c r="D97" i="48"/>
  <c r="C97" i="48"/>
  <c r="J96" i="48"/>
  <c r="D96" i="48"/>
  <c r="C96" i="48"/>
  <c r="J95" i="48"/>
  <c r="D95" i="48"/>
  <c r="C95" i="48"/>
  <c r="J94" i="48"/>
  <c r="D94" i="48"/>
  <c r="C94" i="48"/>
  <c r="J93" i="48"/>
  <c r="D93" i="48"/>
  <c r="C93" i="48"/>
  <c r="J92" i="48"/>
  <c r="D92" i="48"/>
  <c r="C92" i="48"/>
  <c r="J91" i="48"/>
  <c r="D91" i="48"/>
  <c r="C91" i="48"/>
  <c r="J90" i="48"/>
  <c r="D90" i="48"/>
  <c r="C90" i="48"/>
  <c r="J89" i="48"/>
  <c r="D89" i="48"/>
  <c r="C89" i="48"/>
  <c r="J88" i="48"/>
  <c r="D88" i="48"/>
  <c r="C88" i="48"/>
  <c r="J87" i="48"/>
  <c r="D87" i="48"/>
  <c r="C87" i="48"/>
  <c r="J86" i="48"/>
  <c r="D86" i="48"/>
  <c r="C86" i="48"/>
  <c r="J85" i="48"/>
  <c r="D85" i="48"/>
  <c r="C85" i="48"/>
  <c r="J84" i="48"/>
  <c r="D84" i="48"/>
  <c r="C84" i="48"/>
  <c r="J83" i="48"/>
  <c r="D83" i="48"/>
  <c r="C83" i="48"/>
  <c r="J82" i="48"/>
  <c r="D82" i="48"/>
  <c r="C82" i="48"/>
  <c r="J81" i="48"/>
  <c r="D81" i="48"/>
  <c r="C81" i="48"/>
  <c r="J80" i="48"/>
  <c r="D80" i="48"/>
  <c r="C80" i="48"/>
  <c r="J79" i="48"/>
  <c r="D79" i="48"/>
  <c r="C79" i="48"/>
  <c r="J78" i="48"/>
  <c r="D78" i="48"/>
  <c r="C78" i="48"/>
  <c r="J77" i="48"/>
  <c r="D77" i="48"/>
  <c r="C77" i="48"/>
  <c r="J76" i="48"/>
  <c r="D76" i="48"/>
  <c r="C76" i="48"/>
  <c r="J75" i="48"/>
  <c r="D75" i="48"/>
  <c r="C75" i="48"/>
  <c r="J74" i="48"/>
  <c r="D74" i="48"/>
  <c r="C74" i="48"/>
  <c r="J73" i="48"/>
  <c r="D73" i="48"/>
  <c r="C73" i="48"/>
  <c r="J72" i="48"/>
  <c r="D72" i="48"/>
  <c r="C72" i="48"/>
  <c r="J71" i="48"/>
  <c r="D71" i="48"/>
  <c r="C71" i="48"/>
  <c r="J70" i="48"/>
  <c r="D70" i="48"/>
  <c r="C70" i="48"/>
  <c r="J69" i="48"/>
  <c r="D69" i="48"/>
  <c r="C69" i="48"/>
  <c r="J68" i="48"/>
  <c r="D68" i="48"/>
  <c r="C68" i="48"/>
  <c r="J67" i="48"/>
  <c r="D67" i="48"/>
  <c r="C67" i="48"/>
  <c r="J66" i="48"/>
  <c r="D66" i="48"/>
  <c r="C66" i="48"/>
  <c r="J65" i="48"/>
  <c r="D65" i="48"/>
  <c r="C65" i="48"/>
  <c r="J64" i="48"/>
  <c r="D64" i="48"/>
  <c r="C64" i="48"/>
  <c r="J63" i="48"/>
  <c r="D63" i="48"/>
  <c r="C63" i="48"/>
  <c r="J62" i="48"/>
  <c r="D62" i="48"/>
  <c r="C62" i="48"/>
  <c r="J61" i="48"/>
  <c r="D61" i="48"/>
  <c r="C61" i="48"/>
  <c r="J60" i="48"/>
  <c r="D60" i="48"/>
  <c r="C60" i="48"/>
  <c r="J59" i="48"/>
  <c r="D59" i="48"/>
  <c r="C59" i="48"/>
  <c r="J58" i="48"/>
  <c r="D58" i="48"/>
  <c r="C58" i="48"/>
  <c r="J57" i="48"/>
  <c r="D57" i="48"/>
  <c r="C57" i="48"/>
  <c r="J56" i="48"/>
  <c r="D56" i="48"/>
  <c r="C56" i="48"/>
  <c r="J55" i="48"/>
  <c r="D55" i="48"/>
  <c r="C55" i="48"/>
  <c r="J54" i="48"/>
  <c r="D54" i="48"/>
  <c r="C54" i="48"/>
  <c r="J53" i="48"/>
  <c r="D53" i="48"/>
  <c r="C53" i="48"/>
  <c r="J52" i="48"/>
  <c r="D52" i="48"/>
  <c r="C52" i="48"/>
  <c r="J51" i="48"/>
  <c r="D51" i="48"/>
  <c r="C51" i="48"/>
  <c r="J50" i="48"/>
  <c r="D50" i="48"/>
  <c r="C50" i="48"/>
  <c r="J49" i="48"/>
  <c r="D49" i="48"/>
  <c r="C49" i="48"/>
  <c r="J48" i="48"/>
  <c r="D48" i="48"/>
  <c r="C48" i="48"/>
  <c r="J47" i="48"/>
  <c r="D47" i="48"/>
  <c r="C47" i="48"/>
  <c r="J46" i="48"/>
  <c r="D46" i="48"/>
  <c r="C46" i="48"/>
  <c r="J45" i="48"/>
  <c r="D45" i="48"/>
  <c r="C45" i="48"/>
  <c r="J44" i="48"/>
  <c r="D44" i="48"/>
  <c r="C44" i="48"/>
  <c r="J43" i="48"/>
  <c r="D43" i="48"/>
  <c r="C43" i="48"/>
  <c r="J42" i="48"/>
  <c r="D42" i="48"/>
  <c r="C42" i="48"/>
  <c r="J41" i="48"/>
  <c r="D41" i="48"/>
  <c r="C41" i="48"/>
  <c r="J40" i="48"/>
  <c r="D40" i="48"/>
  <c r="C40" i="48"/>
  <c r="J39" i="48"/>
  <c r="D39" i="48"/>
  <c r="C39" i="48"/>
  <c r="J38" i="48"/>
  <c r="D38" i="48"/>
  <c r="C38" i="48"/>
  <c r="J37" i="48"/>
  <c r="D37" i="48"/>
  <c r="C37" i="48"/>
  <c r="J36" i="48"/>
  <c r="D36" i="48"/>
  <c r="C36" i="48"/>
  <c r="J35" i="48"/>
  <c r="D35" i="48"/>
  <c r="C35" i="48"/>
  <c r="J34" i="48"/>
  <c r="D34" i="48"/>
  <c r="C34" i="48"/>
  <c r="J33" i="48"/>
  <c r="D33" i="48"/>
  <c r="C33" i="48"/>
  <c r="J32" i="48"/>
  <c r="D32" i="48"/>
  <c r="C32" i="48"/>
  <c r="J31" i="48"/>
  <c r="D31" i="48"/>
  <c r="C31" i="48"/>
  <c r="J30" i="48"/>
  <c r="D30" i="48"/>
  <c r="C30" i="48"/>
  <c r="J29" i="48"/>
  <c r="D29" i="48"/>
  <c r="C29" i="48"/>
  <c r="J28" i="48"/>
  <c r="D28" i="48"/>
  <c r="C28" i="48"/>
  <c r="J27" i="48"/>
  <c r="D27" i="48"/>
  <c r="C27" i="48"/>
  <c r="J26" i="48"/>
  <c r="D26" i="48"/>
  <c r="C26" i="48"/>
  <c r="J25" i="48"/>
  <c r="D25" i="48"/>
  <c r="C25" i="48"/>
  <c r="J24" i="48"/>
  <c r="D24" i="48"/>
  <c r="C24" i="48"/>
  <c r="J23" i="48"/>
  <c r="D23" i="48"/>
  <c r="C23" i="48"/>
  <c r="J22" i="48"/>
  <c r="D22" i="48"/>
  <c r="C22" i="48"/>
  <c r="J21" i="48"/>
  <c r="D21" i="48"/>
  <c r="C21" i="48"/>
  <c r="J20" i="48"/>
  <c r="D20" i="48"/>
  <c r="C20" i="48"/>
  <c r="J19" i="48"/>
  <c r="D19" i="48"/>
  <c r="C19" i="48"/>
  <c r="J18" i="48"/>
  <c r="D18" i="48"/>
  <c r="C18" i="48"/>
  <c r="J17" i="48"/>
  <c r="D17" i="48"/>
  <c r="C17" i="48"/>
  <c r="J16" i="48"/>
  <c r="D16" i="48"/>
  <c r="C16" i="48"/>
  <c r="J15" i="48"/>
  <c r="D15" i="48"/>
  <c r="C15" i="48"/>
  <c r="J14" i="48"/>
  <c r="D14" i="48"/>
  <c r="C14" i="48"/>
  <c r="J13" i="48"/>
  <c r="D13" i="48"/>
  <c r="C13" i="48"/>
  <c r="J12" i="48"/>
  <c r="D12" i="48"/>
  <c r="C12" i="48"/>
  <c r="J11" i="48"/>
  <c r="D11" i="48"/>
  <c r="C11" i="48"/>
  <c r="J10" i="48"/>
  <c r="D10" i="48"/>
  <c r="C10" i="48"/>
  <c r="J9" i="48"/>
  <c r="D9" i="48"/>
  <c r="C9" i="48"/>
  <c r="J8" i="48"/>
  <c r="D8" i="48"/>
  <c r="C8" i="48"/>
  <c r="J7" i="48"/>
  <c r="D7" i="48"/>
  <c r="C7" i="48"/>
  <c r="J6" i="48"/>
  <c r="D6" i="48"/>
  <c r="C6" i="48"/>
  <c r="J5" i="48"/>
  <c r="D5" i="48"/>
  <c r="C5" i="48"/>
  <c r="J4" i="48"/>
  <c r="D4" i="48"/>
  <c r="C4" i="48"/>
  <c r="J3" i="48"/>
  <c r="D3" i="48"/>
  <c r="C3" i="48"/>
  <c r="J2" i="48"/>
  <c r="D2" i="48"/>
  <c r="C2" i="48"/>
  <c r="D1" i="48"/>
  <c r="C1" i="48"/>
  <c r="J39" i="47"/>
  <c r="D39" i="47"/>
  <c r="C39" i="47"/>
  <c r="J38" i="47"/>
  <c r="D38" i="47"/>
  <c r="C38" i="47"/>
  <c r="J37" i="47"/>
  <c r="D37" i="47"/>
  <c r="C37" i="47"/>
  <c r="J36" i="47"/>
  <c r="D36" i="47"/>
  <c r="C36" i="47"/>
  <c r="J35" i="47"/>
  <c r="D35" i="47"/>
  <c r="C35" i="47"/>
  <c r="J34" i="47"/>
  <c r="D34" i="47"/>
  <c r="C34" i="47"/>
  <c r="J33" i="47"/>
  <c r="D33" i="47"/>
  <c r="C33" i="47"/>
  <c r="J32" i="47"/>
  <c r="D32" i="47"/>
  <c r="C32" i="47"/>
  <c r="J31" i="47"/>
  <c r="D31" i="47"/>
  <c r="C31" i="47"/>
  <c r="J30" i="47"/>
  <c r="D30" i="47"/>
  <c r="C30" i="47"/>
  <c r="J29" i="47"/>
  <c r="D29" i="47"/>
  <c r="C29" i="47"/>
  <c r="J28" i="47"/>
  <c r="D28" i="47"/>
  <c r="C28" i="47"/>
  <c r="J27" i="47"/>
  <c r="D27" i="47"/>
  <c r="C27" i="47"/>
  <c r="J26" i="47"/>
  <c r="D26" i="47"/>
  <c r="C26" i="47"/>
  <c r="J25" i="47"/>
  <c r="D25" i="47"/>
  <c r="C25" i="47"/>
  <c r="J24" i="47"/>
  <c r="D24" i="47"/>
  <c r="C24" i="47"/>
  <c r="J23" i="47"/>
  <c r="D23" i="47"/>
  <c r="C23" i="47"/>
  <c r="J22" i="47"/>
  <c r="D22" i="47"/>
  <c r="C22" i="47"/>
  <c r="J21" i="47"/>
  <c r="D21" i="47"/>
  <c r="C21" i="47"/>
  <c r="J20" i="47"/>
  <c r="D20" i="47"/>
  <c r="C20" i="47"/>
  <c r="J19" i="47"/>
  <c r="D19" i="47"/>
  <c r="C19" i="47"/>
  <c r="J18" i="47"/>
  <c r="D18" i="47"/>
  <c r="C18" i="47"/>
  <c r="J17" i="47"/>
  <c r="D17" i="47"/>
  <c r="C17" i="47"/>
  <c r="J16" i="47"/>
  <c r="D16" i="47"/>
  <c r="C16" i="47"/>
  <c r="J15" i="47"/>
  <c r="D15" i="47"/>
  <c r="C15" i="47"/>
  <c r="J14" i="47"/>
  <c r="D14" i="47"/>
  <c r="C14" i="47"/>
  <c r="J13" i="47"/>
  <c r="D13" i="47"/>
  <c r="C13" i="47"/>
  <c r="J12" i="47"/>
  <c r="D12" i="47"/>
  <c r="C12" i="47"/>
  <c r="J11" i="47"/>
  <c r="D11" i="47"/>
  <c r="C11" i="47"/>
  <c r="J10" i="47"/>
  <c r="D10" i="47"/>
  <c r="C10" i="47"/>
  <c r="J9" i="47"/>
  <c r="D9" i="47"/>
  <c r="C9" i="47"/>
  <c r="J8" i="47"/>
  <c r="D8" i="47"/>
  <c r="C8" i="47"/>
  <c r="J7" i="47"/>
  <c r="D7" i="47"/>
  <c r="C7" i="47"/>
  <c r="J6" i="47"/>
  <c r="D6" i="47"/>
  <c r="C6" i="47"/>
  <c r="J5" i="47"/>
  <c r="D5" i="47"/>
  <c r="C5" i="47"/>
  <c r="J4" i="47"/>
  <c r="D4" i="47"/>
  <c r="C4" i="47"/>
  <c r="J3" i="47"/>
  <c r="D3" i="47"/>
  <c r="C3" i="47"/>
  <c r="J2" i="47"/>
  <c r="D2" i="47"/>
  <c r="C2" i="47"/>
  <c r="D1" i="47"/>
  <c r="C1" i="47"/>
  <c r="J34" i="46"/>
  <c r="D34" i="46"/>
  <c r="C34" i="46"/>
  <c r="J33" i="46"/>
  <c r="D33" i="46"/>
  <c r="C33" i="46"/>
  <c r="J32" i="46"/>
  <c r="D32" i="46"/>
  <c r="C32" i="46"/>
  <c r="J31" i="46"/>
  <c r="D31" i="46"/>
  <c r="C31" i="46"/>
  <c r="J30" i="46"/>
  <c r="D30" i="46"/>
  <c r="C30" i="46"/>
  <c r="J29" i="46"/>
  <c r="D29" i="46"/>
  <c r="C29" i="46"/>
  <c r="J28" i="46"/>
  <c r="D28" i="46"/>
  <c r="C28" i="46"/>
  <c r="J27" i="46"/>
  <c r="D27" i="46"/>
  <c r="C27" i="46"/>
  <c r="J26" i="46"/>
  <c r="D26" i="46"/>
  <c r="C26" i="46"/>
  <c r="J25" i="46"/>
  <c r="D25" i="46"/>
  <c r="C25" i="46"/>
  <c r="J24" i="46"/>
  <c r="D24" i="46"/>
  <c r="C24" i="46"/>
  <c r="J23" i="46"/>
  <c r="D23" i="46"/>
  <c r="C23" i="46"/>
  <c r="J22" i="46"/>
  <c r="D22" i="46"/>
  <c r="C22" i="46"/>
  <c r="J21" i="46"/>
  <c r="D21" i="46"/>
  <c r="C21" i="46"/>
  <c r="J20" i="46"/>
  <c r="D20" i="46"/>
  <c r="C20" i="46"/>
  <c r="J19" i="46"/>
  <c r="D19" i="46"/>
  <c r="C19" i="46"/>
  <c r="J18" i="46"/>
  <c r="D18" i="46"/>
  <c r="C18" i="46"/>
  <c r="J17" i="46"/>
  <c r="D17" i="46"/>
  <c r="C17" i="46"/>
  <c r="J16" i="46"/>
  <c r="D16" i="46"/>
  <c r="C16" i="46"/>
  <c r="J15" i="46"/>
  <c r="D15" i="46"/>
  <c r="C15" i="46"/>
  <c r="J14" i="46"/>
  <c r="D14" i="46"/>
  <c r="C14" i="46"/>
  <c r="J13" i="46"/>
  <c r="D13" i="46"/>
  <c r="C13" i="46"/>
  <c r="J12" i="46"/>
  <c r="D12" i="46"/>
  <c r="C12" i="46"/>
  <c r="J11" i="46"/>
  <c r="D11" i="46"/>
  <c r="C11" i="46"/>
  <c r="J10" i="46"/>
  <c r="D10" i="46"/>
  <c r="C10" i="46"/>
  <c r="J9" i="46"/>
  <c r="D9" i="46"/>
  <c r="C9" i="46"/>
  <c r="J8" i="46"/>
  <c r="D8" i="46"/>
  <c r="C8" i="46"/>
  <c r="J7" i="46"/>
  <c r="D7" i="46"/>
  <c r="C7" i="46"/>
  <c r="J6" i="46"/>
  <c r="D6" i="46"/>
  <c r="C6" i="46"/>
  <c r="J5" i="46"/>
  <c r="D5" i="46"/>
  <c r="C5" i="46"/>
  <c r="J4" i="46"/>
  <c r="D4" i="46"/>
  <c r="C4" i="46"/>
  <c r="J3" i="46"/>
  <c r="D3" i="46"/>
  <c r="C3" i="46"/>
  <c r="J2" i="46"/>
  <c r="D2" i="46"/>
  <c r="C2" i="46"/>
  <c r="D1" i="46"/>
  <c r="C1" i="46"/>
  <c r="J29" i="45"/>
  <c r="D29" i="45"/>
  <c r="C29" i="45"/>
  <c r="J28" i="45"/>
  <c r="D28" i="45"/>
  <c r="C28" i="45"/>
  <c r="J27" i="45"/>
  <c r="D27" i="45"/>
  <c r="C27" i="45"/>
  <c r="J26" i="45"/>
  <c r="D26" i="45"/>
  <c r="C26" i="45"/>
  <c r="J25" i="45"/>
  <c r="D25" i="45"/>
  <c r="C25" i="45"/>
  <c r="J24" i="45"/>
  <c r="D24" i="45"/>
  <c r="C24" i="45"/>
  <c r="J23" i="45"/>
  <c r="D23" i="45"/>
  <c r="C23" i="45"/>
  <c r="J22" i="45"/>
  <c r="D22" i="45"/>
  <c r="C22" i="45"/>
  <c r="J21" i="45"/>
  <c r="D21" i="45"/>
  <c r="C21" i="45"/>
  <c r="J20" i="45"/>
  <c r="D20" i="45"/>
  <c r="C20" i="45"/>
  <c r="J19" i="45"/>
  <c r="D19" i="45"/>
  <c r="C19" i="45"/>
  <c r="J18" i="45"/>
  <c r="D18" i="45"/>
  <c r="C18" i="45"/>
  <c r="J17" i="45"/>
  <c r="D17" i="45"/>
  <c r="C17" i="45"/>
  <c r="J16" i="45"/>
  <c r="D16" i="45"/>
  <c r="C16" i="45"/>
  <c r="J15" i="45"/>
  <c r="D15" i="45"/>
  <c r="C15" i="45"/>
  <c r="J14" i="45"/>
  <c r="D14" i="45"/>
  <c r="C14" i="45"/>
  <c r="J13" i="45"/>
  <c r="D13" i="45"/>
  <c r="C13" i="45"/>
  <c r="J12" i="45"/>
  <c r="D12" i="45"/>
  <c r="C12" i="45"/>
  <c r="J11" i="45"/>
  <c r="D11" i="45"/>
  <c r="C11" i="45"/>
  <c r="J10" i="45"/>
  <c r="D10" i="45"/>
  <c r="C10" i="45"/>
  <c r="J9" i="45"/>
  <c r="D9" i="45"/>
  <c r="C9" i="45"/>
  <c r="J8" i="45"/>
  <c r="D8" i="45"/>
  <c r="C8" i="45"/>
  <c r="J7" i="45"/>
  <c r="D7" i="45"/>
  <c r="C7" i="45"/>
  <c r="J6" i="45"/>
  <c r="D6" i="45"/>
  <c r="C6" i="45"/>
  <c r="J5" i="45"/>
  <c r="D5" i="45"/>
  <c r="C5" i="45"/>
  <c r="J4" i="45"/>
  <c r="D4" i="45"/>
  <c r="C4" i="45"/>
  <c r="J3" i="45"/>
  <c r="D3" i="45"/>
  <c r="C3" i="45"/>
  <c r="J2" i="45"/>
  <c r="D2" i="45"/>
  <c r="C2" i="45"/>
  <c r="D1" i="45"/>
  <c r="C1" i="45"/>
  <c r="J42" i="44"/>
  <c r="D42" i="44"/>
  <c r="C42" i="44"/>
  <c r="J41" i="44"/>
  <c r="D41" i="44"/>
  <c r="C41" i="44"/>
  <c r="J40" i="44"/>
  <c r="D40" i="44"/>
  <c r="C40" i="44"/>
  <c r="J39" i="44"/>
  <c r="D39" i="44"/>
  <c r="C39" i="44"/>
  <c r="J38" i="44"/>
  <c r="D38" i="44"/>
  <c r="C38" i="44"/>
  <c r="J37" i="44"/>
  <c r="D37" i="44"/>
  <c r="C37" i="44"/>
  <c r="J36" i="44"/>
  <c r="D36" i="44"/>
  <c r="C36" i="44"/>
  <c r="J35" i="44"/>
  <c r="D35" i="44"/>
  <c r="C35" i="44"/>
  <c r="J34" i="44"/>
  <c r="D34" i="44"/>
  <c r="C34" i="44"/>
  <c r="J33" i="44"/>
  <c r="D33" i="44"/>
  <c r="C33" i="44"/>
  <c r="J32" i="44"/>
  <c r="D32" i="44"/>
  <c r="C32" i="44"/>
  <c r="J31" i="44"/>
  <c r="D31" i="44"/>
  <c r="C31" i="44"/>
  <c r="J30" i="44"/>
  <c r="D30" i="44"/>
  <c r="C30" i="44"/>
  <c r="J29" i="44"/>
  <c r="D29" i="44"/>
  <c r="C29" i="44"/>
  <c r="J28" i="44"/>
  <c r="D28" i="44"/>
  <c r="C28" i="44"/>
  <c r="J27" i="44"/>
  <c r="D27" i="44"/>
  <c r="C27" i="44"/>
  <c r="J26" i="44"/>
  <c r="D26" i="44"/>
  <c r="C26" i="44"/>
  <c r="J25" i="44"/>
  <c r="D25" i="44"/>
  <c r="C25" i="44"/>
  <c r="J24" i="44"/>
  <c r="D24" i="44"/>
  <c r="C24" i="44"/>
  <c r="J23" i="44"/>
  <c r="D23" i="44"/>
  <c r="C23" i="44"/>
  <c r="J22" i="44"/>
  <c r="D22" i="44"/>
  <c r="C22" i="44"/>
  <c r="J21" i="44"/>
  <c r="D21" i="44"/>
  <c r="C21" i="44"/>
  <c r="J20" i="44"/>
  <c r="D20" i="44"/>
  <c r="C20" i="44"/>
  <c r="J19" i="44"/>
  <c r="D19" i="44"/>
  <c r="C19" i="44"/>
  <c r="J18" i="44"/>
  <c r="D18" i="44"/>
  <c r="C18" i="44"/>
  <c r="J17" i="44"/>
  <c r="D17" i="44"/>
  <c r="C17" i="44"/>
  <c r="J16" i="44"/>
  <c r="D16" i="44"/>
  <c r="C16" i="44"/>
  <c r="J15" i="44"/>
  <c r="D15" i="44"/>
  <c r="C15" i="44"/>
  <c r="J14" i="44"/>
  <c r="D14" i="44"/>
  <c r="C14" i="44"/>
  <c r="J13" i="44"/>
  <c r="D13" i="44"/>
  <c r="C13" i="44"/>
  <c r="J12" i="44"/>
  <c r="D12" i="44"/>
  <c r="C12" i="44"/>
  <c r="J11" i="44"/>
  <c r="D11" i="44"/>
  <c r="C11" i="44"/>
  <c r="J10" i="44"/>
  <c r="D10" i="44"/>
  <c r="C10" i="44"/>
  <c r="J9" i="44"/>
  <c r="D9" i="44"/>
  <c r="C9" i="44"/>
  <c r="J8" i="44"/>
  <c r="D8" i="44"/>
  <c r="C8" i="44"/>
  <c r="J7" i="44"/>
  <c r="D7" i="44"/>
  <c r="C7" i="44"/>
  <c r="J6" i="44"/>
  <c r="D6" i="44"/>
  <c r="C6" i="44"/>
  <c r="J5" i="44"/>
  <c r="D5" i="44"/>
  <c r="C5" i="44"/>
  <c r="J4" i="44"/>
  <c r="D4" i="44"/>
  <c r="C4" i="44"/>
  <c r="J3" i="44"/>
  <c r="D3" i="44"/>
  <c r="C3" i="44"/>
  <c r="J2" i="44"/>
  <c r="D2" i="44"/>
  <c r="C2" i="44"/>
  <c r="D1" i="44"/>
  <c r="C1" i="44"/>
  <c r="J42" i="43"/>
  <c r="D42" i="43"/>
  <c r="C42" i="43"/>
  <c r="J41" i="43"/>
  <c r="D41" i="43"/>
  <c r="C41" i="43"/>
  <c r="J40" i="43"/>
  <c r="D40" i="43"/>
  <c r="C40" i="43"/>
  <c r="J39" i="43"/>
  <c r="D39" i="43"/>
  <c r="C39" i="43"/>
  <c r="J38" i="43"/>
  <c r="D38" i="43"/>
  <c r="C38" i="43"/>
  <c r="J37" i="43"/>
  <c r="D37" i="43"/>
  <c r="C37" i="43"/>
  <c r="J36" i="43"/>
  <c r="D36" i="43"/>
  <c r="C36" i="43"/>
  <c r="J35" i="43"/>
  <c r="D35" i="43"/>
  <c r="C35" i="43"/>
  <c r="J34" i="43"/>
  <c r="D34" i="43"/>
  <c r="C34" i="43"/>
  <c r="J33" i="43"/>
  <c r="D33" i="43"/>
  <c r="C33" i="43"/>
  <c r="J32" i="43"/>
  <c r="D32" i="43"/>
  <c r="C32" i="43"/>
  <c r="J31" i="43"/>
  <c r="D31" i="43"/>
  <c r="C31" i="43"/>
  <c r="J30" i="43"/>
  <c r="D30" i="43"/>
  <c r="C30" i="43"/>
  <c r="J29" i="43"/>
  <c r="D29" i="43"/>
  <c r="C29" i="43"/>
  <c r="J28" i="43"/>
  <c r="D28" i="43"/>
  <c r="C28" i="43"/>
  <c r="J27" i="43"/>
  <c r="D27" i="43"/>
  <c r="C27" i="43"/>
  <c r="J26" i="43"/>
  <c r="D26" i="43"/>
  <c r="C26" i="43"/>
  <c r="J25" i="43"/>
  <c r="D25" i="43"/>
  <c r="C25" i="43"/>
  <c r="J24" i="43"/>
  <c r="D24" i="43"/>
  <c r="C24" i="43"/>
  <c r="J23" i="43"/>
  <c r="D23" i="43"/>
  <c r="C23" i="43"/>
  <c r="J22" i="43"/>
  <c r="D22" i="43"/>
  <c r="C22" i="43"/>
  <c r="J21" i="43"/>
  <c r="D21" i="43"/>
  <c r="C21" i="43"/>
  <c r="J20" i="43"/>
  <c r="D20" i="43"/>
  <c r="C20" i="43"/>
  <c r="J19" i="43"/>
  <c r="D19" i="43"/>
  <c r="C19" i="43"/>
  <c r="J18" i="43"/>
  <c r="D18" i="43"/>
  <c r="C18" i="43"/>
  <c r="J17" i="43"/>
  <c r="D17" i="43"/>
  <c r="C17" i="43"/>
  <c r="J16" i="43"/>
  <c r="D16" i="43"/>
  <c r="C16" i="43"/>
  <c r="J15" i="43"/>
  <c r="D15" i="43"/>
  <c r="C15" i="43"/>
  <c r="J14" i="43"/>
  <c r="D14" i="43"/>
  <c r="C14" i="43"/>
  <c r="J13" i="43"/>
  <c r="D13" i="43"/>
  <c r="C13" i="43"/>
  <c r="J12" i="43"/>
  <c r="D12" i="43"/>
  <c r="C12" i="43"/>
  <c r="J11" i="43"/>
  <c r="D11" i="43"/>
  <c r="C11" i="43"/>
  <c r="J10" i="43"/>
  <c r="D10" i="43"/>
  <c r="C10" i="43"/>
  <c r="J9" i="43"/>
  <c r="D9" i="43"/>
  <c r="C9" i="43"/>
  <c r="J8" i="43"/>
  <c r="D8" i="43"/>
  <c r="C8" i="43"/>
  <c r="J7" i="43"/>
  <c r="D7" i="43"/>
  <c r="C7" i="43"/>
  <c r="J6" i="43"/>
  <c r="D6" i="43"/>
  <c r="C6" i="43"/>
  <c r="J5" i="43"/>
  <c r="D5" i="43"/>
  <c r="C5" i="43"/>
  <c r="J4" i="43"/>
  <c r="D4" i="43"/>
  <c r="C4" i="43"/>
  <c r="J3" i="43"/>
  <c r="D3" i="43"/>
  <c r="C3" i="43"/>
  <c r="J2" i="43"/>
  <c r="D2" i="43"/>
  <c r="C2" i="43"/>
  <c r="D1" i="43"/>
  <c r="C1" i="43"/>
  <c r="J7" i="42"/>
  <c r="D7" i="42"/>
  <c r="C7" i="42"/>
  <c r="J6" i="42"/>
  <c r="D6" i="42"/>
  <c r="C6" i="42"/>
  <c r="J5" i="42"/>
  <c r="D5" i="42"/>
  <c r="C5" i="42"/>
  <c r="J4" i="42"/>
  <c r="D4" i="42"/>
  <c r="C4" i="42"/>
  <c r="J3" i="42"/>
  <c r="D3" i="42"/>
  <c r="C3" i="42"/>
  <c r="J2" i="42"/>
  <c r="D2" i="42"/>
  <c r="C2" i="42"/>
  <c r="D1" i="42"/>
  <c r="C1" i="42"/>
  <c r="J10" i="41"/>
  <c r="D10" i="41"/>
  <c r="C10" i="41"/>
  <c r="J9" i="41"/>
  <c r="D9" i="41"/>
  <c r="C9" i="41"/>
  <c r="J8" i="41"/>
  <c r="D8" i="41"/>
  <c r="C8" i="41"/>
  <c r="J7" i="41"/>
  <c r="D7" i="41"/>
  <c r="C7" i="41"/>
  <c r="J6" i="41"/>
  <c r="D6" i="41"/>
  <c r="C6" i="41"/>
  <c r="J5" i="41"/>
  <c r="D5" i="41"/>
  <c r="C5" i="41"/>
  <c r="J4" i="41"/>
  <c r="D4" i="41"/>
  <c r="C4" i="41"/>
  <c r="J3" i="41"/>
  <c r="D3" i="41"/>
  <c r="C3" i="41"/>
  <c r="J2" i="41"/>
  <c r="D2" i="41"/>
  <c r="C2" i="41"/>
  <c r="D1" i="41"/>
  <c r="C1" i="41"/>
  <c r="J16" i="40"/>
  <c r="D16" i="40"/>
  <c r="C16" i="40"/>
  <c r="J15" i="40"/>
  <c r="D15" i="40"/>
  <c r="C15" i="40"/>
  <c r="J14" i="40"/>
  <c r="D14" i="40"/>
  <c r="C14" i="40"/>
  <c r="J13" i="40"/>
  <c r="D13" i="40"/>
  <c r="C13" i="40"/>
  <c r="J12" i="40"/>
  <c r="D12" i="40"/>
  <c r="C12" i="40"/>
  <c r="J11" i="40"/>
  <c r="D11" i="40"/>
  <c r="C11" i="40"/>
  <c r="J10" i="40"/>
  <c r="D10" i="40"/>
  <c r="C10" i="40"/>
  <c r="J9" i="40"/>
  <c r="D9" i="40"/>
  <c r="C9" i="40"/>
  <c r="J8" i="40"/>
  <c r="D8" i="40"/>
  <c r="C8" i="40"/>
  <c r="J7" i="40"/>
  <c r="D7" i="40"/>
  <c r="C7" i="40"/>
  <c r="J6" i="40"/>
  <c r="D6" i="40"/>
  <c r="C6" i="40"/>
  <c r="J5" i="40"/>
  <c r="D5" i="40"/>
  <c r="C5" i="40"/>
  <c r="J4" i="40"/>
  <c r="D4" i="40"/>
  <c r="C4" i="40"/>
  <c r="J3" i="40"/>
  <c r="D3" i="40"/>
  <c r="C3" i="40"/>
  <c r="J2" i="40"/>
  <c r="D2" i="40"/>
  <c r="C2" i="40"/>
  <c r="D1" i="40"/>
  <c r="C1" i="4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Dynamics_DGA_Acc_MOL2" type="6" refreshedVersion="5" background="1" saveData="1">
    <textPr codePage="850" sourceFile="C:\Users\Bastien_PC\Downloads\ubuntu_music\Dynamics_DGA_Acc_MOL2.csv" decimal="," thousands=" " comma="1">
      <textFields count="5">
        <textField/>
        <textField/>
        <textField/>
        <textField/>
        <textField/>
      </textFields>
    </textPr>
  </connection>
  <connection id="2" xr16:uid="{00000000-0015-0000-FFFF-FFFF01000000}" name="Dynamics_DGA_Acc_MOL56" type="6" refreshedVersion="5" background="1" saveData="1">
    <textPr codePage="850" sourceFile="C:\Users\Bastien_PC\Downloads\ubuntu_music\Dynamics_DGA_Acc_MOL56.csv" decimal="," thousands=" " comma="1">
      <textFields count="5">
        <textField/>
        <textField/>
        <textField/>
        <textField/>
        <textField/>
      </textFields>
    </textPr>
  </connection>
  <connection id="3" xr16:uid="{00000000-0015-0000-FFFF-FFFF02000000}" name="Dynamics_DGA_Acc_OPC" type="6" refreshedVersion="5" background="1" saveData="1">
    <textPr codePage="850" sourceFile="C:\Users\Bastien_PC\Downloads\ubuntu_music\Dynamics_DGA_Acc_OPC.csv" decimal="," thousands=" " comma="1">
      <textFields count="5">
        <textField/>
        <textField/>
        <textField/>
        <textField/>
        <textField/>
      </textFields>
    </textPr>
  </connection>
  <connection id="4" xr16:uid="{00000000-0015-0000-FFFF-FFFF03000000}" name="Dynamics_DGA_Enhancers_MOL2" type="6" refreshedVersion="5" background="1" saveData="1">
    <textPr codePage="850" sourceFile="C:\Users\Bastien_PC\Downloads\ubuntu_music\Dynamics_DGA_Enhancers_MOL2.csv" decimal="," thousands=" " comma="1">
      <textFields count="5">
        <textField/>
        <textField/>
        <textField/>
        <textField/>
        <textField/>
      </textFields>
    </textPr>
  </connection>
  <connection id="5" xr16:uid="{00000000-0015-0000-FFFF-FFFF04000000}" name="Dynamics_DGA_Enhancers_MOL56" type="6" refreshedVersion="5" background="1" saveData="1">
    <textPr codePage="850" sourceFile="C:\Users\Bastien_PC\Downloads\ubuntu_music\Dynamics_DGA_Enhancers_MOL56.csv" decimal="," thousands=" " comma="1">
      <textFields count="5">
        <textField/>
        <textField/>
        <textField/>
        <textField/>
        <textField/>
      </textFields>
    </textPr>
  </connection>
  <connection id="6" xr16:uid="{00000000-0015-0000-FFFF-FFFF05000000}" name="Dynamics_DGA_Enhancers_OPC" type="6" refreshedVersion="5" background="1" saveData="1">
    <textPr codePage="850" sourceFile="C:\Users\Bastien_PC\Downloads\ubuntu_music\Dynamics_DGA_Enhancers_OPC.csv" decimal="," thousands=" " comma="1">
      <textFields count="5">
        <textField/>
        <textField/>
        <textField/>
        <textField/>
        <textField/>
      </textFields>
    </textPr>
  </connection>
  <connection id="7" xr16:uid="{00000000-0015-0000-FFFF-FFFF06000000}" name="Dynamics_DGA_RNA_MOL2" type="6" refreshedVersion="5" background="1" saveData="1">
    <textPr codePage="850" sourceFile="C:\Users\Bastien_PC\Downloads\ubuntu_music\Dynamics_DGA_RNA_MOL2.csv" decimal="," thousands=" " comma="1">
      <textFields count="5">
        <textField/>
        <textField/>
        <textField/>
        <textField/>
        <textField/>
      </textFields>
    </textPr>
  </connection>
  <connection id="8" xr16:uid="{00000000-0015-0000-FFFF-FFFF07000000}" name="Dynamics_DGA_RNA_MOL56" type="6" refreshedVersion="5" background="1" saveData="1">
    <textPr codePage="850" sourceFile="C:\Users\Bastien_PC\Downloads\ubuntu_music\Dynamics_DGA_RNA_MOL56.csv" decimal="," thousands=" " comma="1">
      <textFields count="5">
        <textField/>
        <textField/>
        <textField/>
        <textField/>
        <textField/>
      </textFields>
    </textPr>
  </connection>
  <connection id="9" xr16:uid="{00000000-0015-0000-FFFF-FFFF08000000}" name="Dynamics_DGA_RNA_OPC" type="6" refreshedVersion="5" background="1" saveData="1">
    <textPr codePage="850" sourceFile="C:\Users\Bastien_PC\Downloads\ubuntu_music\Dynamics_DGA_RNA_OPC.csv" decimal="," thousands=" " comma="1">
      <textFields count="5">
        <textField/>
        <textField/>
        <textField/>
        <textField/>
        <textField/>
      </textFields>
    </textPr>
  </connection>
  <connection id="10" xr16:uid="{00000000-0015-0000-FFFF-FFFF09000000}" name="Dynamics_DGE_Acc_MOL2" type="6" refreshedVersion="5" background="1" saveData="1">
    <textPr codePage="850" sourceFile="C:\Users\Bastien_PC\Downloads\ubuntu_music\Dynamics_DGE_Acc_MOL2.csv" decimal="," thousands=" " comma="1">
      <textFields count="5">
        <textField/>
        <textField/>
        <textField/>
        <textField/>
        <textField/>
      </textFields>
    </textPr>
  </connection>
  <connection id="11" xr16:uid="{00000000-0015-0000-FFFF-FFFF0A000000}" name="Dynamics_DGE_Acc_MOL56" type="6" refreshedVersion="5" background="1" saveData="1">
    <textPr codePage="850" sourceFile="C:\Users\Bastien_PC\Downloads\ubuntu_music\Dynamics_DGE_Acc_MOL56.csv" decimal="," thousands=" " comma="1">
      <textFields count="5">
        <textField/>
        <textField/>
        <textField/>
        <textField/>
        <textField/>
      </textFields>
    </textPr>
  </connection>
  <connection id="12" xr16:uid="{00000000-0015-0000-FFFF-FFFF0B000000}" name="Dynamics_DGE_Acc_OPC" type="6" refreshedVersion="5" background="1" saveData="1">
    <textPr codePage="850" sourceFile="C:\Users\Bastien_PC\Downloads\ubuntu_music\Dynamics_DGE_Acc_OPC.csv" decimal="," thousands=" " comma="1">
      <textFields count="5">
        <textField/>
        <textField/>
        <textField/>
        <textField/>
        <textField/>
      </textFields>
    </textPr>
  </connection>
  <connection id="13" xr16:uid="{00000000-0015-0000-FFFF-FFFF0C000000}" name="Dynamics_DGE_Enhancers_MOL2" type="6" refreshedVersion="5" background="1" saveData="1">
    <textPr codePage="850" sourceFile="C:\Users\Bastien_PC\Downloads\ubuntu_music\Dynamics_DGE_Enhancers_MOL2.csv" decimal="," thousands=" " comma="1">
      <textFields count="5">
        <textField/>
        <textField/>
        <textField/>
        <textField/>
        <textField/>
      </textFields>
    </textPr>
  </connection>
  <connection id="14" xr16:uid="{00000000-0015-0000-FFFF-FFFF0D000000}" name="Dynamics_DGE_Enhancers_MOL56" type="6" refreshedVersion="5" background="1" saveData="1">
    <textPr codePage="850" sourceFile="C:\Users\Bastien_PC\Downloads\ubuntu_music\Dynamics_DGE_Enhancers_MOL56.csv" decimal="," thousands=" " comma="1">
      <textFields count="5">
        <textField/>
        <textField/>
        <textField/>
        <textField/>
        <textField/>
      </textFields>
    </textPr>
  </connection>
  <connection id="15" xr16:uid="{00000000-0015-0000-FFFF-FFFF0E000000}" name="Dynamics_DGE_Enhancers_OPC" type="6" refreshedVersion="5" background="1" saveData="1">
    <textPr codePage="850" sourceFile="C:\Users\Bastien_PC\Downloads\ubuntu_music\Dynamics_DGE_Enhancers_OPC.csv" decimal="," thousands=" " comma="1">
      <textFields count="5">
        <textField/>
        <textField/>
        <textField/>
        <textField/>
        <textField/>
      </textFields>
    </textPr>
  </connection>
  <connection id="16" xr16:uid="{00000000-0015-0000-FFFF-FFFF0F000000}" name="Dynamics_DGE_RNA_MOL2" type="6" refreshedVersion="5" background="1" saveData="1">
    <textPr codePage="850" sourceFile="C:\Users\Bastien_PC\Downloads\ubuntu_music\Dynamics_DGE_RNA_MOL2.csv" decimal="," thousands=" " comma="1">
      <textFields count="5">
        <textField/>
        <textField/>
        <textField/>
        <textField/>
        <textField/>
      </textFields>
    </textPr>
  </connection>
  <connection id="17" xr16:uid="{00000000-0015-0000-FFFF-FFFF10000000}" name="Dynamics_DGE_RNA_MOL56" type="6" refreshedVersion="5" background="1" saveData="1">
    <textPr codePage="850" sourceFile="C:\Users\Bastien_PC\Downloads\ubuntu_music\Dynamics_DGE_RNA_MOL56.csv" decimal="," thousands=" " comma="1">
      <textFields count="5">
        <textField/>
        <textField/>
        <textField/>
        <textField/>
        <textField/>
      </textFields>
    </textPr>
  </connection>
  <connection id="18" xr16:uid="{00000000-0015-0000-FFFF-FFFF11000000}" name="Dynamics_DGE_RNA_OPC" type="6" refreshedVersion="5" background="1" saveData="1">
    <textPr codePage="850" sourceFile="C:\Users\Bastien_PC\Downloads\ubuntu_music\Dynamics_DGE_RNA_OPC.csv" decimal="," thousands=" " comma="1">
      <textFields count="5">
        <textField/>
        <textField/>
        <textField/>
        <textField/>
        <textField/>
      </textFields>
    </textPr>
  </connection>
  <connection id="19" xr16:uid="{00000000-0015-0000-FFFF-FFFF12000000}" name="Dynamics_DORCs_Acc_MOL2" type="6" refreshedVersion="5" background="1" saveData="1">
    <textPr codePage="850" sourceFile="C:\Users\Bastien_PC\Downloads\ubuntu_music\Dynamics_DORCs_Acc_MOL2.csv" decimal="," thousands=" " comma="1">
      <textFields count="5">
        <textField/>
        <textField/>
        <textField/>
        <textField/>
        <textField/>
      </textFields>
    </textPr>
  </connection>
  <connection id="20" xr16:uid="{00000000-0015-0000-FFFF-FFFF13000000}" name="Dynamics_DORCs_Acc_MOL56" type="6" refreshedVersion="5" background="1" saveData="1">
    <textPr codePage="850" sourceFile="C:\Users\Bastien_PC\Downloads\ubuntu_music\Dynamics_DORCs_Acc_MOL56.csv" decimal="," thousands=" " comma="1">
      <textFields count="5">
        <textField/>
        <textField/>
        <textField/>
        <textField/>
        <textField/>
      </textFields>
    </textPr>
  </connection>
  <connection id="21" xr16:uid="{00000000-0015-0000-FFFF-FFFF14000000}" name="Dynamics_DORCs_Acc_OPC" type="6" refreshedVersion="5" background="1" saveData="1">
    <textPr codePage="850" sourceFile="C:\Users\Bastien_PC\Downloads\ubuntu_music\Dynamics_DORCs_Acc_OPC.csv" decimal="," thousands=" " comma="1">
      <textFields count="5">
        <textField/>
        <textField/>
        <textField/>
        <textField/>
        <textField/>
      </textFields>
    </textPr>
  </connection>
  <connection id="22" xr16:uid="{00000000-0015-0000-FFFF-FFFF15000000}" name="Dynamics_DORCs_Enhancers_MOL2" type="6" refreshedVersion="5" background="1" saveData="1">
    <textPr codePage="850" sourceFile="C:\Users\Bastien_PC\Downloads\ubuntu_music\Dynamics_DORCs_Enhancers_MOL2.csv" decimal="," thousands=" " comma="1">
      <textFields count="5">
        <textField/>
        <textField/>
        <textField/>
        <textField/>
        <textField/>
      </textFields>
    </textPr>
  </connection>
  <connection id="23" xr16:uid="{00000000-0015-0000-FFFF-FFFF16000000}" name="Dynamics_DORCs_Enhancers_MOL56" type="6" refreshedVersion="5" background="1" saveData="1">
    <textPr codePage="850" sourceFile="C:\Users\Bastien_PC\Downloads\ubuntu_music\Dynamics_DORCs_Enhancers_MOL56.csv" decimal="," thousands=" " comma="1">
      <textFields count="5">
        <textField/>
        <textField/>
        <textField/>
        <textField/>
        <textField/>
      </textFields>
    </textPr>
  </connection>
  <connection id="24" xr16:uid="{00000000-0015-0000-FFFF-FFFF17000000}" name="Dynamics_DORCs_Enhancers_OPC" type="6" refreshedVersion="5" background="1" saveData="1">
    <textPr codePage="850" sourceFile="C:\Users\Bastien_PC\Downloads\ubuntu_music\Dynamics_DORCs_Enhancers_OPC.csv" decimal="," thousands=" " comma="1">
      <textFields count="5">
        <textField/>
        <textField/>
        <textField/>
        <textField/>
        <textField/>
      </textFields>
    </textPr>
  </connection>
  <connection id="25" xr16:uid="{00000000-0015-0000-FFFF-FFFF18000000}" name="Dynamics_DORCs_RNA_MOL2" type="6" refreshedVersion="5" background="1" saveData="1">
    <textPr codePage="850" sourceFile="C:\Users\Bastien_PC\Downloads\ubuntu_music\Dynamics_DORCs_RNA_MOL2.csv" decimal="," thousands=" " comma="1">
      <textFields count="5">
        <textField/>
        <textField/>
        <textField/>
        <textField/>
        <textField/>
      </textFields>
    </textPr>
  </connection>
  <connection id="26" xr16:uid="{00000000-0015-0000-FFFF-FFFF19000000}" name="Dynamics_DORCs_RNA_MOL56" type="6" refreshedVersion="5" background="1" saveData="1">
    <textPr codePage="850" sourceFile="C:\Users\Bastien_PC\Downloads\ubuntu_music\Dynamics_DORCs_RNA_MOL56.csv" decimal="," thousands=" " comma="1">
      <textFields count="5">
        <textField/>
        <textField/>
        <textField/>
        <textField/>
        <textField/>
      </textFields>
    </textPr>
  </connection>
  <connection id="27" xr16:uid="{00000000-0015-0000-FFFF-FFFF1A000000}" name="Dynamics_DORCs_RNA_OPC" type="6" refreshedVersion="5" background="1" saveData="1">
    <textPr codePage="850" sourceFile="C:\Users\Bastien_PC\Downloads\ubuntu_music\Dynamics_DORCs_RNA_OPC.csv" decimal="," thousands=" " comma="1">
      <textFields count="5">
        <textField/>
        <textField/>
        <textField/>
        <textField/>
        <textField/>
      </textFields>
    </textPr>
  </connection>
</connections>
</file>

<file path=xl/sharedStrings.xml><?xml version="1.0" encoding="utf-8"?>
<sst xmlns="http://schemas.openxmlformats.org/spreadsheetml/2006/main" count="16933" uniqueCount="2237">
  <si>
    <t>Supplementary Table 4. Genes ontology of differential modality between timepoints</t>
  </si>
  <si>
    <t>Naming of the sheets</t>
  </si>
  <si>
    <t>GO_(Features Selection Acronym)_(OLG population)_(Timepoint1)_(Timepoint2)</t>
  </si>
  <si>
    <t>GO</t>
  </si>
  <si>
    <t>Gene Ontology using Ensembl via biomaRt on top50 most variable genes between timepoints before annotation (pvalueCutoff=1, qvalueCutoff=1, pAdjustMethod="fdr")</t>
  </si>
  <si>
    <t>Features Selection Acronym</t>
  </si>
  <si>
    <t>Full Name</t>
  </si>
  <si>
    <t>Description</t>
  </si>
  <si>
    <t>DGE</t>
  </si>
  <si>
    <t>Differential Genes Expression</t>
  </si>
  <si>
    <t>Selection of differentially expressed genes using DESeq2 between timepoint (Early/Ctrl, Peak/Early, Late/Early, and Peak/Late) with absolute log2FC &gt; 1, pvalue adjusted &lt; 0.01 and baseMean &gt; 1</t>
  </si>
  <si>
    <t>DGA</t>
  </si>
  <si>
    <t>Differential Genes Accessibility</t>
  </si>
  <si>
    <t>Selection of differentially genes/promoters accessibility using DESeq2 between timepoint (Early/Ctrl, Peak/Early, Late/Early, and Peak/Late) with absolute log2FC &gt; 1, pvalue adjusted &lt; 0.01 and baseMean &gt; 1</t>
  </si>
  <si>
    <t>DDORC</t>
  </si>
  <si>
    <t>Differential Domains Of Regulatory Chromatin</t>
  </si>
  <si>
    <t>Selection of differentially DORC counts (DORC scores reverted back to counts) using DESeq2 between timepoint (Early/Ctrl, Peak/Early, Late/Early, and Peak/Late) with absolute log2FC &gt; 1, pvalue adjusted &lt; 0.01 and baseMean &gt; 1</t>
  </si>
  <si>
    <t>OLG population</t>
  </si>
  <si>
    <t>MOL56</t>
  </si>
  <si>
    <t>MOL2</t>
  </si>
  <si>
    <t>OPC</t>
  </si>
  <si>
    <t>Timepoint</t>
  </si>
  <si>
    <t>Type I</t>
  </si>
  <si>
    <t>High in Ctrl for DGE and DGA, high in Early for DDORC</t>
  </si>
  <si>
    <t>Type II</t>
  </si>
  <si>
    <t>High in Early for DGE and DGA, high in Peak for DDORC</t>
  </si>
  <si>
    <t>Type III</t>
  </si>
  <si>
    <t>High in Peak for DGE and DGA, high in Late for DDORC</t>
  </si>
  <si>
    <t>Type IV</t>
  </si>
  <si>
    <t>High in Late for DGE and DGA</t>
  </si>
  <si>
    <t xml:space="preserve">If only one timepoint is specified, from all genes with the highest expression at this timepoint, only the top 50 most variable genes between this timepoint and the lowest value from any other timepoint have been used to get annotated by Ensembl and passed on for enrichment pathway analysis  </t>
  </si>
  <si>
    <t xml:space="preserve">If two timepoints are specified, from all genes with the highest expression at timepoint1 and second highest expression at timepoint2, only the top 50 most variable genes between timepoint1 and the lowest value from any other timepoint have been used to get annotated by Ensembl and passed on for enrichment pathway analysis  </t>
  </si>
  <si>
    <t>If a timepoint sheet is missing, no genes were found in the feature selection method for this timepoint or no genes were found in Ensembl annotation to perform pathway enrichment or no enriched pathways were found at this timepoint</t>
  </si>
  <si>
    <t>Metrics explanation</t>
  </si>
  <si>
    <t>ID</t>
  </si>
  <si>
    <t>Pathway Identifier</t>
  </si>
  <si>
    <t>Description of the pathway</t>
  </si>
  <si>
    <t>GeneRatio (M/N)</t>
  </si>
  <si>
    <t>M/N where M is the number of genes of interest in the gene set and N is the total number of genes of interest</t>
  </si>
  <si>
    <t>BgRatio (k/n)</t>
  </si>
  <si>
    <t>k/n where k is the number of genes in the gene set and n is the total number of genes in all gene sets</t>
  </si>
  <si>
    <t>pvalue</t>
  </si>
  <si>
    <t>p-value</t>
  </si>
  <si>
    <t>p.adjust</t>
  </si>
  <si>
    <t>p-value ajusted by Bonferroni-Hochberg correction</t>
  </si>
  <si>
    <t>qvalue</t>
  </si>
  <si>
    <t>q-value (estimate of the FDR associated with the p-value ajusted by Bonferroni-Hochberg correction)</t>
  </si>
  <si>
    <t>geneID</t>
  </si>
  <si>
    <t>Gene name</t>
  </si>
  <si>
    <t>Count</t>
  </si>
  <si>
    <t>Number of gene annotated in a gene set</t>
  </si>
  <si>
    <t>Significant</t>
  </si>
  <si>
    <t>* (p.adjust &lt; 0.05)</t>
  </si>
  <si>
    <t>R-MMU-977068</t>
  </si>
  <si>
    <t>Termination of O-glycan biosynthesis</t>
  </si>
  <si>
    <t>Muc19</t>
  </si>
  <si>
    <t>R-MMU-2453902</t>
  </si>
  <si>
    <t>The canonical retinoid cycle in rods (twilight vision)</t>
  </si>
  <si>
    <t>Ttr</t>
  </si>
  <si>
    <t>R-MMU-975634</t>
  </si>
  <si>
    <t>Retinoid metabolism and transport</t>
  </si>
  <si>
    <t>R-MMU-6806667</t>
  </si>
  <si>
    <t>Metabolism of fat-soluble vitamins</t>
  </si>
  <si>
    <t>R-MMU-913709</t>
  </si>
  <si>
    <t>O-linked glycosylation of mucins</t>
  </si>
  <si>
    <t>R-MMU-2187338</t>
  </si>
  <si>
    <t>Visual phototransduction</t>
  </si>
  <si>
    <t>R-MMU-5173105</t>
  </si>
  <si>
    <t>O-linked glycosylation</t>
  </si>
  <si>
    <t>R-MMU-8957275</t>
  </si>
  <si>
    <t>Post-translational protein phosphorylation</t>
  </si>
  <si>
    <t>Scg3</t>
  </si>
  <si>
    <t>R-MMU-114608</t>
  </si>
  <si>
    <t>Platelet degranulation</t>
  </si>
  <si>
    <t>R-MMU-381426</t>
  </si>
  <si>
    <t>Regulation of Insulin-like Growth Factor (IGF) transport and uptake by Insulin-like Growth Factor Binding Proteins (IGFBPs)</t>
  </si>
  <si>
    <t>R-MMU-76005</t>
  </si>
  <si>
    <t>Response to elevated platelet cytosolic Ca2+</t>
  </si>
  <si>
    <t>R-MMU-196854</t>
  </si>
  <si>
    <t>Metabolism of vitamins and cofactors</t>
  </si>
  <si>
    <t>R-MMU-9709957</t>
  </si>
  <si>
    <t>Sensory Perception</t>
  </si>
  <si>
    <t>R-MMU-76002</t>
  </si>
  <si>
    <t>Platelet activation signaling and aggregation</t>
  </si>
  <si>
    <t>R-MMU-109582</t>
  </si>
  <si>
    <t>Hemostasis</t>
  </si>
  <si>
    <t>NA</t>
  </si>
  <si>
    <t>C4b/Apoe/Eva1a</t>
  </si>
  <si>
    <t>R-MMU-5578775</t>
  </si>
  <si>
    <t>Ion homeostasis</t>
  </si>
  <si>
    <t>Fxyd1/Fxyd7</t>
  </si>
  <si>
    <t>R-MMU-936837</t>
  </si>
  <si>
    <t>Ion transport by P-type ATPases</t>
  </si>
  <si>
    <t>R-MMU-216083</t>
  </si>
  <si>
    <t>Integrin cell surface interactions</t>
  </si>
  <si>
    <t>Col13a1/Itgb2</t>
  </si>
  <si>
    <t>R-MMU-5576891</t>
  </si>
  <si>
    <t>Cardiac conduction</t>
  </si>
  <si>
    <t>R-MMU-397014</t>
  </si>
  <si>
    <t>Muscle contraction</t>
  </si>
  <si>
    <t>R-MMU-8964058</t>
  </si>
  <si>
    <t>HDL remodeling</t>
  </si>
  <si>
    <t>Apoe</t>
  </si>
  <si>
    <t>R-MMU-8963888</t>
  </si>
  <si>
    <t>Chylomicron assembly</t>
  </si>
  <si>
    <t>R-MMU-8963901</t>
  </si>
  <si>
    <t>Chylomicron remodeling</t>
  </si>
  <si>
    <t>R-MMU-983712</t>
  </si>
  <si>
    <t>Ion channel transport</t>
  </si>
  <si>
    <t>R-MMU-8963898</t>
  </si>
  <si>
    <t>Plasma lipoprotein assembly</t>
  </si>
  <si>
    <t>R-MMU-166663</t>
  </si>
  <si>
    <t>Initial triggering of complement</t>
  </si>
  <si>
    <t>C4b</t>
  </si>
  <si>
    <t>R-MMU-1474244</t>
  </si>
  <si>
    <t>Extracellular matrix organization</t>
  </si>
  <si>
    <t>R-MMU-8963899</t>
  </si>
  <si>
    <t>Plasma lipoprotein remodeling</t>
  </si>
  <si>
    <t>R-MMU-2173782</t>
  </si>
  <si>
    <t>Binding and Uptake of Ligands by Scavenger Receptors</t>
  </si>
  <si>
    <t>R-MMU-8964043</t>
  </si>
  <si>
    <t>Plasma lipoprotein clearance</t>
  </si>
  <si>
    <t>R-MMU-8948216</t>
  </si>
  <si>
    <t>Collagen chain trimerization</t>
  </si>
  <si>
    <t>Col13a1</t>
  </si>
  <si>
    <t>R-MMU-977606</t>
  </si>
  <si>
    <t>Regulation of Complement cascade</t>
  </si>
  <si>
    <t>R-MMU-2559582</t>
  </si>
  <si>
    <t>Senescence-Associated Secretory Phenotype (SASP)</t>
  </si>
  <si>
    <t>Cebpb</t>
  </si>
  <si>
    <t>R-MMU-166658</t>
  </si>
  <si>
    <t>Complement cascade</t>
  </si>
  <si>
    <t>R-MMU-1442490</t>
  </si>
  <si>
    <t>Collagen degradation</t>
  </si>
  <si>
    <t>R-MMU-1650814</t>
  </si>
  <si>
    <t>Collagen biosynthesis and modifying enzymes</t>
  </si>
  <si>
    <t>R-MMU-174824</t>
  </si>
  <si>
    <t>Plasma lipoprotein assembly remodeling and clearance</t>
  </si>
  <si>
    <t>R-MMU-1474290</t>
  </si>
  <si>
    <t>Collagen formation</t>
  </si>
  <si>
    <t>R-MMU-202733</t>
  </si>
  <si>
    <t>Cell surface interactions at the vascular wall</t>
  </si>
  <si>
    <t>Itgb2</t>
  </si>
  <si>
    <t>R-MMU-2559583</t>
  </si>
  <si>
    <t>Cellular Senescence</t>
  </si>
  <si>
    <t>R-MMU-198933</t>
  </si>
  <si>
    <t>Immunoregulatory interactions between a Lymphoid and a non-Lymphoid cell</t>
  </si>
  <si>
    <t>R-MMU-1474228</t>
  </si>
  <si>
    <t>Degradation of the extracellular matrix</t>
  </si>
  <si>
    <t>R-MMU-166016</t>
  </si>
  <si>
    <t>Toll Like Receptor 4 (TLR4) Cascade</t>
  </si>
  <si>
    <t>R-MMU-168898</t>
  </si>
  <si>
    <t>Toll-like Receptor Cascades</t>
  </si>
  <si>
    <t>R-MMU-6805567</t>
  </si>
  <si>
    <t>Keratinization</t>
  </si>
  <si>
    <t>Krtap16-1</t>
  </si>
  <si>
    <t>R-MMU-2262752</t>
  </si>
  <si>
    <t>Cellular responses to stress</t>
  </si>
  <si>
    <t>R-MMU-8953897</t>
  </si>
  <si>
    <t>Cellular responses to stimuli</t>
  </si>
  <si>
    <t>R-MMU-1266738</t>
  </si>
  <si>
    <t>Developmental Biology</t>
  </si>
  <si>
    <t>H2-Q4/H2-Q7/Cd200r2</t>
  </si>
  <si>
    <t>R-MMU-1236977</t>
  </si>
  <si>
    <t>Endosomal/Vacuolar pathway</t>
  </si>
  <si>
    <t>H2-Q4/H2-Q7</t>
  </si>
  <si>
    <t>R-MMU-1236974</t>
  </si>
  <si>
    <t>ER-Phagosome pathway</t>
  </si>
  <si>
    <t>R-MMU-983170</t>
  </si>
  <si>
    <t>Antigen Presentation: Folding assembly and peptide loading of class I MHC</t>
  </si>
  <si>
    <t>R-MMU-2172127</t>
  </si>
  <si>
    <t>DAP12 interactions</t>
  </si>
  <si>
    <t>R-MMU-1236975</t>
  </si>
  <si>
    <t>Antigen processing-Cross presentation</t>
  </si>
  <si>
    <t>Serping1/Serpina3i</t>
  </si>
  <si>
    <t>R-MMU-140837</t>
  </si>
  <si>
    <t>Intrinsic Pathway of Fibrin Clot Formation</t>
  </si>
  <si>
    <t>Serping1</t>
  </si>
  <si>
    <t>R-MMU-3371571</t>
  </si>
  <si>
    <t>HSF1-dependent transactivation</t>
  </si>
  <si>
    <t>Hspb8</t>
  </si>
  <si>
    <t>R-MMU-5357786</t>
  </si>
  <si>
    <t>TNFR1-induced proapoptotic signaling</t>
  </si>
  <si>
    <t>Tnfrsf1a</t>
  </si>
  <si>
    <t>R-MMU-5669034</t>
  </si>
  <si>
    <t>TNFs bind their physiological receptors</t>
  </si>
  <si>
    <t>R-MMU-5357956</t>
  </si>
  <si>
    <t>TNFR1-induced NF-kappa-B signaling pathway</t>
  </si>
  <si>
    <t>R-MMU-140877</t>
  </si>
  <si>
    <t>Formation of Fibrin Clot (Clotting Cascade)</t>
  </si>
  <si>
    <t>R-MMU-983169</t>
  </si>
  <si>
    <t>Class I MHC mediated antigen processing &amp; presentation</t>
  </si>
  <si>
    <t>R-MMU-5357905</t>
  </si>
  <si>
    <t>Regulation of TNFR1 signaling</t>
  </si>
  <si>
    <t>R-MMU-75893</t>
  </si>
  <si>
    <t>TNF signaling</t>
  </si>
  <si>
    <t>R-MMU-3371556</t>
  </si>
  <si>
    <t>Cellular response to heat stress</t>
  </si>
  <si>
    <t>R-MMU-5668541</t>
  </si>
  <si>
    <t>TNFR2 non-canonical NF-kB pathway</t>
  </si>
  <si>
    <t>R-MMU-73887</t>
  </si>
  <si>
    <t>Death Receptor Signaling</t>
  </si>
  <si>
    <t>R-MMU-8951664</t>
  </si>
  <si>
    <t>Neddylation</t>
  </si>
  <si>
    <t>Ubd</t>
  </si>
  <si>
    <t>R-MMU-1280215</t>
  </si>
  <si>
    <t>Cytokine Signaling in Immune system</t>
  </si>
  <si>
    <t>R-MMU-1679131</t>
  </si>
  <si>
    <t>Trafficking and processing of endosomal TLR</t>
  </si>
  <si>
    <t>Tlr7</t>
  </si>
  <si>
    <t>R-MMU-211979</t>
  </si>
  <si>
    <t>Eicosanoids</t>
  </si>
  <si>
    <t>Cyp4f40</t>
  </si>
  <si>
    <t>R-MMU-5576893</t>
  </si>
  <si>
    <t>Phase 2 - plateau phase</t>
  </si>
  <si>
    <t>Cacng6</t>
  </si>
  <si>
    <t>R-MMU-189200</t>
  </si>
  <si>
    <t>Cellular hexose transport</t>
  </si>
  <si>
    <t>Slc5a4a</t>
  </si>
  <si>
    <t>R-MMU-2142691</t>
  </si>
  <si>
    <t>Synthesis of Leukotrienes (LT) and Eoxins (EX)</t>
  </si>
  <si>
    <t>Fbxo40/Asb17</t>
  </si>
  <si>
    <t>R-MMU-983168</t>
  </si>
  <si>
    <t>Antigen processing: Ubiquitination &amp; Proteasome degradation</t>
  </si>
  <si>
    <t>R-MMU-70263</t>
  </si>
  <si>
    <t>Gluconeogenesis</t>
  </si>
  <si>
    <t>Aldob</t>
  </si>
  <si>
    <t>R-MMU-2142753</t>
  </si>
  <si>
    <t>Arachidonic acid metabolism</t>
  </si>
  <si>
    <t>Gcnt3</t>
  </si>
  <si>
    <t>R-MMU-977443</t>
  </si>
  <si>
    <t>GABA receptor activation</t>
  </si>
  <si>
    <t>Gabra3</t>
  </si>
  <si>
    <t>R-MMU-70171</t>
  </si>
  <si>
    <t>Glycolysis</t>
  </si>
  <si>
    <t>R-MMU-211897</t>
  </si>
  <si>
    <t>Cytochrome P450 - arranged by substrate type</t>
  </si>
  <si>
    <t>R-MMU-70326</t>
  </si>
  <si>
    <t>Glucose metabolism</t>
  </si>
  <si>
    <t>R-MMU-168181</t>
  </si>
  <si>
    <t>Toll Like Receptor 7/8 (TLR7/8) Cascade</t>
  </si>
  <si>
    <t>Spn</t>
  </si>
  <si>
    <t>R-MMU-2672351</t>
  </si>
  <si>
    <t>Stimuli-sensing channels</t>
  </si>
  <si>
    <t>Ano5</t>
  </si>
  <si>
    <t>R-MMU-211945</t>
  </si>
  <si>
    <t>Phase I - Functionalization of compounds</t>
  </si>
  <si>
    <t>R-MMU-112314</t>
  </si>
  <si>
    <t>Neurotransmitter receptors and postsynaptic signal transmission</t>
  </si>
  <si>
    <t>R-MMU-8978868</t>
  </si>
  <si>
    <t>Fatty acid metabolism</t>
  </si>
  <si>
    <t>R-MMU-112315</t>
  </si>
  <si>
    <t>Transmission across Chemical Synapses</t>
  </si>
  <si>
    <t>R-MMU-211859</t>
  </si>
  <si>
    <t>Biological oxidations</t>
  </si>
  <si>
    <t>R-MMU-425407</t>
  </si>
  <si>
    <t>SLC-mediated transmembrane transport</t>
  </si>
  <si>
    <t>R-MMU-446203</t>
  </si>
  <si>
    <t>Asparagine N-linked glycosylation</t>
  </si>
  <si>
    <t>Umod</t>
  </si>
  <si>
    <t>R-MMU-71387</t>
  </si>
  <si>
    <t>Metabolism of carbohydrates</t>
  </si>
  <si>
    <t>R-MMU-112316</t>
  </si>
  <si>
    <t>Neuronal System</t>
  </si>
  <si>
    <t>Slc13a1/Slc17a8</t>
  </si>
  <si>
    <t>R-MMU-1296346</t>
  </si>
  <si>
    <t>Tandem pore domain potassium channels</t>
  </si>
  <si>
    <t>Kcnk10</t>
  </si>
  <si>
    <t>R-MMU-166786</t>
  </si>
  <si>
    <t>Creation of C4 and C2 activators</t>
  </si>
  <si>
    <t>C1qa</t>
  </si>
  <si>
    <t>R-MMU-5576886</t>
  </si>
  <si>
    <t>Phase 4 - resting membrane potential</t>
  </si>
  <si>
    <t>R-MMU-888590</t>
  </si>
  <si>
    <t>GABA synthesis release reuptake and degradation</t>
  </si>
  <si>
    <t>Gad2</t>
  </si>
  <si>
    <t>Tnfrsf11b</t>
  </si>
  <si>
    <t>R-MMU-3295583</t>
  </si>
  <si>
    <t>TRP channels</t>
  </si>
  <si>
    <t>Trpc4</t>
  </si>
  <si>
    <t>R-MMU-1169408</t>
  </si>
  <si>
    <t>ISG15 antiviral mechanism</t>
  </si>
  <si>
    <t>Isg15</t>
  </si>
  <si>
    <t>R-MMU-5656169</t>
  </si>
  <si>
    <t>Termination of translesion DNA synthesis</t>
  </si>
  <si>
    <t>R-MMU-110313</t>
  </si>
  <si>
    <t>Translesion synthesis by Y family DNA polymerases bypasses lesions on DNA template</t>
  </si>
  <si>
    <t>Kcnk10/Gad2</t>
  </si>
  <si>
    <t>R-MMU-73893</t>
  </si>
  <si>
    <t>DNA Damage Bypass</t>
  </si>
  <si>
    <t>R-MMU-112310</t>
  </si>
  <si>
    <t>Neurotransmitter release cycle</t>
  </si>
  <si>
    <t>Isg15/Tnfrsf11b</t>
  </si>
  <si>
    <t>R-MMU-9833482</t>
  </si>
  <si>
    <t>PKR-mediated signaling</t>
  </si>
  <si>
    <t>R-MMU-425366</t>
  </si>
  <si>
    <t>Transport of bile salts and organic acids metal ions and amine compounds</t>
  </si>
  <si>
    <t>Slc13a1</t>
  </si>
  <si>
    <t>R-MMU-1169410</t>
  </si>
  <si>
    <t>Antiviral mechanism by IFN-stimulated genes</t>
  </si>
  <si>
    <t>Ifitm2</t>
  </si>
  <si>
    <t>R-MMU-1296071</t>
  </si>
  <si>
    <t>Potassium Channels</t>
  </si>
  <si>
    <t>R-MMU-425393</t>
  </si>
  <si>
    <t>Transport of inorganic cations/anions and amino acids/oligopeptides</t>
  </si>
  <si>
    <t>Slc17a8</t>
  </si>
  <si>
    <t>Serpina3i</t>
  </si>
  <si>
    <t>R-MMU-913531</t>
  </si>
  <si>
    <t>Interferon Signaling</t>
  </si>
  <si>
    <t>R-MMU-418594</t>
  </si>
  <si>
    <t>G alpha (i) signalling events</t>
  </si>
  <si>
    <t>Sucnr1</t>
  </si>
  <si>
    <t>R-MMU-73894</t>
  </si>
  <si>
    <t>DNA Repair</t>
  </si>
  <si>
    <t>R-MMU-373076</t>
  </si>
  <si>
    <t>Class A/1 (Rhodopsin-like receptors)</t>
  </si>
  <si>
    <t>R-MMU-500792</t>
  </si>
  <si>
    <t>GPCR ligand binding</t>
  </si>
  <si>
    <t>H2-Q4/H2-Q7/Psmb9</t>
  </si>
  <si>
    <t>Tnfrsf1a/Psmb9</t>
  </si>
  <si>
    <t>Ubd/Psmb9</t>
  </si>
  <si>
    <t>Hspb8/Psmb9</t>
  </si>
  <si>
    <t>R-MMU-1236978</t>
  </si>
  <si>
    <t>Cross-presentation of soluble exogenous antigens (endosomes)</t>
  </si>
  <si>
    <t>Psmb9</t>
  </si>
  <si>
    <t>R-MMU-350562</t>
  </si>
  <si>
    <t>Regulation of ornithine decarboxylase (ODC)</t>
  </si>
  <si>
    <t>R-MMU-75815</t>
  </si>
  <si>
    <t>Ubiquitin-dependent degradation of Cyclin D</t>
  </si>
  <si>
    <t>R-MMU-9762114</t>
  </si>
  <si>
    <t>GSK3B and BTRC:CUL1-mediated-degradation of NFE2L2</t>
  </si>
  <si>
    <t>R-MMU-349425</t>
  </si>
  <si>
    <t>Autodegradation of the E3 ubiquitin ligase COP1</t>
  </si>
  <si>
    <t>R-MMU-69601</t>
  </si>
  <si>
    <t>Ubiquitin Mediated Degradation of Phosphorylated Cdc25A</t>
  </si>
  <si>
    <t>R-MMU-69610</t>
  </si>
  <si>
    <t>p53-Independent DNA Damage Response</t>
  </si>
  <si>
    <t>R-MMU-69613</t>
  </si>
  <si>
    <t>p53-Independent G1/S DNA damage checkpoint</t>
  </si>
  <si>
    <t>R-MMU-8939902</t>
  </si>
  <si>
    <t>Regulation of RUNX2 expression and activity</t>
  </si>
  <si>
    <t>R-MMU-8941858</t>
  </si>
  <si>
    <t>Regulation of RUNX3 expression and activity</t>
  </si>
  <si>
    <t>R-MMU-8854050</t>
  </si>
  <si>
    <t>FBXL7 down-regulates AURKA during mitotic entry and in early mitosis</t>
  </si>
  <si>
    <t>R-MMU-4641257</t>
  </si>
  <si>
    <t>Degradation of AXIN</t>
  </si>
  <si>
    <t>R-MMU-9759194</t>
  </si>
  <si>
    <t>Nuclear events mediated by NFE2L2</t>
  </si>
  <si>
    <t>R-MMU-450408</t>
  </si>
  <si>
    <t>AUF1 (hnRNP D0) binds and destabilizes mRNA</t>
  </si>
  <si>
    <t>R-MMU-5610780</t>
  </si>
  <si>
    <t>Degradation of GLI1 by the proteasome</t>
  </si>
  <si>
    <t>R-MMU-69541</t>
  </si>
  <si>
    <t>Stabilization of p53</t>
  </si>
  <si>
    <t>R-MMU-4641258</t>
  </si>
  <si>
    <t>Degradation of DVL</t>
  </si>
  <si>
    <t>R-MMU-5607761</t>
  </si>
  <si>
    <t>Dectin-1 mediated noncanonical NF-kB signaling</t>
  </si>
  <si>
    <t>R-MMU-5610785</t>
  </si>
  <si>
    <t>GLI3 is processed to GLI3R by the proteasome</t>
  </si>
  <si>
    <t>R-MMU-5676590</t>
  </si>
  <si>
    <t>NIK--&gt;noncanonical NF-kB signaling</t>
  </si>
  <si>
    <t>R-MMU-351202</t>
  </si>
  <si>
    <t>Metabolism of polyamines</t>
  </si>
  <si>
    <t>R-MMU-187577</t>
  </si>
  <si>
    <t>SCF(Skp2)-mediated degradation of p27/p21</t>
  </si>
  <si>
    <t>R-MMU-4608870</t>
  </si>
  <si>
    <t>Asymmetric localization of PCP proteins</t>
  </si>
  <si>
    <t>R-MMU-1169091</t>
  </si>
  <si>
    <t>Activation of NF-kappaB in B cells</t>
  </si>
  <si>
    <t>R-MMU-5358346</t>
  </si>
  <si>
    <t>Hedgehog ligand biogenesis</t>
  </si>
  <si>
    <t>R-MMU-8878166</t>
  </si>
  <si>
    <t>Transcriptional regulation by RUNX2</t>
  </si>
  <si>
    <t>R-MMU-174084</t>
  </si>
  <si>
    <t>Autodegradation of Cdh1 by Cdh1:APC/C</t>
  </si>
  <si>
    <t>R-MMU-69563</t>
  </si>
  <si>
    <t>p53-Dependent G1 DNA Damage Response</t>
  </si>
  <si>
    <t>R-MMU-69580</t>
  </si>
  <si>
    <t>p53-Dependent G1/S DNA damage checkpoint</t>
  </si>
  <si>
    <t>R-MMU-1234176</t>
  </si>
  <si>
    <t>Oxygen-dependent proline hydroxylation of Hypoxia-inducible Factor Alpha</t>
  </si>
  <si>
    <t>R-MMU-69615</t>
  </si>
  <si>
    <t>G1/S DNA Damage Checkpoints</t>
  </si>
  <si>
    <t>R-MMU-8939236</t>
  </si>
  <si>
    <t>RUNX1 regulates transcription of genes involved in differentiation of HSCs</t>
  </si>
  <si>
    <t>R-MMU-5658442</t>
  </si>
  <si>
    <t>Regulation of RAS by GAPs</t>
  </si>
  <si>
    <t>R-MMU-174154</t>
  </si>
  <si>
    <t>APC/C:Cdc20 mediated degradation of Securin</t>
  </si>
  <si>
    <t>R-MMU-8948751</t>
  </si>
  <si>
    <t>Regulation of PTEN stability and activity</t>
  </si>
  <si>
    <t>R-MMU-1234174</t>
  </si>
  <si>
    <t>Cellular response to hypoxia</t>
  </si>
  <si>
    <t>R-MMU-68949</t>
  </si>
  <si>
    <t>Orc1 removal from chromatin</t>
  </si>
  <si>
    <t>R-MMU-69202</t>
  </si>
  <si>
    <t>Cyclin E associated events during G1/S transition</t>
  </si>
  <si>
    <t>R-MMU-69656</t>
  </si>
  <si>
    <t>Cyclin A:Cdk2-associated events at S phase entry</t>
  </si>
  <si>
    <t>R-MMU-174184</t>
  </si>
  <si>
    <t>Cdc20:Phospho-APC/C mediated degradation of Cyclin A</t>
  </si>
  <si>
    <t>R-MMU-5687128</t>
  </si>
  <si>
    <t>MAPK6/MAPK4 signaling</t>
  </si>
  <si>
    <t>R-MMU-69017</t>
  </si>
  <si>
    <t>CDK-mediated phosphorylation and removal of Cdc6</t>
  </si>
  <si>
    <t>R-MMU-174178</t>
  </si>
  <si>
    <t>APC/C:Cdh1 mediated degradation of Cdc20 and other APC/C:Cdh1 targeted proteins in late mitosis/early G1</t>
  </si>
  <si>
    <t>R-MMU-179419</t>
  </si>
  <si>
    <t>APC:Cdc20 mediated degradation of cell cycle proteins prior to satisfation of the cell cycle checkpoint</t>
  </si>
  <si>
    <t>R-MMU-1168372</t>
  </si>
  <si>
    <t>Downstream signaling events of B Cell Receptor (BCR)</t>
  </si>
  <si>
    <t>R-MMU-8852276</t>
  </si>
  <si>
    <t>The role of GTSE1 in G2/M progression after G2 checkpoint</t>
  </si>
  <si>
    <t>R-MMU-176409</t>
  </si>
  <si>
    <t>APC/C:Cdc20 mediated degradation of mitotic proteins</t>
  </si>
  <si>
    <t>R-MMU-8878159</t>
  </si>
  <si>
    <t>Transcriptional regulation by RUNX3</t>
  </si>
  <si>
    <t>R-MMU-176814</t>
  </si>
  <si>
    <t>Activation of APC/C and APC/C:Cdc20 mediated degradation of mitotic proteins</t>
  </si>
  <si>
    <t>R-MMU-195253</t>
  </si>
  <si>
    <t>Degradation of beta-catenin by the destruction complex</t>
  </si>
  <si>
    <t>R-MMU-2871837</t>
  </si>
  <si>
    <t>FCERI mediated NF-kB activation</t>
  </si>
  <si>
    <t>R-MMU-9755511</t>
  </si>
  <si>
    <t>KEAP1-NFE2L2 pathway</t>
  </si>
  <si>
    <t>R-MMU-5632684</t>
  </si>
  <si>
    <t>Hedgehog 'on' state</t>
  </si>
  <si>
    <t>R-MMU-68867</t>
  </si>
  <si>
    <t>Assembly of the pre-replicative complex</t>
  </si>
  <si>
    <t>R-MMU-202424</t>
  </si>
  <si>
    <t>Downstream TCR signaling</t>
  </si>
  <si>
    <t>R-MMU-450531</t>
  </si>
  <si>
    <t>Regulation of mRNA stability by proteins that bind AU-rich elements</t>
  </si>
  <si>
    <t>R-MMU-174143</t>
  </si>
  <si>
    <t>APC/C-mediated degradation of cell cycle proteins</t>
  </si>
  <si>
    <t>R-MMU-4086400</t>
  </si>
  <si>
    <t>PCP/CE pathway</t>
  </si>
  <si>
    <t>R-MMU-453276</t>
  </si>
  <si>
    <t>Regulation of mitotic cell cycle</t>
  </si>
  <si>
    <t>R-MMU-5607764</t>
  </si>
  <si>
    <t>CLEC7A (Dectin-1) signaling</t>
  </si>
  <si>
    <t>R-MMU-69052</t>
  </si>
  <si>
    <t>Switching of origins to a post-replicative state</t>
  </si>
  <si>
    <t>R-MMU-5689603</t>
  </si>
  <si>
    <t>UCH proteinases</t>
  </si>
  <si>
    <t>R-MMU-69002</t>
  </si>
  <si>
    <t>DNA Replication Pre-Initiation</t>
  </si>
  <si>
    <t>R-MMU-382556</t>
  </si>
  <si>
    <t>ABC-family proteins mediated transport</t>
  </si>
  <si>
    <t>R-MMU-983705</t>
  </si>
  <si>
    <t>Signaling by the B Cell Receptor (BCR)</t>
  </si>
  <si>
    <t>R-MMU-202403</t>
  </si>
  <si>
    <t>TCR signaling</t>
  </si>
  <si>
    <t>R-MMU-9020702</t>
  </si>
  <si>
    <t>Interleukin-1 signaling</t>
  </si>
  <si>
    <t>R-MMU-69206</t>
  </si>
  <si>
    <t>G1/S Transition</t>
  </si>
  <si>
    <t>R-MMU-5610787</t>
  </si>
  <si>
    <t>Hedgehog 'off' state</t>
  </si>
  <si>
    <t>R-MMU-5621481</t>
  </si>
  <si>
    <t>C-type lectin receptors (CLRs)</t>
  </si>
  <si>
    <t>R-MMU-6807070</t>
  </si>
  <si>
    <t>PTEN Regulation</t>
  </si>
  <si>
    <t>R-MMU-446652</t>
  </si>
  <si>
    <t>Interleukin-1 family signaling</t>
  </si>
  <si>
    <t>R-MMU-69239</t>
  </si>
  <si>
    <t>Synthesis of DNA</t>
  </si>
  <si>
    <t>R-MMU-2454202</t>
  </si>
  <si>
    <t>Fc epsilon receptor (FCERI) signaling</t>
  </si>
  <si>
    <t>R-MMU-69306</t>
  </si>
  <si>
    <t>DNA Replication</t>
  </si>
  <si>
    <t>R-MMU-3858494</t>
  </si>
  <si>
    <t>Beta-catenin independent WNT signaling</t>
  </si>
  <si>
    <t>R-MMU-453279</t>
  </si>
  <si>
    <t>Mitotic G1 phase and G1/S transition</t>
  </si>
  <si>
    <t>R-MMU-5358351</t>
  </si>
  <si>
    <t>Signaling by Hedgehog</t>
  </si>
  <si>
    <t>R-MMU-69242</t>
  </si>
  <si>
    <t>S Phase</t>
  </si>
  <si>
    <t>R-MMU-201681</t>
  </si>
  <si>
    <t>TCF dependent signaling in response to WNT</t>
  </si>
  <si>
    <t>R-MMU-9711123</t>
  </si>
  <si>
    <t>Cellular response to chemical stress</t>
  </si>
  <si>
    <t>R-MMU-69481</t>
  </si>
  <si>
    <t>G2/M Checkpoints</t>
  </si>
  <si>
    <t>R-MMU-69275</t>
  </si>
  <si>
    <t>G2/M Transition</t>
  </si>
  <si>
    <t>R-MMU-453274</t>
  </si>
  <si>
    <t>Mitotic G2-G2/M phases</t>
  </si>
  <si>
    <t>R-MMU-5689880</t>
  </si>
  <si>
    <t>Ub-specific processing proteases</t>
  </si>
  <si>
    <t>R-MMU-2467813</t>
  </si>
  <si>
    <t>Separation of Sister Chromatids</t>
  </si>
  <si>
    <t>R-MMU-8878171</t>
  </si>
  <si>
    <t>Transcriptional regulation by RUNX1</t>
  </si>
  <si>
    <t>R-MMU-68882</t>
  </si>
  <si>
    <t>Mitotic Anaphase</t>
  </si>
  <si>
    <t>R-MMU-2555396</t>
  </si>
  <si>
    <t>Mitotic Metaphase and Anaphase</t>
  </si>
  <si>
    <t>R-MMU-195721</t>
  </si>
  <si>
    <t>Signaling by WNT</t>
  </si>
  <si>
    <t>R-MMU-1257604</t>
  </si>
  <si>
    <t>PIP3 activates AKT signaling</t>
  </si>
  <si>
    <t>R-MMU-5688426</t>
  </si>
  <si>
    <t>Deubiquitination</t>
  </si>
  <si>
    <t>R-MMU-71291</t>
  </si>
  <si>
    <t>Metabolism of amino acids and derivatives</t>
  </si>
  <si>
    <t>R-MMU-9006925</t>
  </si>
  <si>
    <t>Intracellular signaling by second messengers</t>
  </si>
  <si>
    <t>R-MMU-5673001</t>
  </si>
  <si>
    <t>RAF/MAP kinase cascade</t>
  </si>
  <si>
    <t>R-MMU-449147</t>
  </si>
  <si>
    <t>Signaling by Interleukins</t>
  </si>
  <si>
    <t>R-MMU-5684996</t>
  </si>
  <si>
    <t>MAPK1/MAPK3 signaling</t>
  </si>
  <si>
    <t>R-MMU-69620</t>
  </si>
  <si>
    <t>Cell Cycle Checkpoints</t>
  </si>
  <si>
    <t>R-MMU-5683057</t>
  </si>
  <si>
    <t>MAPK family signaling cascades</t>
  </si>
  <si>
    <t>R-MMU-68886</t>
  </si>
  <si>
    <t>M Phase</t>
  </si>
  <si>
    <t>R-MMU-69278</t>
  </si>
  <si>
    <t>Cell Cycle Mitotic</t>
  </si>
  <si>
    <t>Tnfsf11/Nlrc5</t>
  </si>
  <si>
    <t>R-MMU-9758274</t>
  </si>
  <si>
    <t>Regulation of NF-kappa B signaling</t>
  </si>
  <si>
    <t>Nlrc5</t>
  </si>
  <si>
    <t>R-MMU-196757</t>
  </si>
  <si>
    <t>Metabolism of folate and pterines</t>
  </si>
  <si>
    <t>Folr2</t>
  </si>
  <si>
    <t>R-MMU-5676594</t>
  </si>
  <si>
    <t>TNF receptor superfamily (TNFSF) members mediating non-canonical NF-kB pathway</t>
  </si>
  <si>
    <t>Tnfsf11</t>
  </si>
  <si>
    <t>R-MMU-418597</t>
  </si>
  <si>
    <t>G alpha (z) signalling events</t>
  </si>
  <si>
    <t>Rgs20</t>
  </si>
  <si>
    <t>R-MMU-432720</t>
  </si>
  <si>
    <t>Lysosome Vesicle Biogenesis</t>
  </si>
  <si>
    <t>Clvs1</t>
  </si>
  <si>
    <t>R-MMU-445989</t>
  </si>
  <si>
    <t>TAK1-dependent IKK and NF-kappa-B activation</t>
  </si>
  <si>
    <t>R-MMU-199992</t>
  </si>
  <si>
    <t>trans-Golgi Network Vesicle Budding</t>
  </si>
  <si>
    <t>R-MMU-168164</t>
  </si>
  <si>
    <t>Toll Like Receptor 3 (TLR3) Cascade</t>
  </si>
  <si>
    <t>R-MMU-168142</t>
  </si>
  <si>
    <t>Toll Like Receptor 10 (TLR10) Cascade</t>
  </si>
  <si>
    <t>R-MMU-168176</t>
  </si>
  <si>
    <t>Toll Like Receptor 5 (TLR5) Cascade</t>
  </si>
  <si>
    <t>R-MMU-975871</t>
  </si>
  <si>
    <t>MyD88 cascade initiated on plasma membrane</t>
  </si>
  <si>
    <t>R-MMU-166058</t>
  </si>
  <si>
    <t>MyD88:MAL(TIRAP) cascade initiated on plasma membrane</t>
  </si>
  <si>
    <t>R-MMU-168179</t>
  </si>
  <si>
    <t>Toll Like Receptor TLR1:TLR2 Cascade</t>
  </si>
  <si>
    <t>R-MMU-168188</t>
  </si>
  <si>
    <t>Toll Like Receptor TLR6:TLR2 Cascade</t>
  </si>
  <si>
    <t>R-MMU-181438</t>
  </si>
  <si>
    <t>Toll Like Receptor 2 (TLR2) Cascade</t>
  </si>
  <si>
    <t>R-MMU-163125</t>
  </si>
  <si>
    <t>Post-translational modification: synthesis of GPI-anchored proteins</t>
  </si>
  <si>
    <t>R-MMU-975138</t>
  </si>
  <si>
    <t>TRAF6 mediated induction of NFkB and MAP kinases upon TLR7/8 or 9 activation</t>
  </si>
  <si>
    <t>R-MMU-975155</t>
  </si>
  <si>
    <t>MyD88 dependent cascade initiated on endosome</t>
  </si>
  <si>
    <t>R-MMU-168138</t>
  </si>
  <si>
    <t>Toll Like Receptor 9 (TLR9) Cascade</t>
  </si>
  <si>
    <t>R-MMU-166166</t>
  </si>
  <si>
    <t>MyD88-independent TLR4 cascade</t>
  </si>
  <si>
    <t>Ifitm3</t>
  </si>
  <si>
    <t>R-MMU-937061</t>
  </si>
  <si>
    <t>TRIF(TICAM1)-mediated TLR4 signaling</t>
  </si>
  <si>
    <t>R-MMU-196849</t>
  </si>
  <si>
    <t>Metabolism of water-soluble vitamins and cofactors</t>
  </si>
  <si>
    <t>Col13a1/Col6a1/Col7a1/Col6a2</t>
  </si>
  <si>
    <t>Col13a1/Col6a1/Klk7/Col7a1/Col6a2</t>
  </si>
  <si>
    <t>R-MMU-2022090</t>
  </si>
  <si>
    <t>Assembly of collagen fibrils and other multimeric structures</t>
  </si>
  <si>
    <t>Col6a1/Col7a1/Col6a2</t>
  </si>
  <si>
    <t>R-MMU-419037</t>
  </si>
  <si>
    <t>NCAM1 interactions</t>
  </si>
  <si>
    <t>Col6a1/Col6a2</t>
  </si>
  <si>
    <t>Tnfrsf1a/Tnfrsf1b</t>
  </si>
  <si>
    <t>R-MMU-375165</t>
  </si>
  <si>
    <t>NCAM signaling for neurite out-growth</t>
  </si>
  <si>
    <t>Tnfrsf1a/Tnfsf10/Vav3</t>
  </si>
  <si>
    <t>R-MMU-3000178</t>
  </si>
  <si>
    <t>ECM proteoglycans</t>
  </si>
  <si>
    <t>R-MMU-186797</t>
  </si>
  <si>
    <t>Signaling by PDGF</t>
  </si>
  <si>
    <t>Col6a1/Vav3/Col6a2/Krt24</t>
  </si>
  <si>
    <t>R-MMU-422475</t>
  </si>
  <si>
    <t>Axon guidance</t>
  </si>
  <si>
    <t>Col6a1/Vav3/Col6a2</t>
  </si>
  <si>
    <t>R-MMU-9675108</t>
  </si>
  <si>
    <t>Nervous system development</t>
  </si>
  <si>
    <t>R-MMU-3371378</t>
  </si>
  <si>
    <t>Regulation by c-FLIP</t>
  </si>
  <si>
    <t>Tnfsf10</t>
  </si>
  <si>
    <t>R-MMU-5218900</t>
  </si>
  <si>
    <t>CASP8 activity is inhibited</t>
  </si>
  <si>
    <t>R-MMU-69416</t>
  </si>
  <si>
    <t>Dimerization of procaspase-8</t>
  </si>
  <si>
    <t>R-MMU-140534</t>
  </si>
  <si>
    <t>Caspase activation via Death Receptors in the presence of ligand</t>
  </si>
  <si>
    <t>R-MMU-1482922</t>
  </si>
  <si>
    <t>Acyl chain remodelling of PI</t>
  </si>
  <si>
    <t>Pla2g4f</t>
  </si>
  <si>
    <t>R-MMU-9018677</t>
  </si>
  <si>
    <t>Biosynthesis of DHA-derived SPMs</t>
  </si>
  <si>
    <t>Hpgd</t>
  </si>
  <si>
    <t>R-MMU-1482925</t>
  </si>
  <si>
    <t>Acyl chain remodelling of PG</t>
  </si>
  <si>
    <t>R-MMU-9018678</t>
  </si>
  <si>
    <t>Biosynthesis of specialized proresolving mediators (SPMs)</t>
  </si>
  <si>
    <t>R-MMU-5357769</t>
  </si>
  <si>
    <t>Caspase activation via extrinsic apoptotic signalling pathway</t>
  </si>
  <si>
    <t>R-MMU-9006934</t>
  </si>
  <si>
    <t>Signaling by Receptor Tyrosine Kinases</t>
  </si>
  <si>
    <t>R-MMU-1482801</t>
  </si>
  <si>
    <t>Acyl chain remodelling of PS</t>
  </si>
  <si>
    <t>R-MMU-9748787</t>
  </si>
  <si>
    <t>Azathioprine ADME</t>
  </si>
  <si>
    <t>Vav3</t>
  </si>
  <si>
    <t>R-MMU-1482788</t>
  </si>
  <si>
    <t>Acyl chain remodelling of PC</t>
  </si>
  <si>
    <t>R-MMU-1482839</t>
  </si>
  <si>
    <t>Acyl chain remodelling of PE</t>
  </si>
  <si>
    <t>R-MMU-2871809</t>
  </si>
  <si>
    <t>FCERI mediated Ca+2 mobilization</t>
  </si>
  <si>
    <t>R-MMU-5218920</t>
  </si>
  <si>
    <t>VEGFR2 mediated vascular permeability</t>
  </si>
  <si>
    <t>R-MMU-2424491</t>
  </si>
  <si>
    <t>DAP12 signaling</t>
  </si>
  <si>
    <t>R-MMU-2871796</t>
  </si>
  <si>
    <t>FCERI mediated MAPK activation</t>
  </si>
  <si>
    <t>R-MMU-5213460</t>
  </si>
  <si>
    <t>RIPK1-mediated regulated necrosis</t>
  </si>
  <si>
    <t>R-MMU-5675482</t>
  </si>
  <si>
    <t>Regulation of necroptotic cell death</t>
  </si>
  <si>
    <t>R-MMU-5694530</t>
  </si>
  <si>
    <t>Cargo concentration in the ER</t>
  </si>
  <si>
    <t>Col7a1</t>
  </si>
  <si>
    <t>R-MMU-3928665</t>
  </si>
  <si>
    <t>EPH-ephrin mediated repulsion of cells</t>
  </si>
  <si>
    <t>R-MMU-114604</t>
  </si>
  <si>
    <t>GPVI-mediated activation cascade</t>
  </si>
  <si>
    <t>R-MMU-1296072</t>
  </si>
  <si>
    <t>Voltage gated Potassium channels</t>
  </si>
  <si>
    <t>Kcns2</t>
  </si>
  <si>
    <t>R-MMU-193648</t>
  </si>
  <si>
    <t>NRAGE signals death through JNK</t>
  </si>
  <si>
    <t>R-MMU-5218859</t>
  </si>
  <si>
    <t>Regulated Necrosis</t>
  </si>
  <si>
    <t>R-MMU-2029482</t>
  </si>
  <si>
    <t>Regulation of actin dynamics for phagocytic cup formation</t>
  </si>
  <si>
    <t>R-MMU-373080</t>
  </si>
  <si>
    <t>Class B/2 (Secretin family receptors)</t>
  </si>
  <si>
    <t>Ucn2</t>
  </si>
  <si>
    <t>R-MMU-2682334</t>
  </si>
  <si>
    <t>EPH-Ephrin signaling</t>
  </si>
  <si>
    <t>R-MMU-204998</t>
  </si>
  <si>
    <t>Cell death signalling via NRAGE NRIF and NADE</t>
  </si>
  <si>
    <t>R-MMU-204005</t>
  </si>
  <si>
    <t>COPII-mediated vesicle transport</t>
  </si>
  <si>
    <t>R-MMU-9013408</t>
  </si>
  <si>
    <t>RHOG GTPase cycle</t>
  </si>
  <si>
    <t>R-MMU-416482</t>
  </si>
  <si>
    <t>G alpha (12/13) signalling events</t>
  </si>
  <si>
    <t>R-MMU-2029480</t>
  </si>
  <si>
    <t>Fcgamma receptor (FCGR) dependent phagocytosis</t>
  </si>
  <si>
    <t>R-MMU-6809371</t>
  </si>
  <si>
    <t>Formation of the cornified envelope</t>
  </si>
  <si>
    <t>Krt24</t>
  </si>
  <si>
    <t>R-MMU-193704</t>
  </si>
  <si>
    <t>p75 NTR receptor-mediated signalling</t>
  </si>
  <si>
    <t>R-MMU-9013404</t>
  </si>
  <si>
    <t>RAC2 GTPase cycle</t>
  </si>
  <si>
    <t>R-MMU-9013148</t>
  </si>
  <si>
    <t>CDC42 GTPase cycle</t>
  </si>
  <si>
    <t>R-MMU-4420097</t>
  </si>
  <si>
    <t>VEGFA-VEGFR2 Pathway</t>
  </si>
  <si>
    <t>Cd200r2</t>
  </si>
  <si>
    <t>R-MMU-9748784</t>
  </si>
  <si>
    <t>Drug ADME</t>
  </si>
  <si>
    <t>R-MMU-194138</t>
  </si>
  <si>
    <t>Signaling by VEGF</t>
  </si>
  <si>
    <t>R-MMU-109581</t>
  </si>
  <si>
    <t>Apoptosis</t>
  </si>
  <si>
    <t>R-MMU-1483206</t>
  </si>
  <si>
    <t>Glycerophospholipid biosynthesis</t>
  </si>
  <si>
    <t>R-MMU-5357801</t>
  </si>
  <si>
    <t>Programmed Cell Death</t>
  </si>
  <si>
    <t>R-MMU-8980692</t>
  </si>
  <si>
    <t>RHOA GTPase cycle</t>
  </si>
  <si>
    <t>R-MMU-199977</t>
  </si>
  <si>
    <t>ER to Golgi Anterograde Transport</t>
  </si>
  <si>
    <t>R-MMU-9013149</t>
  </si>
  <si>
    <t>RAC1 GTPase cycle</t>
  </si>
  <si>
    <t>R-MMU-948021</t>
  </si>
  <si>
    <t>Transport to the Golgi and subsequent modification</t>
  </si>
  <si>
    <t>R-MMU-1483257</t>
  </si>
  <si>
    <t>Phospholipid metabolism</t>
  </si>
  <si>
    <t>Lalba</t>
  </si>
  <si>
    <t>R-MMU-9012999</t>
  </si>
  <si>
    <t>RHO GTPase cycle</t>
  </si>
  <si>
    <t>Apoe/Apoc1</t>
  </si>
  <si>
    <t>Kcns2/Gja10</t>
  </si>
  <si>
    <t>R-MMU-190861</t>
  </si>
  <si>
    <t>Gap junction assembly</t>
  </si>
  <si>
    <t>Gja10</t>
  </si>
  <si>
    <t>R-MMU-190828</t>
  </si>
  <si>
    <t>Gap junction trafficking</t>
  </si>
  <si>
    <t>R-MMU-157858</t>
  </si>
  <si>
    <t>Gap junction trafficking and regulation</t>
  </si>
  <si>
    <t>R-MMU-1461957</t>
  </si>
  <si>
    <t>Beta defensins</t>
  </si>
  <si>
    <t>Defb43</t>
  </si>
  <si>
    <t>R-MMU-1461973</t>
  </si>
  <si>
    <t>Defensins</t>
  </si>
  <si>
    <t>R-MMU-6803157</t>
  </si>
  <si>
    <t>Antimicrobial peptides</t>
  </si>
  <si>
    <t>Col13a1/Col6a1/Col6a2/Itgb2</t>
  </si>
  <si>
    <t>Col13a1/Col6a1/Klk7/Col6a2</t>
  </si>
  <si>
    <t>Col13a1/Col6a1/Col6a2</t>
  </si>
  <si>
    <t>Col13a1/Col6a1/Klk7/Col6a2/Itgb2</t>
  </si>
  <si>
    <t>Cd200r2/Itgb2</t>
  </si>
  <si>
    <t>Itgb2/Tlr1</t>
  </si>
  <si>
    <t>Tlr1</t>
  </si>
  <si>
    <t>R-MMU-5686938</t>
  </si>
  <si>
    <t>Regulation of TLR by endogenous ligand</t>
  </si>
  <si>
    <t>R-MMU-8955332</t>
  </si>
  <si>
    <t>Carboxyterminal post-translational modifications of tubulin</t>
  </si>
  <si>
    <t>Ttll10</t>
  </si>
  <si>
    <t>Vav3/Itgb2</t>
  </si>
  <si>
    <t>H2-Q7/H2-Q4/H2-Q6/Psmb9</t>
  </si>
  <si>
    <t>H2-Q7/H2-Q4/H2-Q6</t>
  </si>
  <si>
    <t>Serpina3i/Serping1/Lgals3bp</t>
  </si>
  <si>
    <t>Krtap31-1/Krt32</t>
  </si>
  <si>
    <t>R-MMU-193993</t>
  </si>
  <si>
    <t>Mineralocorticoid biosynthesis</t>
  </si>
  <si>
    <t>Hsd3b6</t>
  </si>
  <si>
    <t>R-MMU-1483213</t>
  </si>
  <si>
    <t>Synthesis of PE</t>
  </si>
  <si>
    <t>Etnppl</t>
  </si>
  <si>
    <t>R-MMU-193048</t>
  </si>
  <si>
    <t>Androgen biosynthesis</t>
  </si>
  <si>
    <t>R-MMU-194002</t>
  </si>
  <si>
    <t>Glucocorticoid biosynthesis</t>
  </si>
  <si>
    <t>R-MMU-197264</t>
  </si>
  <si>
    <t>Nicotinamide salvaging</t>
  </si>
  <si>
    <t>Parp14</t>
  </si>
  <si>
    <t>R-MMU-196807</t>
  </si>
  <si>
    <t>Nicotinate metabolism</t>
  </si>
  <si>
    <t>R-MMU-196071</t>
  </si>
  <si>
    <t>Metabolism of steroid hormones</t>
  </si>
  <si>
    <t>Krt32</t>
  </si>
  <si>
    <t>R-MMU-8957322</t>
  </si>
  <si>
    <t>Metabolism of steroids</t>
  </si>
  <si>
    <t>R-MMU-9749641</t>
  </si>
  <si>
    <t>Aspirin ADME</t>
  </si>
  <si>
    <t>Ugt2b37/Cyp2c65</t>
  </si>
  <si>
    <t>R-MMU-390666</t>
  </si>
  <si>
    <t>Serotonin receptors</t>
  </si>
  <si>
    <t>Htr5a</t>
  </si>
  <si>
    <t>Cyp2c65</t>
  </si>
  <si>
    <t>R-MMU-9757110</t>
  </si>
  <si>
    <t>Prednisone ADME</t>
  </si>
  <si>
    <t>Ugt2b37</t>
  </si>
  <si>
    <t>R-MMU-156588</t>
  </si>
  <si>
    <t>Glucuronidation</t>
  </si>
  <si>
    <t>R-MMU-2168880</t>
  </si>
  <si>
    <t>Scavenging of heme from plasma</t>
  </si>
  <si>
    <t>Apol9b</t>
  </si>
  <si>
    <t>R-MMU-211981</t>
  </si>
  <si>
    <t>Xenobiotics</t>
  </si>
  <si>
    <t>R-MMU-9753281</t>
  </si>
  <si>
    <t>Paracetamol ADME</t>
  </si>
  <si>
    <t>R-MMU-390522</t>
  </si>
  <si>
    <t>Striated Muscle Contraction</t>
  </si>
  <si>
    <t>Actc1</t>
  </si>
  <si>
    <t>R-MMU-375280</t>
  </si>
  <si>
    <t>Amine ligand-binding receptors</t>
  </si>
  <si>
    <t>R-MMU-9013026</t>
  </si>
  <si>
    <t>RHOB GTPase cycle</t>
  </si>
  <si>
    <t>Ly6e</t>
  </si>
  <si>
    <t>R-MMU-156580</t>
  </si>
  <si>
    <t>Phase II - Conjugation of compounds</t>
  </si>
  <si>
    <t>Dtx3l</t>
  </si>
  <si>
    <t>H2-Q7/H2-Q4/H2-Q6/Psmb9/Tap1/Psmb8</t>
  </si>
  <si>
    <t>H2-Q7/H2-Q4/H2-Q6/Tap1</t>
  </si>
  <si>
    <t>Psmb9/Psmb8</t>
  </si>
  <si>
    <t>Serpina3i/Lgals3bp</t>
  </si>
  <si>
    <t>Psmb9/Hspb8/Psmb8</t>
  </si>
  <si>
    <t>Serpina3i/Lgals3bp/Cd177</t>
  </si>
  <si>
    <t>R-MMU-140875</t>
  </si>
  <si>
    <t>Common Pathway of Fibrin Clot Formation</t>
  </si>
  <si>
    <t>Cd177</t>
  </si>
  <si>
    <t>Krtap31-1</t>
  </si>
  <si>
    <t>R-MMU-5625740</t>
  </si>
  <si>
    <t>RHO GTPases activate PKNs</t>
  </si>
  <si>
    <t>Ppp1r14a</t>
  </si>
  <si>
    <t>R-MMU-195258</t>
  </si>
  <si>
    <t>RHO GTPase Effectors</t>
  </si>
  <si>
    <t>H2-Q6/H2-Q7/Psma8</t>
  </si>
  <si>
    <t>Fcgr2b/H2-Q6/H2-Q7</t>
  </si>
  <si>
    <t>Slc34a2/Slc17a1/Slc12a7</t>
  </si>
  <si>
    <t>H2-Q6/H2-Q7</t>
  </si>
  <si>
    <t>Col6a5/Col8a1</t>
  </si>
  <si>
    <t>Il21/Osmr/Psma8</t>
  </si>
  <si>
    <t>Serpina3i/Hgf</t>
  </si>
  <si>
    <t>R-MMU-2029481</t>
  </si>
  <si>
    <t>FCGR activation</t>
  </si>
  <si>
    <t>Fcgr2b</t>
  </si>
  <si>
    <t>Col6a5</t>
  </si>
  <si>
    <t>R-MMU-6788467</t>
  </si>
  <si>
    <t>IL-6-type cytokine receptor ligand interactions</t>
  </si>
  <si>
    <t>Osmr</t>
  </si>
  <si>
    <t>Serpina3i/Hgf/Cd74</t>
  </si>
  <si>
    <t>Hgf/Psma8</t>
  </si>
  <si>
    <t>Rgs5/Tas2r137</t>
  </si>
  <si>
    <t>R-MMU-5683826</t>
  </si>
  <si>
    <t>Surfactant metabolism</t>
  </si>
  <si>
    <t>Slc34a2</t>
  </si>
  <si>
    <t>R-MMU-6807004</t>
  </si>
  <si>
    <t>Negative regulation of MET activity</t>
  </si>
  <si>
    <t>Hgf</t>
  </si>
  <si>
    <t>R-MMU-8874081</t>
  </si>
  <si>
    <t>MET activates PTK2 signaling</t>
  </si>
  <si>
    <t>R-MMU-2029485</t>
  </si>
  <si>
    <t>Role of phospholipids in phagocytosis</t>
  </si>
  <si>
    <t>R-MMU-6783589</t>
  </si>
  <si>
    <t>Interleukin-6 family signaling</t>
  </si>
  <si>
    <t>R-MMU-9717207</t>
  </si>
  <si>
    <t>Sensory perception of sweet bitter and umami (glutamate) taste</t>
  </si>
  <si>
    <t>Tas2r137</t>
  </si>
  <si>
    <t>R-MMU-9717189</t>
  </si>
  <si>
    <t>Sensory perception of taste</t>
  </si>
  <si>
    <t>R-MMU-211976</t>
  </si>
  <si>
    <t>Endogenous sterols</t>
  </si>
  <si>
    <t>Cyp19a1</t>
  </si>
  <si>
    <t>R-MMU-8875878</t>
  </si>
  <si>
    <t>MET promotes cell motility</t>
  </si>
  <si>
    <t>R-MMU-420499</t>
  </si>
  <si>
    <t>Class C/3 (Metabotropic glutamate/pheromone receptors)</t>
  </si>
  <si>
    <t>R-MMU-451927</t>
  </si>
  <si>
    <t>Interleukin-2 family signaling</t>
  </si>
  <si>
    <t>Il21</t>
  </si>
  <si>
    <t>Psma8</t>
  </si>
  <si>
    <t>Crhbp</t>
  </si>
  <si>
    <t>R-MMU-6806834</t>
  </si>
  <si>
    <t>Signaling by MET</t>
  </si>
  <si>
    <t>Cd74</t>
  </si>
  <si>
    <t>Tas2r137/Crhbp</t>
  </si>
  <si>
    <t>Hgf/Col6a5</t>
  </si>
  <si>
    <t>R-MMU-6811558</t>
  </si>
  <si>
    <t>PI5P PP2A and IER3 Regulate PI3K/AKT Signaling</t>
  </si>
  <si>
    <t>R-MMU-2132295</t>
  </si>
  <si>
    <t>MHC class II antigen presentation</t>
  </si>
  <si>
    <t>R-MMU-199418</t>
  </si>
  <si>
    <t>Negative regulation of the PI3K/AKT network</t>
  </si>
  <si>
    <t>R-MMU-416476</t>
  </si>
  <si>
    <t>G alpha (q) signalling events</t>
  </si>
  <si>
    <t>Rgs5</t>
  </si>
  <si>
    <t>Cdsn/Pkp1</t>
  </si>
  <si>
    <t>Il9r/Il31ra</t>
  </si>
  <si>
    <t>R-MMU-351906</t>
  </si>
  <si>
    <t>Apoptotic cleavage of cell adhesion  proteins</t>
  </si>
  <si>
    <t>Pkp1</t>
  </si>
  <si>
    <t>R-MMU-209776</t>
  </si>
  <si>
    <t>Metabolism of amine-derived hormones</t>
  </si>
  <si>
    <t>Dio1</t>
  </si>
  <si>
    <t>Il31ra</t>
  </si>
  <si>
    <t>Il9r</t>
  </si>
  <si>
    <t>R-MMU-111465</t>
  </si>
  <si>
    <t>Apoptotic cleavage of cellular proteins</t>
  </si>
  <si>
    <t>R-MMU-75153</t>
  </si>
  <si>
    <t>Apoptotic execution phase</t>
  </si>
  <si>
    <t>Il21/Osmr/Il1r1</t>
  </si>
  <si>
    <t>Serpina3i/Cd74/Cd44</t>
  </si>
  <si>
    <t>Col6a5/Cd44</t>
  </si>
  <si>
    <t>Cd74/Cd44</t>
  </si>
  <si>
    <t>R-MMU-2160916</t>
  </si>
  <si>
    <t>Hyaluronan uptake and degradation</t>
  </si>
  <si>
    <t>Cd44</t>
  </si>
  <si>
    <t>R-MMU-2142845</t>
  </si>
  <si>
    <t>Hyaluronan metabolism</t>
  </si>
  <si>
    <t>R-MMU-4641263</t>
  </si>
  <si>
    <t>Regulation of FZD by ubiquitination</t>
  </si>
  <si>
    <t>Rspo2</t>
  </si>
  <si>
    <t>Slc17a1</t>
  </si>
  <si>
    <t>Il1r1</t>
  </si>
  <si>
    <t>R-MMU-1630316</t>
  </si>
  <si>
    <t>Glycosaminoglycan metabolism</t>
  </si>
  <si>
    <t>Glra3</t>
  </si>
  <si>
    <t>A2m/Cd177</t>
  </si>
  <si>
    <t>Hgf/S100a10/A2m/Cd177</t>
  </si>
  <si>
    <t>Slc34a2/Slc12a7/Slc6a3</t>
  </si>
  <si>
    <t>Slc34a2/Slc12a7</t>
  </si>
  <si>
    <t>Col8a1/A2m</t>
  </si>
  <si>
    <t>Hgf/A2m</t>
  </si>
  <si>
    <t>Psma8/Rspo1</t>
  </si>
  <si>
    <t>Grin2a/Slc6a3</t>
  </si>
  <si>
    <t>R-MMU-75205</t>
  </si>
  <si>
    <t>Dissolution of Fibrin Clot</t>
  </si>
  <si>
    <t>S100a10</t>
  </si>
  <si>
    <t>R-MMU-442660</t>
  </si>
  <si>
    <t>Na+/Cl- dependent neurotransmitter transporters</t>
  </si>
  <si>
    <t>Slc6a3</t>
  </si>
  <si>
    <t>A2m</t>
  </si>
  <si>
    <t>Rspo1</t>
  </si>
  <si>
    <t>R-MMU-8849932</t>
  </si>
  <si>
    <t>Synaptic adhesion-like molecules</t>
  </si>
  <si>
    <t>Grin2a</t>
  </si>
  <si>
    <t>R-MMU-438066</t>
  </si>
  <si>
    <t>Unblocking of NMDA receptors glutamate binding and activation</t>
  </si>
  <si>
    <t>R-MMU-4090294</t>
  </si>
  <si>
    <t>SUMOylation of intracellular receptors</t>
  </si>
  <si>
    <t>Nr1i2</t>
  </si>
  <si>
    <t>R-MMU-5173214</t>
  </si>
  <si>
    <t>O-glycosylation of TSR domain-containing proteins</t>
  </si>
  <si>
    <t>Adamts19</t>
  </si>
  <si>
    <t>Col8a1</t>
  </si>
  <si>
    <t>R-MMU-442755</t>
  </si>
  <si>
    <t>Activation of NMDA receptors and postsynaptic events</t>
  </si>
  <si>
    <t>C8b</t>
  </si>
  <si>
    <t>R-MMU-383280</t>
  </si>
  <si>
    <t>Nuclear Receptor transcription pathway</t>
  </si>
  <si>
    <t>R-MMU-6794362</t>
  </si>
  <si>
    <t>Protein-protein interactions at synapses</t>
  </si>
  <si>
    <t>Best3</t>
  </si>
  <si>
    <t>R-MMU-3108232</t>
  </si>
  <si>
    <t>SUMO E3 ligases SUMOylate target proteins</t>
  </si>
  <si>
    <t>R-MMU-2990846</t>
  </si>
  <si>
    <t>SUMOylation</t>
  </si>
  <si>
    <t>Dgkg/Itih3/Itga4/Kif21b</t>
  </si>
  <si>
    <t>Col9a1/Itga4</t>
  </si>
  <si>
    <t>Nppc/Gucy1a1</t>
  </si>
  <si>
    <t>R-MMU-5218921</t>
  </si>
  <si>
    <t>VEGFR2 mediated cell proliferation</t>
  </si>
  <si>
    <t>Kdr</t>
  </si>
  <si>
    <t>R-MMU-419408</t>
  </si>
  <si>
    <t>Lysosphingolipid and LPA receptors</t>
  </si>
  <si>
    <t>Plppr5</t>
  </si>
  <si>
    <t>Col9a1</t>
  </si>
  <si>
    <t>Defb42</t>
  </si>
  <si>
    <t>Slc6a11</t>
  </si>
  <si>
    <t>Lrat</t>
  </si>
  <si>
    <t>Dgkg/Itih3</t>
  </si>
  <si>
    <t>R-MMU-114508</t>
  </si>
  <si>
    <t>Effects of PIP2 hydrolysis</t>
  </si>
  <si>
    <t>Dgkg</t>
  </si>
  <si>
    <t>R-MMU-445355</t>
  </si>
  <si>
    <t>Smooth Muscle Contraction</t>
  </si>
  <si>
    <t>Gucy1a1</t>
  </si>
  <si>
    <t>R-MMU-8854214</t>
  </si>
  <si>
    <t>TBC/RABGAPs</t>
  </si>
  <si>
    <t>Rab7b</t>
  </si>
  <si>
    <t>R-MMU-983189</t>
  </si>
  <si>
    <t>Kinesins</t>
  </si>
  <si>
    <t>Kif21b</t>
  </si>
  <si>
    <t>R-MMU-8873719</t>
  </si>
  <si>
    <t>RAB geranylgeranylation</t>
  </si>
  <si>
    <t>Kdr/Col9a1</t>
  </si>
  <si>
    <t>Lypd6b</t>
  </si>
  <si>
    <t>R-MMU-8876198</t>
  </si>
  <si>
    <t>RAB GEFs exchange GTP for GDP on RABs</t>
  </si>
  <si>
    <t>Itga4</t>
  </si>
  <si>
    <t>R-MMU-6811434</t>
  </si>
  <si>
    <t>COPI-dependent Golgi-to-ER retrograde traffic</t>
  </si>
  <si>
    <t>Nppc</t>
  </si>
  <si>
    <t>R-MMU-9007101</t>
  </si>
  <si>
    <t>Rab regulation of trafficking</t>
  </si>
  <si>
    <t>Sparcl1</t>
  </si>
  <si>
    <t>Itih3</t>
  </si>
  <si>
    <t>R-MMU-983231</t>
  </si>
  <si>
    <t>Factors involved in megakaryocyte development and platelet production</t>
  </si>
  <si>
    <t>R-MMU-8856688</t>
  </si>
  <si>
    <t>Golgi-to-ER retrograde transport</t>
  </si>
  <si>
    <t>R-MMU-6811442</t>
  </si>
  <si>
    <t>Intra-Golgi and retrograde Golgi-to-ER traffic</t>
  </si>
  <si>
    <t>Itih3/Itga4/Kif21b/Ly6g6f</t>
  </si>
  <si>
    <t>Col9a1/Itga4/Mmp15</t>
  </si>
  <si>
    <t>Itih3/Ly6g6f</t>
  </si>
  <si>
    <t>Ctsh</t>
  </si>
  <si>
    <t>Rab33a</t>
  </si>
  <si>
    <t>R-MMU-1592389</t>
  </si>
  <si>
    <t>Activation of Matrix Metalloproteinases</t>
  </si>
  <si>
    <t>Mmp15</t>
  </si>
  <si>
    <t>Galnt13</t>
  </si>
  <si>
    <t>R-MMU-9035034</t>
  </si>
  <si>
    <t>RHOF GTPase cycle</t>
  </si>
  <si>
    <t>Cav1/Depdc1b</t>
  </si>
  <si>
    <t>R-MMU-9696264</t>
  </si>
  <si>
    <t>RND3 GTPase cycle</t>
  </si>
  <si>
    <t>R-MMU-9696273</t>
  </si>
  <si>
    <t>RND1 GTPase cycle</t>
  </si>
  <si>
    <t>R-MMU-9696270</t>
  </si>
  <si>
    <t>RND2 GTPase cycle</t>
  </si>
  <si>
    <t>R-MMU-9013405</t>
  </si>
  <si>
    <t>RHOD GTPase cycle</t>
  </si>
  <si>
    <t>R-MMU-9013406</t>
  </si>
  <si>
    <t>RHOQ GTPase cycle</t>
  </si>
  <si>
    <t>R-MMU-9013106</t>
  </si>
  <si>
    <t>RHOC GTPase cycle</t>
  </si>
  <si>
    <t>R-MMU-9013423</t>
  </si>
  <si>
    <t>RAC3 GTPase cycle</t>
  </si>
  <si>
    <t>R-MMU-203615</t>
  </si>
  <si>
    <t>eNOS activation</t>
  </si>
  <si>
    <t>Cav1</t>
  </si>
  <si>
    <t>R-MMU-202131</t>
  </si>
  <si>
    <t>Metabolism of nitric oxide: NOS3 activation and regulation</t>
  </si>
  <si>
    <t>R-MMU-9013409</t>
  </si>
  <si>
    <t>RHOJ GTPase cycle</t>
  </si>
  <si>
    <t>Depdc1b</t>
  </si>
  <si>
    <t>Il11</t>
  </si>
  <si>
    <t>R-MMU-3928664</t>
  </si>
  <si>
    <t>Ephrin signaling</t>
  </si>
  <si>
    <t>Efnb1</t>
  </si>
  <si>
    <t>R-MMU-373752</t>
  </si>
  <si>
    <t>Netrin-1 signaling</t>
  </si>
  <si>
    <t>Dscam</t>
  </si>
  <si>
    <t>R-MMU-112409</t>
  </si>
  <si>
    <t>RAF-independent MAPK1/3 activation</t>
  </si>
  <si>
    <t>Dusp8</t>
  </si>
  <si>
    <t>R-MMU-3238698</t>
  </si>
  <si>
    <t>WNT ligand biogenesis and trafficking</t>
  </si>
  <si>
    <t>Wnt5b</t>
  </si>
  <si>
    <t>R-MMU-4641262</t>
  </si>
  <si>
    <t>Disassembly of the destruction complex and recruitment of AXIN to the membrane</t>
  </si>
  <si>
    <t>R-MMU-9013407</t>
  </si>
  <si>
    <t>RHOH GTPase cycle</t>
  </si>
  <si>
    <t>R-MMU-9013424</t>
  </si>
  <si>
    <t>RHOV GTPase cycle</t>
  </si>
  <si>
    <t>R-MMU-3928662</t>
  </si>
  <si>
    <t>EPHB-mediated forward signaling</t>
  </si>
  <si>
    <t>R-MMU-9013420</t>
  </si>
  <si>
    <t>RHOU GTPase cycle</t>
  </si>
  <si>
    <t>Wnt5b/Cav1</t>
  </si>
  <si>
    <t>R-MMU-418990</t>
  </si>
  <si>
    <t>Adherens junctions interactions</t>
  </si>
  <si>
    <t>Cdh8</t>
  </si>
  <si>
    <t>R-MMU-5675221</t>
  </si>
  <si>
    <t>Negative regulation of MAPK pathway</t>
  </si>
  <si>
    <t>Dscam/Efnb1</t>
  </si>
  <si>
    <t>R-MMU-421270</t>
  </si>
  <si>
    <t>Cell-cell junction organization</t>
  </si>
  <si>
    <t>R-MMU-163841</t>
  </si>
  <si>
    <t>Gamma carboxylation hypusinylation hydroxylation and arylsulfatase activation</t>
  </si>
  <si>
    <t>Fn3k</t>
  </si>
  <si>
    <t>R-MMU-9009391</t>
  </si>
  <si>
    <t>Extra-nuclear estrogen signaling</t>
  </si>
  <si>
    <t>R-MMU-446728</t>
  </si>
  <si>
    <t>Cell junction organization</t>
  </si>
  <si>
    <t>R-MMU-1500931</t>
  </si>
  <si>
    <t>Cell-Cell communication</t>
  </si>
  <si>
    <t>Cd34</t>
  </si>
  <si>
    <t>Slc9b2</t>
  </si>
  <si>
    <t>R-MMU-418555</t>
  </si>
  <si>
    <t>G alpha (s) signalling events</t>
  </si>
  <si>
    <t>Gpr27</t>
  </si>
  <si>
    <t>R-MMU-8939211</t>
  </si>
  <si>
    <t>ESR-mediated signaling</t>
  </si>
  <si>
    <t>R-MMU-9006931</t>
  </si>
  <si>
    <t>Signaling by Nuclear Receptors</t>
  </si>
  <si>
    <t>Galk1</t>
  </si>
  <si>
    <t>Dgkg/Tubb2b/Vegfa/Rapgef3</t>
  </si>
  <si>
    <t>Dgkg/Vegfa/Rapgef3</t>
  </si>
  <si>
    <t>Vegfa</t>
  </si>
  <si>
    <t>R-MMU-392517</t>
  </si>
  <si>
    <t>Rap1 signalling</t>
  </si>
  <si>
    <t>Rapgef3</t>
  </si>
  <si>
    <t>R-MMU-264642</t>
  </si>
  <si>
    <t>Acetylcholine Neurotransmitter Release Cycle</t>
  </si>
  <si>
    <t>Rims1</t>
  </si>
  <si>
    <t>R-MMU-190840</t>
  </si>
  <si>
    <t>Microtubule-dependent trafficking of connexons from Golgi to the plasma membrane</t>
  </si>
  <si>
    <t>Tubb2b</t>
  </si>
  <si>
    <t>R-MMU-190872</t>
  </si>
  <si>
    <t>Transport of connexons to the plasma membrane</t>
  </si>
  <si>
    <t>R-MMU-181429</t>
  </si>
  <si>
    <t>Serotonin Neurotransmitter Release Cycle</t>
  </si>
  <si>
    <t>R-MMU-181430</t>
  </si>
  <si>
    <t>Norepinephrine Neurotransmitter Release Cycle</t>
  </si>
  <si>
    <t>R-MMU-212676</t>
  </si>
  <si>
    <t>Dopamine Neurotransmitter Release Cycle</t>
  </si>
  <si>
    <t>R-MMU-210500</t>
  </si>
  <si>
    <t>Glutamate Neurotransmitter Release Cycle</t>
  </si>
  <si>
    <t>R-MMU-9668328</t>
  </si>
  <si>
    <t>Sealing of the nuclear envelope (NE) by ESCRT-III</t>
  </si>
  <si>
    <t>R-MMU-354192</t>
  </si>
  <si>
    <t>Integrin signaling</t>
  </si>
  <si>
    <t>R-MMU-5626467</t>
  </si>
  <si>
    <t>RHO GTPases activate IQGAPs</t>
  </si>
  <si>
    <t>R-MMU-381676</t>
  </si>
  <si>
    <t>Glucagon-like Peptide-1 (GLP1) regulates insulin secretion</t>
  </si>
  <si>
    <t>R-MMU-437239</t>
  </si>
  <si>
    <t>Recycling pathway of L1</t>
  </si>
  <si>
    <t>R-MMU-76009</t>
  </si>
  <si>
    <t>Platelet Aggregation (Plug Formation)</t>
  </si>
  <si>
    <t>R-MMU-9646399</t>
  </si>
  <si>
    <t>Aggrephagy</t>
  </si>
  <si>
    <t>R-MMU-6811436</t>
  </si>
  <si>
    <t>COPI-independent Golgi-to-ER retrograde traffic</t>
  </si>
  <si>
    <t>R-MMU-3371497</t>
  </si>
  <si>
    <t>HSP90 chaperone cycle for steroid hormone receptors (SHR) in the presence of ligand</t>
  </si>
  <si>
    <t>R-MMU-5620924</t>
  </si>
  <si>
    <t>Intraflagellar transport</t>
  </si>
  <si>
    <t>R-MMU-422356</t>
  </si>
  <si>
    <t>Regulation of insulin secretion</t>
  </si>
  <si>
    <t>R-MMU-373760</t>
  </si>
  <si>
    <t>L1CAM interactions</t>
  </si>
  <si>
    <t>R-MMU-2995410</t>
  </si>
  <si>
    <t>Nuclear Envelope (NE) Reassembly</t>
  </si>
  <si>
    <t>R-MMU-9663891</t>
  </si>
  <si>
    <t>Selective autophagy</t>
  </si>
  <si>
    <t>R-MMU-163685</t>
  </si>
  <si>
    <t>Integration of energy metabolism</t>
  </si>
  <si>
    <t>R-MMU-380320</t>
  </si>
  <si>
    <t>Recruitment of NuMA to mitotic centrosomes</t>
  </si>
  <si>
    <t>R-MMU-6807878</t>
  </si>
  <si>
    <t>COPI-mediated anterograde transport</t>
  </si>
  <si>
    <t>R-MMU-9648025</t>
  </si>
  <si>
    <t>EML4 and NUDC in mitotic spindle formation</t>
  </si>
  <si>
    <t>R-MMU-2500257</t>
  </si>
  <si>
    <t>Resolution of Sister Chromatid Cohesion</t>
  </si>
  <si>
    <t>R-MMU-1632852</t>
  </si>
  <si>
    <t>Macroautophagy</t>
  </si>
  <si>
    <t>R-MMU-9612973</t>
  </si>
  <si>
    <t>Autophagy</t>
  </si>
  <si>
    <t>R-MMU-5663220</t>
  </si>
  <si>
    <t>RHO GTPases Activate Formins</t>
  </si>
  <si>
    <t>Gpr176</t>
  </si>
  <si>
    <t>R-MMU-5617833</t>
  </si>
  <si>
    <t>Cilium Assembly</t>
  </si>
  <si>
    <t>R-MMU-68877</t>
  </si>
  <si>
    <t>Mitotic Prometaphase</t>
  </si>
  <si>
    <t>R-MMU-1852241</t>
  </si>
  <si>
    <t>Organelle biogenesis and maintenance</t>
  </si>
  <si>
    <t>Vgf/Fga/Timp1/Tnc</t>
  </si>
  <si>
    <t>Cemip/Lyve1</t>
  </si>
  <si>
    <t>Cemip/Lyve1/Ndst4</t>
  </si>
  <si>
    <t>R-MMU-109704</t>
  </si>
  <si>
    <t>PI3K Cascade</t>
  </si>
  <si>
    <t>Fgfr4/Pde3b</t>
  </si>
  <si>
    <t>R-MMU-112399</t>
  </si>
  <si>
    <t>IRS-mediated signalling</t>
  </si>
  <si>
    <t>R-MMU-2428928</t>
  </si>
  <si>
    <t>IRS-related events triggered by IGF1R</t>
  </si>
  <si>
    <t>R-MMU-2428924</t>
  </si>
  <si>
    <t>IGF1R signaling cascade</t>
  </si>
  <si>
    <t>R-MMU-2404192</t>
  </si>
  <si>
    <t>Signaling by Type 1 Insulin-like Growth Factor 1 Receptor (IGF1R)</t>
  </si>
  <si>
    <t>R-MMU-74751</t>
  </si>
  <si>
    <t>Insulin receptor signalling cascade</t>
  </si>
  <si>
    <t>R-MMU-380108</t>
  </si>
  <si>
    <t>Chemokine receptors bind chemokines</t>
  </si>
  <si>
    <t>Ccl7/Ccl12</t>
  </si>
  <si>
    <t>R-MMU-375276</t>
  </si>
  <si>
    <t>Peptide ligand-binding receptors</t>
  </si>
  <si>
    <t>Ccl7/Mchr1/Ccl12</t>
  </si>
  <si>
    <t>Fga/Tnc</t>
  </si>
  <si>
    <t>R-MMU-74752</t>
  </si>
  <si>
    <t>Signaling by Insulin receptor</t>
  </si>
  <si>
    <t>Ucn2/Ccl7/Mchr1/Ccl12</t>
  </si>
  <si>
    <t>Fga/Timp1/Tnc</t>
  </si>
  <si>
    <t>Fga/Timp1</t>
  </si>
  <si>
    <t>Lyve1</t>
  </si>
  <si>
    <t>R-MMU-5620922</t>
  </si>
  <si>
    <t>BBSome-mediated cargo-targeting to cilium</t>
  </si>
  <si>
    <t>Mchr1</t>
  </si>
  <si>
    <t>R-MMU-190322</t>
  </si>
  <si>
    <t>FGFR4 ligand binding and activation</t>
  </si>
  <si>
    <t>Fgfr4</t>
  </si>
  <si>
    <t>R-MMU-6804759</t>
  </si>
  <si>
    <t>Regulation of TP53 Activity through Association with Co-factors</t>
  </si>
  <si>
    <t>Trp63</t>
  </si>
  <si>
    <t>R-MMU-2559585</t>
  </si>
  <si>
    <t>Oncogene Induced Senescence</t>
  </si>
  <si>
    <t>Cdk6</t>
  </si>
  <si>
    <t>R-MMU-354194</t>
  </si>
  <si>
    <t>GRB2:SOS provides linkage to MAPK signaling for Integrins</t>
  </si>
  <si>
    <t>Fga</t>
  </si>
  <si>
    <t>R-MMU-372708</t>
  </si>
  <si>
    <t>p130Cas linkage to MAPK signaling for integrins</t>
  </si>
  <si>
    <t>R-MMU-5654228</t>
  </si>
  <si>
    <t>Phospholipase C-mediated cascade; FGFR4</t>
  </si>
  <si>
    <t>Tnfrsf12a</t>
  </si>
  <si>
    <t>R-MMU-5654719</t>
  </si>
  <si>
    <t>SHC-mediated cascade:FGFR4</t>
  </si>
  <si>
    <t>R-MMU-5654720</t>
  </si>
  <si>
    <t>PI-3K cascade:FGFR4</t>
  </si>
  <si>
    <t>R-MMU-5654712</t>
  </si>
  <si>
    <t>FRS-mediated FGFR4 signaling</t>
  </si>
  <si>
    <t>R-MMU-166208</t>
  </si>
  <si>
    <t>mTORC1-mediated signalling</t>
  </si>
  <si>
    <t>Eif4ebp1</t>
  </si>
  <si>
    <t>R-MMU-5654716</t>
  </si>
  <si>
    <t>Downstream signaling of activated FGFR4</t>
  </si>
  <si>
    <t>R-MMU-2022928</t>
  </si>
  <si>
    <t>HS-GAG biosynthesis</t>
  </si>
  <si>
    <t>Ndst4</t>
  </si>
  <si>
    <t>R-MMU-352230</t>
  </si>
  <si>
    <t>Amino acid transport across the plasma membrane</t>
  </si>
  <si>
    <t>Slc7a10</t>
  </si>
  <si>
    <t>R-MMU-5654733</t>
  </si>
  <si>
    <t>Negative regulation of FGFR4 signaling</t>
  </si>
  <si>
    <t>Gjb6</t>
  </si>
  <si>
    <t>Timp1</t>
  </si>
  <si>
    <t>R-MMU-4085001</t>
  </si>
  <si>
    <t>Sialic acid metabolism</t>
  </si>
  <si>
    <t>St6galnac5</t>
  </si>
  <si>
    <t>R-MMU-2559580</t>
  </si>
  <si>
    <t>Oxidative Stress Induced Senescence</t>
  </si>
  <si>
    <t>R-MMU-165159</t>
  </si>
  <si>
    <t>MTOR signalling</t>
  </si>
  <si>
    <t>R-MMU-5620920</t>
  </si>
  <si>
    <t>Cargo trafficking to the periciliary membrane</t>
  </si>
  <si>
    <t>R-MMU-5674135</t>
  </si>
  <si>
    <t>MAP2K and MAPK activation</t>
  </si>
  <si>
    <t>R-MMU-5654743</t>
  </si>
  <si>
    <t>Signaling by FGFR4</t>
  </si>
  <si>
    <t>Tnc</t>
  </si>
  <si>
    <t>R-MMU-69231</t>
  </si>
  <si>
    <t>Cyclin D associated events in G1</t>
  </si>
  <si>
    <t>R-MMU-69236</t>
  </si>
  <si>
    <t>G1 Phase</t>
  </si>
  <si>
    <t>Slc10a6/Slc7a10</t>
  </si>
  <si>
    <t>R-MMU-1638091</t>
  </si>
  <si>
    <t>Heparan sulfate/heparin (HS-GAG) metabolism</t>
  </si>
  <si>
    <t>Atp13a4</t>
  </si>
  <si>
    <t>R-MMU-72662</t>
  </si>
  <si>
    <t>Activation of the mRNA upon binding of the cap-binding complex and eIFs and subsequent binding to 43S</t>
  </si>
  <si>
    <t>R-MMU-446219</t>
  </si>
  <si>
    <t>Synthesis of substrates in N-glycan biosythesis</t>
  </si>
  <si>
    <t>Fga/Fgfr4</t>
  </si>
  <si>
    <t>Slc10a6</t>
  </si>
  <si>
    <t>R-MMU-446193</t>
  </si>
  <si>
    <t>Biosynthesis of the N-glycan precursor (dolichol lipid-linked oligosaccharide LLO) and transfer to a nascent protein</t>
  </si>
  <si>
    <t>R-MMU-190236</t>
  </si>
  <si>
    <t>Signaling by FGFR</t>
  </si>
  <si>
    <t>R-MMU-5693607</t>
  </si>
  <si>
    <t>Processing of DNA double-strand break ends</t>
  </si>
  <si>
    <t>Timeless</t>
  </si>
  <si>
    <t>R-MMU-72613</t>
  </si>
  <si>
    <t>Eukaryotic Translation Initiation</t>
  </si>
  <si>
    <t>R-MMU-72737</t>
  </si>
  <si>
    <t>Cap-dependent Translation Initiation</t>
  </si>
  <si>
    <t>R-MMU-5693567</t>
  </si>
  <si>
    <t>HDR through Homologous Recombination (HRR) or Single Strand Annealing (SSA)</t>
  </si>
  <si>
    <t>R-MMU-5693538</t>
  </si>
  <si>
    <t>Homology Directed Repair</t>
  </si>
  <si>
    <t>Pde3b</t>
  </si>
  <si>
    <t>R-MMU-5633007</t>
  </si>
  <si>
    <t>Regulation of TP53 Activity</t>
  </si>
  <si>
    <t>R-MMU-5693532</t>
  </si>
  <si>
    <t>DNA Double-Strand Break Repair</t>
  </si>
  <si>
    <t>R-MMU-72766</t>
  </si>
  <si>
    <t>Translation</t>
  </si>
  <si>
    <t>R-MMU-3700989</t>
  </si>
  <si>
    <t>Transcriptional Regulation by TP53</t>
  </si>
  <si>
    <t>R-MMU-191273</t>
  </si>
  <si>
    <t>Cholesterol biosynthesis</t>
  </si>
  <si>
    <t>Fdps/Mvd/Idi1/Dhcr24/Sqle/Cyp51/Msmo1</t>
  </si>
  <si>
    <t>R-MMU-8963693</t>
  </si>
  <si>
    <t>Aspartate and asparagine metabolism</t>
  </si>
  <si>
    <t>Naalad2</t>
  </si>
  <si>
    <t>R-MMU-982772</t>
  </si>
  <si>
    <t>Growth hormone receptor signaling</t>
  </si>
  <si>
    <t>Prlr</t>
  </si>
  <si>
    <t>Masp1</t>
  </si>
  <si>
    <t>Cyp51</t>
  </si>
  <si>
    <t>Slc7a10/Slc5a11</t>
  </si>
  <si>
    <t>Serpinh1</t>
  </si>
  <si>
    <t>Mvd</t>
  </si>
  <si>
    <t>Slc5a11</t>
  </si>
  <si>
    <t>R-MMU-606279</t>
  </si>
  <si>
    <t>Deposition of new CENPA-containing nucleosomes at the centromere</t>
  </si>
  <si>
    <t>Cenpm</t>
  </si>
  <si>
    <t>R-MMU-774815</t>
  </si>
  <si>
    <t>Nucleosome assembly</t>
  </si>
  <si>
    <t>R-MMU-141424</t>
  </si>
  <si>
    <t>Amplification of signal from the kinetochores</t>
  </si>
  <si>
    <t>R-MMU-141444</t>
  </si>
  <si>
    <t>Amplification  of signal from unattached  kinetochores via a MAD2  inhibitory signal</t>
  </si>
  <si>
    <t>R-MMU-69618</t>
  </si>
  <si>
    <t>Mitotic Spindle Checkpoint</t>
  </si>
  <si>
    <t>R-MMU-73886</t>
  </si>
  <si>
    <t>Chromosome Maintenance</t>
  </si>
  <si>
    <t>Ntsr2</t>
  </si>
  <si>
    <t>R-MMU-69166</t>
  </si>
  <si>
    <t>Removal of the Flap Intermediate</t>
  </si>
  <si>
    <t>Dna2</t>
  </si>
  <si>
    <t>R-MMU-69183</t>
  </si>
  <si>
    <t>Processive synthesis on the lagging strand</t>
  </si>
  <si>
    <t>R-MMU-174437</t>
  </si>
  <si>
    <t>Removal of the Flap Intermediate from the C-strand</t>
  </si>
  <si>
    <t>R-MMU-174414</t>
  </si>
  <si>
    <t>Processive synthesis on the C-strand of the telomere</t>
  </si>
  <si>
    <t>R-MMU-69186</t>
  </si>
  <si>
    <t>Lagging Strand Synthesis</t>
  </si>
  <si>
    <t>R-MMU-69190</t>
  </si>
  <si>
    <t>DNA strand elongation</t>
  </si>
  <si>
    <t>R-MMU-5693616</t>
  </si>
  <si>
    <t>Presynaptic phase of homologous DNA pairing and strand exchange</t>
  </si>
  <si>
    <t>Cd27</t>
  </si>
  <si>
    <t>R-MMU-5693579</t>
  </si>
  <si>
    <t>Homologous DNA Pairing and Strand Exchange</t>
  </si>
  <si>
    <t>Plaat5</t>
  </si>
  <si>
    <t>R-MMU-1296041</t>
  </si>
  <si>
    <t>Activation of G protein gated Potassium channels</t>
  </si>
  <si>
    <t>Kcnj3</t>
  </si>
  <si>
    <t>R-MMU-1296059</t>
  </si>
  <si>
    <t>G protein gated Potassium channels</t>
  </si>
  <si>
    <t>R-MMU-997272</t>
  </si>
  <si>
    <t>Inhibition  of voltage gated Ca2+ channels via Gbeta/gamma subunits</t>
  </si>
  <si>
    <t>R-MMU-174417</t>
  </si>
  <si>
    <t>Telomere C-strand (Lagging Strand) Synthesis</t>
  </si>
  <si>
    <t>R-MMU-5693537</t>
  </si>
  <si>
    <t>Resolution of D-Loop Structures</t>
  </si>
  <si>
    <t>R-MMU-5693568</t>
  </si>
  <si>
    <t>Resolution of D-loop Structures through Holliday Junction Intermediates</t>
  </si>
  <si>
    <t>Adamts1</t>
  </si>
  <si>
    <t>R-MMU-5685938</t>
  </si>
  <si>
    <t>HDR through Single Strand Annealing (SSA)</t>
  </si>
  <si>
    <t>R-MMU-1296065</t>
  </si>
  <si>
    <t>Inwardly rectifying K+ channels</t>
  </si>
  <si>
    <t>R-MMU-977444</t>
  </si>
  <si>
    <t>GABA B receptor activation</t>
  </si>
  <si>
    <t>R-MMU-991365</t>
  </si>
  <si>
    <t>Activation of GABAB receptors</t>
  </si>
  <si>
    <t>R-MMU-180786</t>
  </si>
  <si>
    <t>Extension of Telomeres</t>
  </si>
  <si>
    <t>R-MMU-157579</t>
  </si>
  <si>
    <t>Telomere Maintenance</t>
  </si>
  <si>
    <t>Racgap1</t>
  </si>
  <si>
    <t>R-MMU-5685942</t>
  </si>
  <si>
    <t>HDR through Homologous Recombination (HRR)</t>
  </si>
  <si>
    <t>Gap43</t>
  </si>
  <si>
    <t>R-MMU-6804756</t>
  </si>
  <si>
    <t>Regulation of TP53 Activity through Phosphorylation</t>
  </si>
  <si>
    <t>R-MMU-69473</t>
  </si>
  <si>
    <t>G2/M DNA damage checkpoint</t>
  </si>
  <si>
    <t>Wsb1</t>
  </si>
  <si>
    <t>Slc10a6/Slc14a1</t>
  </si>
  <si>
    <t>Cemip</t>
  </si>
  <si>
    <t>R-MMU-8964038</t>
  </si>
  <si>
    <t>LDL clearance</t>
  </si>
  <si>
    <t>Ldlr</t>
  </si>
  <si>
    <t>Fgfr4/Pde3b/Pgf</t>
  </si>
  <si>
    <t>R-MMU-8856825</t>
  </si>
  <si>
    <t>Cargo recognition for clathrin-mediated endocytosis</t>
  </si>
  <si>
    <t>Pgf</t>
  </si>
  <si>
    <t>Cbr3</t>
  </si>
  <si>
    <t>R-MMU-8856828</t>
  </si>
  <si>
    <t>Clathrin-mediated endocytosis</t>
  </si>
  <si>
    <t>Col6a1/Col13a1/Col23a1</t>
  </si>
  <si>
    <t>Col6a1/Col13a1/Mmp11</t>
  </si>
  <si>
    <t>Col6a1/Col13a1/Mmp11/Col23a1</t>
  </si>
  <si>
    <t>R-MMU-202433</t>
  </si>
  <si>
    <t>Generation of second messenger molecules</t>
  </si>
  <si>
    <t>Itk/Plcg2</t>
  </si>
  <si>
    <t>Fxyd7/Fxyd1</t>
  </si>
  <si>
    <t>Col6a1/Col13a1</t>
  </si>
  <si>
    <t>R-MMU-399955</t>
  </si>
  <si>
    <t>SEMA3A-Plexin repulsion signaling by inhibiting Integrin adhesion</t>
  </si>
  <si>
    <t>Plxna4</t>
  </si>
  <si>
    <t>R-MMU-399954</t>
  </si>
  <si>
    <t>Sema3A PAK dependent Axon repulsion</t>
  </si>
  <si>
    <t>R-MMU-399956</t>
  </si>
  <si>
    <t>CRMPs in Sema3A signaling</t>
  </si>
  <si>
    <t>Col6a1</t>
  </si>
  <si>
    <t>Plcg2</t>
  </si>
  <si>
    <t>Col6a1/Plxna4/Klk12</t>
  </si>
  <si>
    <t>R-MMU-983695</t>
  </si>
  <si>
    <t>Antigen activates B Cell Receptor (BCR) leading to generation of second messengers</t>
  </si>
  <si>
    <t>R-MMU-1855204</t>
  </si>
  <si>
    <t>Synthesis of IP3 and IP4 in the cytosol</t>
  </si>
  <si>
    <t>Hs3st5</t>
  </si>
  <si>
    <t>Mmp11</t>
  </si>
  <si>
    <t>Adamtsl3</t>
  </si>
  <si>
    <t>Col6a1/Plxna4</t>
  </si>
  <si>
    <t>Ang</t>
  </si>
  <si>
    <t>R-MMU-1483249</t>
  </si>
  <si>
    <t>Inositol phosphate metabolism</t>
  </si>
  <si>
    <t>R-MMU-373755</t>
  </si>
  <si>
    <t>Semaphorin interactions</t>
  </si>
  <si>
    <t>Klk12</t>
  </si>
  <si>
    <t>Pappa</t>
  </si>
  <si>
    <t>Nmu</t>
  </si>
  <si>
    <t>R-MMU-193692</t>
  </si>
  <si>
    <t>Regulated proteolysis of p75NTR</t>
  </si>
  <si>
    <t>Ngfr</t>
  </si>
  <si>
    <t>R-MMU-418457</t>
  </si>
  <si>
    <t>cGMP effects</t>
  </si>
  <si>
    <t>Pde11a</t>
  </si>
  <si>
    <t>R-MMU-209543</t>
  </si>
  <si>
    <t>p75NTR recruits signalling complexes</t>
  </si>
  <si>
    <t>R-MMU-209560</t>
  </si>
  <si>
    <t>NF-kB is activated and signals survival</t>
  </si>
  <si>
    <t>R-MMU-392154</t>
  </si>
  <si>
    <t>Nitric oxide stimulates guanylate cyclase</t>
  </si>
  <si>
    <t>R-MMU-205043</t>
  </si>
  <si>
    <t>NRIF signals cell death from the nucleus</t>
  </si>
  <si>
    <t>Plppr3</t>
  </si>
  <si>
    <t>R-MMU-193639</t>
  </si>
  <si>
    <t>p75NTR signals via NF-kB</t>
  </si>
  <si>
    <t>R-MMU-3928663</t>
  </si>
  <si>
    <t>EPHA-mediated growth cone collapse</t>
  </si>
  <si>
    <t>Epha10</t>
  </si>
  <si>
    <t>R-MMU-189483</t>
  </si>
  <si>
    <t>Heme degradation</t>
  </si>
  <si>
    <t>Gsta3</t>
  </si>
  <si>
    <t>Ank1/Epha10</t>
  </si>
  <si>
    <t>Plppr3/Bdkrb2</t>
  </si>
  <si>
    <t>R-MMU-189445</t>
  </si>
  <si>
    <t>Metabolism of porphyrins</t>
  </si>
  <si>
    <t>R-MMU-156590</t>
  </si>
  <si>
    <t>Glutathione conjugation</t>
  </si>
  <si>
    <t>Ank1</t>
  </si>
  <si>
    <t>R-MMU-418346</t>
  </si>
  <si>
    <t>Platelet homeostasis</t>
  </si>
  <si>
    <t>Bdkrb2</t>
  </si>
  <si>
    <t>Nmu/Npb/Gpsm1</t>
  </si>
  <si>
    <t>Nmu/Npb</t>
  </si>
  <si>
    <t>Ddah1</t>
  </si>
  <si>
    <t>Aldh1l2</t>
  </si>
  <si>
    <t>Itga3</t>
  </si>
  <si>
    <t>Kcnq4</t>
  </si>
  <si>
    <t>R-MMU-3214842</t>
  </si>
  <si>
    <t>HDMs demethylate histones</t>
  </si>
  <si>
    <t>Kdm4d</t>
  </si>
  <si>
    <t>Rab3b</t>
  </si>
  <si>
    <t>Cenpp</t>
  </si>
  <si>
    <t>Polq</t>
  </si>
  <si>
    <t>R-MMU-3247509</t>
  </si>
  <si>
    <t>Chromatin modifying enzymes</t>
  </si>
  <si>
    <t>R-MMU-4839726</t>
  </si>
  <si>
    <t>Chromatin organization</t>
  </si>
  <si>
    <t>Anxa2</t>
  </si>
  <si>
    <t>Plcg2/Anxa2</t>
  </si>
  <si>
    <t>Psmb8/Tap1/Psmb9/H2-Q4</t>
  </si>
  <si>
    <t>Tnfsf11/Psmb8/Psmb9</t>
  </si>
  <si>
    <t>Ubd/Psmb8/Psmb9</t>
  </si>
  <si>
    <t>Apol9a/Apol9b</t>
  </si>
  <si>
    <t>Tap1/H2-Q4</t>
  </si>
  <si>
    <t>Psmb8/Psmb9</t>
  </si>
  <si>
    <t>Gdnf/Psmb8/Psmb9</t>
  </si>
  <si>
    <t>Apoc2</t>
  </si>
  <si>
    <t>Serpina3i/Serping1</t>
  </si>
  <si>
    <t>R-MMU-174403</t>
  </si>
  <si>
    <t>Glutathione synthesis and recycling</t>
  </si>
  <si>
    <t>Chac1</t>
  </si>
  <si>
    <t>Nos1</t>
  </si>
  <si>
    <t>R-MMU-8949664</t>
  </si>
  <si>
    <t>Processing of SMDT1</t>
  </si>
  <si>
    <t>Mcub</t>
  </si>
  <si>
    <t>R-MMU-8949215</t>
  </si>
  <si>
    <t>Mitochondrial calcium ion transport</t>
  </si>
  <si>
    <t>Parp10</t>
  </si>
  <si>
    <t>Apoc2/Parp10</t>
  </si>
  <si>
    <t>H2-Q4</t>
  </si>
  <si>
    <t>R-MMU-2129379</t>
  </si>
  <si>
    <t>Molecules associated with elastic fibres</t>
  </si>
  <si>
    <t>Bmp7</t>
  </si>
  <si>
    <t>R-MMU-1222556</t>
  </si>
  <si>
    <t>ROS and RNS production in phagocytes</t>
  </si>
  <si>
    <t>R-MMU-8853659</t>
  </si>
  <si>
    <t>RET signaling</t>
  </si>
  <si>
    <t>Gdnf</t>
  </si>
  <si>
    <t>R-MMU-1566948</t>
  </si>
  <si>
    <t>Elastic fibre formation</t>
  </si>
  <si>
    <t>Serpina3i/Nos1/Serping1</t>
  </si>
  <si>
    <t>R-MMU-3769402</t>
  </si>
  <si>
    <t>Deactivation of the beta-catenin transactivating complex</t>
  </si>
  <si>
    <t>Tcf7l1/Sox13</t>
  </si>
  <si>
    <t>Syn2/Gabrb3/Kcnb1</t>
  </si>
  <si>
    <t>R-MMU-2022923</t>
  </si>
  <si>
    <t>Dermatan sulfate biosynthesis</t>
  </si>
  <si>
    <t>Ncan</t>
  </si>
  <si>
    <t>R-MMU-4641265</t>
  </si>
  <si>
    <t>Repression of WNT target genes</t>
  </si>
  <si>
    <t>Tcf7l1</t>
  </si>
  <si>
    <t>R-MMU-211935</t>
  </si>
  <si>
    <t>Fatty acids</t>
  </si>
  <si>
    <t>Cyp2d22</t>
  </si>
  <si>
    <t>R-MMU-435354</t>
  </si>
  <si>
    <t>Zinc transporters</t>
  </si>
  <si>
    <t>Slc30a1</t>
  </si>
  <si>
    <t>R-MMU-2024101</t>
  </si>
  <si>
    <t>CS/DS degradation</t>
  </si>
  <si>
    <t>Syn2</t>
  </si>
  <si>
    <t>R-MMU-2022870</t>
  </si>
  <si>
    <t>Chondroitin sulfate biosynthesis</t>
  </si>
  <si>
    <t>R-MMU-9012852</t>
  </si>
  <si>
    <t>Signaling by NOTCH3</t>
  </si>
  <si>
    <t>Dll1</t>
  </si>
  <si>
    <t>R-MMU-9013507</t>
  </si>
  <si>
    <t>NOTCH3 Activation and Transmission of Signal to the Nucleus</t>
  </si>
  <si>
    <t>R-MMU-425410</t>
  </si>
  <si>
    <t>Metal ion SLC transporters</t>
  </si>
  <si>
    <t>R-MMU-201722</t>
  </si>
  <si>
    <t>Formation of the beta-catenin:TCF transactivating complex</t>
  </si>
  <si>
    <t>R-MMU-1971475</t>
  </si>
  <si>
    <t>A tetrasaccharide linker sequence is required for GAG synthesis</t>
  </si>
  <si>
    <t>Syn2/Gabrb3</t>
  </si>
  <si>
    <t>Kcnb1</t>
  </si>
  <si>
    <t>Myl1</t>
  </si>
  <si>
    <t>R-MMU-75105</t>
  </si>
  <si>
    <t>Fatty acyl-CoA biosynthesis</t>
  </si>
  <si>
    <t>Scd1</t>
  </si>
  <si>
    <t>R-MMU-157118</t>
  </si>
  <si>
    <t>Signaling by NOTCH</t>
  </si>
  <si>
    <t>R-MMU-1793185</t>
  </si>
  <si>
    <t>Chondroitin sulfate/dermatan sulfate metabolism</t>
  </si>
  <si>
    <t>Nr1d1</t>
  </si>
  <si>
    <t>R-MMU-72695</t>
  </si>
  <si>
    <t>Formation of the ternary complex and subsequently the 43S complex</t>
  </si>
  <si>
    <t>Eif3j2</t>
  </si>
  <si>
    <t>Gabrb3</t>
  </si>
  <si>
    <t>R-MMU-72649</t>
  </si>
  <si>
    <t>Translation initiation complex formation</t>
  </si>
  <si>
    <t>R-MMU-72702</t>
  </si>
  <si>
    <t>Ribosomal scanning and start codon recognition</t>
  </si>
  <si>
    <t>R-MMU-72689</t>
  </si>
  <si>
    <t>Formation of a pool of free 40S subunits</t>
  </si>
  <si>
    <t>R-MMU-156827</t>
  </si>
  <si>
    <t>L13a-mediated translational silencing of Ceruloplasmin expression</t>
  </si>
  <si>
    <t>R-MMU-72706</t>
  </si>
  <si>
    <t>GTP hydrolysis and joining of the 60S ribosomal subunit</t>
  </si>
  <si>
    <t>Ece1</t>
  </si>
  <si>
    <t>Fbxo2</t>
  </si>
  <si>
    <t>Isg15/Sphk1/Oasl1</t>
  </si>
  <si>
    <t>Psmb8/Isg15/Sphk1/Oasl1</t>
  </si>
  <si>
    <t>Psmb8/Hspb1</t>
  </si>
  <si>
    <t>Isg15/Sphk1</t>
  </si>
  <si>
    <t>Hspb1/Sphk1</t>
  </si>
  <si>
    <t>Psmb8/Tap1</t>
  </si>
  <si>
    <t>Gdnf/Psmb8/Hspb1</t>
  </si>
  <si>
    <t>Psmb8/Tap1/Dtx3l</t>
  </si>
  <si>
    <t>Psmb8/Ido2</t>
  </si>
  <si>
    <t>Gdnf/Psmb8</t>
  </si>
  <si>
    <t>Psmb8/Dtx3l</t>
  </si>
  <si>
    <t>R-MMU-390471</t>
  </si>
  <si>
    <t>Association of TriC/CCT with target proteins during biosynthesis</t>
  </si>
  <si>
    <t>Sphk1</t>
  </si>
  <si>
    <t>R-MMU-71240</t>
  </si>
  <si>
    <t>Tryptophan catabolism</t>
  </si>
  <si>
    <t>Ido2</t>
  </si>
  <si>
    <t>R-MMU-389948</t>
  </si>
  <si>
    <t>PD-1 signaling</t>
  </si>
  <si>
    <t>Cd274</t>
  </si>
  <si>
    <t>R-MMU-1660661</t>
  </si>
  <si>
    <t>Sphingolipid de novo biosynthesis</t>
  </si>
  <si>
    <t>Kcnj6</t>
  </si>
  <si>
    <t>Tap1</t>
  </si>
  <si>
    <t>R-MMU-390466</t>
  </si>
  <si>
    <t>Chaperonin-mediated protein folding</t>
  </si>
  <si>
    <t>R-MMU-391251</t>
  </si>
  <si>
    <t>Protein folding</t>
  </si>
  <si>
    <t>Psmb8</t>
  </si>
  <si>
    <t>R-MMU-388841</t>
  </si>
  <si>
    <t>Costimulation by the CD28 family</t>
  </si>
  <si>
    <t>R-MMU-428157</t>
  </si>
  <si>
    <t>Sphingolipid metabolism</t>
  </si>
  <si>
    <t>Klk7</t>
  </si>
  <si>
    <t>H2-Q4/H2-Q7/H2-M3/H2-Q6</t>
  </si>
  <si>
    <t>Psmb9/H2-Q4/H2-Q7/H2-M3/H2-Q6</t>
  </si>
  <si>
    <t>Serping1/C1ra</t>
  </si>
  <si>
    <t>Tnfsf11/Psmb9</t>
  </si>
  <si>
    <t>C1ra</t>
  </si>
  <si>
    <t>Adm</t>
  </si>
  <si>
    <t>R-MMU-917937</t>
  </si>
  <si>
    <t>Iron uptake and transport</t>
  </si>
  <si>
    <t>Lcn2</t>
  </si>
  <si>
    <t>Klk8</t>
  </si>
  <si>
    <t>Nos1/Serping1</t>
  </si>
  <si>
    <t>Ltbp4/Fbn2</t>
  </si>
  <si>
    <t>Dgkg/Vegfa/Maged2</t>
  </si>
  <si>
    <t>Vegfa/Maged2</t>
  </si>
  <si>
    <t>Cacng2/Gabra3</t>
  </si>
  <si>
    <t>R-MMU-112308</t>
  </si>
  <si>
    <t>Presynaptic depolarization and calcium channel opening</t>
  </si>
  <si>
    <t>Cacng2</t>
  </si>
  <si>
    <t>R-MMU-5635838</t>
  </si>
  <si>
    <t>Activation of SMO</t>
  </si>
  <si>
    <t>Gas1</t>
  </si>
  <si>
    <t>R-MMU-5682910</t>
  </si>
  <si>
    <t>LGI-ADAM interactions</t>
  </si>
  <si>
    <t>R-MMU-193775</t>
  </si>
  <si>
    <t>Synthesis of bile acids and bile salts via 24-hydroxycholesterol</t>
  </si>
  <si>
    <t>Cyp46a1</t>
  </si>
  <si>
    <t>Myh3/Nppc</t>
  </si>
  <si>
    <t>R-MMU-376176</t>
  </si>
  <si>
    <t>Signaling by ROBO receptors</t>
  </si>
  <si>
    <t>Cxcr4</t>
  </si>
  <si>
    <t>Dgkg/Rgs2</t>
  </si>
  <si>
    <t>R-MMU-399719</t>
  </si>
  <si>
    <t>Trafficking of AMPA receptors</t>
  </si>
  <si>
    <t>R-MMU-399721</t>
  </si>
  <si>
    <t>Glutamate binding activation of AMPA receptors and synaptic plasticity</t>
  </si>
  <si>
    <t>Myh3</t>
  </si>
  <si>
    <t>R-MMU-192105</t>
  </si>
  <si>
    <t>Synthesis of bile acids and bile salts</t>
  </si>
  <si>
    <t>R-MMU-2173789</t>
  </si>
  <si>
    <t>TGF-beta receptor signaling activates SMADs</t>
  </si>
  <si>
    <t>Ltbp4</t>
  </si>
  <si>
    <t>R-MMU-8943724</t>
  </si>
  <si>
    <t>Regulation of PTEN gene transcription</t>
  </si>
  <si>
    <t>Mecom</t>
  </si>
  <si>
    <t>R-MMU-194068</t>
  </si>
  <si>
    <t>Bile acid and bile salt metabolism</t>
  </si>
  <si>
    <t>R-MMU-3214841</t>
  </si>
  <si>
    <t>PKMTs methylate histone lysines</t>
  </si>
  <si>
    <t>R-MMU-170834</t>
  </si>
  <si>
    <t>Signaling by TGF-beta Receptor Complex</t>
  </si>
  <si>
    <t>R-MMU-9006936</t>
  </si>
  <si>
    <t>Signaling by TGFB family members</t>
  </si>
  <si>
    <t>Fbn2</t>
  </si>
  <si>
    <t>Cxcr4/Cacng2</t>
  </si>
  <si>
    <t>R-MMU-499943</t>
  </si>
  <si>
    <t>Interconversion of nucleotide di- and triphosphates</t>
  </si>
  <si>
    <t>Dut/Ak4</t>
  </si>
  <si>
    <t>R-MMU-15869</t>
  </si>
  <si>
    <t>Metabolism of nucleotides</t>
  </si>
  <si>
    <t>R-MMU-1250347</t>
  </si>
  <si>
    <t>SHC1 events in ERBB4 signaling</t>
  </si>
  <si>
    <t>Btc</t>
  </si>
  <si>
    <t>R-MMU-1963640</t>
  </si>
  <si>
    <t>GRB2 events in ERBB2 signaling</t>
  </si>
  <si>
    <t>R-MMU-8847993</t>
  </si>
  <si>
    <t>ERBB2 Activates PTK6 Signaling</t>
  </si>
  <si>
    <t>R-MMU-179812</t>
  </si>
  <si>
    <t>GRB2 events in EGFR signaling</t>
  </si>
  <si>
    <t>R-MMU-180336</t>
  </si>
  <si>
    <t>SHC1 events in EGFR signaling</t>
  </si>
  <si>
    <t>R-MMU-6785631</t>
  </si>
  <si>
    <t>ERBB2 Regulates Cell Motility</t>
  </si>
  <si>
    <t>R-MMU-1963642</t>
  </si>
  <si>
    <t>PI3K events in ERBB2 signaling</t>
  </si>
  <si>
    <t>R-MMU-1250196</t>
  </si>
  <si>
    <t>SHC1 events in ERBB2 signaling</t>
  </si>
  <si>
    <t>R-MMU-180292</t>
  </si>
  <si>
    <t>GAB1 signalosome</t>
  </si>
  <si>
    <t>R-MMU-8863795</t>
  </si>
  <si>
    <t>Downregulation of ERBB2 signaling</t>
  </si>
  <si>
    <t>R-MMU-182971</t>
  </si>
  <si>
    <t>EGFR downregulation</t>
  </si>
  <si>
    <t>R-MMU-1236394</t>
  </si>
  <si>
    <t>Signaling by ERBB4</t>
  </si>
  <si>
    <t>R-MMU-1227986</t>
  </si>
  <si>
    <t>Signaling by ERBB2</t>
  </si>
  <si>
    <t>R-MMU-177929</t>
  </si>
  <si>
    <t>Signaling by EGFR</t>
  </si>
  <si>
    <t>R-MMU-8848021</t>
  </si>
  <si>
    <t>Signaling by PTK6</t>
  </si>
  <si>
    <t>R-MMU-9006927</t>
  </si>
  <si>
    <t>Signaling by Non-Receptor Tyrosine Kinases</t>
  </si>
  <si>
    <t>Ramp1</t>
  </si>
  <si>
    <t>Sh3pxd2a</t>
  </si>
  <si>
    <t>Thbs2/Chst4</t>
  </si>
  <si>
    <t>Myh3/Gucy1a1</t>
  </si>
  <si>
    <t>Thbs2</t>
  </si>
  <si>
    <t>Cnksr2</t>
  </si>
  <si>
    <t>Chst4</t>
  </si>
  <si>
    <t>Vegfa/Thbs2</t>
  </si>
  <si>
    <t>Rgs2</t>
  </si>
  <si>
    <t>Itgb3/Tubb2a</t>
  </si>
  <si>
    <t>Tubb2a/Sh3bp4</t>
  </si>
  <si>
    <t>R-MMU-210990</t>
  </si>
  <si>
    <t>PECAM1 interactions</t>
  </si>
  <si>
    <t>Itgb3</t>
  </si>
  <si>
    <t>Tubb2a</t>
  </si>
  <si>
    <t>R-MMU-3000170</t>
  </si>
  <si>
    <t>Syndecan interactions</t>
  </si>
  <si>
    <t>R-MMU-445144</t>
  </si>
  <si>
    <t>Signal transduction by L1</t>
  </si>
  <si>
    <t>R-MMU-3000171</t>
  </si>
  <si>
    <t>Non-integrin membrane-ECM interactions</t>
  </si>
  <si>
    <t>R-MMU-9639288</t>
  </si>
  <si>
    <t>Amino acids regulate mTORC1</t>
  </si>
  <si>
    <t>Sh3bp4</t>
  </si>
  <si>
    <t>R-MMU-9711097</t>
  </si>
  <si>
    <t>Cellular response to starvation</t>
  </si>
  <si>
    <t>Oasl1/Isg15/Osmr/Sphk1/Socs1/Socs3/Il13ra1/Socs2/Il15ra</t>
  </si>
  <si>
    <t>Oasl1/Isg15/Sphk1/Socs1/Socs3</t>
  </si>
  <si>
    <t>Fga/Vgf/Tnc/Timp1</t>
  </si>
  <si>
    <t>R-MMU-6785807</t>
  </si>
  <si>
    <t>Interleukin-4 and Interleukin-13 signaling</t>
  </si>
  <si>
    <t>Socs1/Il13ra1</t>
  </si>
  <si>
    <t>Osmr/Socs1/Socs3/Il13ra1/Il15ra</t>
  </si>
  <si>
    <t>R-MMU-877300</t>
  </si>
  <si>
    <t>Interferon gamma signaling</t>
  </si>
  <si>
    <t>Socs1/Socs3</t>
  </si>
  <si>
    <t>R-MMU-9705462</t>
  </si>
  <si>
    <t>Inactivation of CSF3 (G-CSF) signaling</t>
  </si>
  <si>
    <t>Osmr/Socs3</t>
  </si>
  <si>
    <t>R-MMU-9674555</t>
  </si>
  <si>
    <t>Signaling by CSF3 (G-CSF)</t>
  </si>
  <si>
    <t>Oasl1/Isg15/Sphk1</t>
  </si>
  <si>
    <t>R-MMU-909733</t>
  </si>
  <si>
    <t>Interferon alpha/beta signaling</t>
  </si>
  <si>
    <t>Fga/Klk7/Tnc/Timp1</t>
  </si>
  <si>
    <t>Cdkn1a/Cdk6</t>
  </si>
  <si>
    <t>Ccl7/Cxcl10</t>
  </si>
  <si>
    <t>Klk7/Timp1</t>
  </si>
  <si>
    <t>R-MMU-8983432</t>
  </si>
  <si>
    <t>Interleukin-15 signaling</t>
  </si>
  <si>
    <t>Il15ra</t>
  </si>
  <si>
    <t>R-MMU-9706369</t>
  </si>
  <si>
    <t>Negative regulation of FLT3</t>
  </si>
  <si>
    <t>Socs2</t>
  </si>
  <si>
    <t>R-MMU-198725</t>
  </si>
  <si>
    <t>Nuclear Events (kinase and transcription factor activation)</t>
  </si>
  <si>
    <t>Nab2</t>
  </si>
  <si>
    <t>R-MMU-2559586</t>
  </si>
  <si>
    <t>DNA Damage/Telomere Stress Induced Senescence</t>
  </si>
  <si>
    <t>Cdkn1a</t>
  </si>
  <si>
    <t>R-MMU-9607240</t>
  </si>
  <si>
    <t>FLT3 Signaling</t>
  </si>
  <si>
    <t>R-MMU-6791312</t>
  </si>
  <si>
    <t>TP53 Regulates Transcription of Cell Cycle Genes</t>
  </si>
  <si>
    <t>Lmo2/Cdk6</t>
  </si>
  <si>
    <t>Ccl7/Ucn2/Cxcl10</t>
  </si>
  <si>
    <t>Hspb1/Sphk1/Nab2</t>
  </si>
  <si>
    <t>Socs3</t>
  </si>
  <si>
    <t>Socs3/Socs2</t>
  </si>
  <si>
    <t>Hspb1</t>
  </si>
  <si>
    <t>R-MMU-187037</t>
  </si>
  <si>
    <t>Signaling by NTRK1 (TRKA)</t>
  </si>
  <si>
    <t>Lmo2</t>
  </si>
  <si>
    <t>R-MMU-166520</t>
  </si>
  <si>
    <t>Signaling by NTRKs</t>
  </si>
  <si>
    <t>Cxcl10/Rgs20</t>
  </si>
  <si>
    <t>Fga/Hspb1</t>
  </si>
  <si>
    <t>Cdkn1a/Cebpa</t>
  </si>
  <si>
    <t>Idi1/Sqle/Fdps/Msmo1</t>
  </si>
  <si>
    <t>Slc7a10/Slc38a1</t>
  </si>
  <si>
    <t>Lyn/Ccnd1</t>
  </si>
  <si>
    <t>Lyn/Itih3/Scg3</t>
  </si>
  <si>
    <t>Ets2/Hmga1</t>
  </si>
  <si>
    <t>Itih3/Scg3</t>
  </si>
  <si>
    <t>R-MMU-75892</t>
  </si>
  <si>
    <t>Platelet Adhesion to exposed collagen</t>
  </si>
  <si>
    <t>Lyn</t>
  </si>
  <si>
    <t>R-MMU-9027284</t>
  </si>
  <si>
    <t>Erythropoietin activates RAS</t>
  </si>
  <si>
    <t>R-MMU-9840309</t>
  </si>
  <si>
    <t>Glycosphingolipid biosynthesis</t>
  </si>
  <si>
    <t>B4galnt1</t>
  </si>
  <si>
    <t>R-MMU-9027276</t>
  </si>
  <si>
    <t>Erythropoietin activates Phosphoinositide-3-kinase (PI3K)</t>
  </si>
  <si>
    <t>R-MMU-1433559</t>
  </si>
  <si>
    <t>Regulation of KIT signaling</t>
  </si>
  <si>
    <t>Ets2</t>
  </si>
  <si>
    <t>R-MMU-2730905</t>
  </si>
  <si>
    <t>Role of LAT2/NTAL/LAB on calcium mobilization</t>
  </si>
  <si>
    <t>R-MMU-2559584</t>
  </si>
  <si>
    <t>Formation of Senescence-Associated Heterochromatin Foci (SAHF)</t>
  </si>
  <si>
    <t>Hmga1</t>
  </si>
  <si>
    <t>R-MMU-5621575</t>
  </si>
  <si>
    <t>CD209 (DC-SIGN) signaling</t>
  </si>
  <si>
    <t>R-MMU-9006335</t>
  </si>
  <si>
    <t>Signaling by Erythropoietin</t>
  </si>
  <si>
    <t>R-MMU-389513</t>
  </si>
  <si>
    <t>CTLA4 inhibitory signaling</t>
  </si>
  <si>
    <t>R-MMU-912631</t>
  </si>
  <si>
    <t>Regulation of signaling by CBL</t>
  </si>
  <si>
    <t>R-MMU-389356</t>
  </si>
  <si>
    <t>CD28 co-stimulation</t>
  </si>
  <si>
    <t>R-MMU-1433557</t>
  </si>
  <si>
    <t>Signaling by SCF-KIT</t>
  </si>
  <si>
    <t>R-MMU-512988</t>
  </si>
  <si>
    <t>Interleukin-3 Interleukin-5 and GM-CSF signaling</t>
  </si>
  <si>
    <t>R-MMU-1660662</t>
  </si>
  <si>
    <t>Glycosphingolipid metabolism</t>
  </si>
  <si>
    <t>R-MMU-72165</t>
  </si>
  <si>
    <t>mRNA Splicing - Minor Pathway</t>
  </si>
  <si>
    <t>Txnl4a</t>
  </si>
  <si>
    <t>Ccnd1</t>
  </si>
  <si>
    <t>Pth1r</t>
  </si>
  <si>
    <t>R-MMU-3214858</t>
  </si>
  <si>
    <t>RMTs methylate histone arginines</t>
  </si>
  <si>
    <t>Etv4</t>
  </si>
  <si>
    <t>Kirrel2</t>
  </si>
  <si>
    <t>Ntsr2/Pth1r</t>
  </si>
  <si>
    <t>Kdr/Lyn</t>
  </si>
  <si>
    <t>R-MMU-72163</t>
  </si>
  <si>
    <t>mRNA Splicing - Major Pathway</t>
  </si>
  <si>
    <t>R-MMU-72172</t>
  </si>
  <si>
    <t>mRNA Splicing</t>
  </si>
  <si>
    <t>Slc38a1</t>
  </si>
  <si>
    <t>R-MMU-72203</t>
  </si>
  <si>
    <t>Processing of Capped Intron-Containing Pre-mRNA</t>
  </si>
  <si>
    <t>Oasl1/Sphk1/Socs3/Il13ra1/Socs2/Lck/Tnfrsf12a</t>
  </si>
  <si>
    <t>Fga/Tnc/Icam1</t>
  </si>
  <si>
    <t>Fga/Pros1</t>
  </si>
  <si>
    <t>Fga/Klk7/Tnc/Icam1</t>
  </si>
  <si>
    <t>Fga/Lck/Pros1/Arrb1</t>
  </si>
  <si>
    <t>Oasl1/Sphk1/Socs3</t>
  </si>
  <si>
    <t>Socs2/Lck</t>
  </si>
  <si>
    <t>Fga/Arrb1</t>
  </si>
  <si>
    <t>Sphk1/Lck/Egr2/Pde3b</t>
  </si>
  <si>
    <t>Fga/Gdnf/Arrb1</t>
  </si>
  <si>
    <t>Socs3/Il13ra1/Lck</t>
  </si>
  <si>
    <t>Lck/Pros1</t>
  </si>
  <si>
    <t>Oasl1/Sphk1</t>
  </si>
  <si>
    <t>Arrb1/Pde3b</t>
  </si>
  <si>
    <t>R-MMU-159782</t>
  </si>
  <si>
    <t>Removal of aminoterminal propeptides from gamma-carboxylated proteins</t>
  </si>
  <si>
    <t>Pros1</t>
  </si>
  <si>
    <t>R-MMU-9020558</t>
  </si>
  <si>
    <t>Interleukin-2 signaling</t>
  </si>
  <si>
    <t>Lck</t>
  </si>
  <si>
    <t>R-MMU-159854</t>
  </si>
  <si>
    <t>Gamma-carboxylation transport and amino-terminal cleavage of proteins</t>
  </si>
  <si>
    <t>R-MMU-389359</t>
  </si>
  <si>
    <t>CD28 dependent Vav1 pathway</t>
  </si>
  <si>
    <t>R-MMU-202427</t>
  </si>
  <si>
    <t>Phosphorylation of CD3 and TCR zeta chains</t>
  </si>
  <si>
    <t>Il13ra1</t>
  </si>
  <si>
    <t>Arrb1</t>
  </si>
  <si>
    <t>R-MMU-2028269</t>
  </si>
  <si>
    <t>Signaling by Hippo</t>
  </si>
  <si>
    <t>Amotl1</t>
  </si>
  <si>
    <t>R-MMU-5620971</t>
  </si>
  <si>
    <t>Pyroptosis</t>
  </si>
  <si>
    <t>Casp4</t>
  </si>
  <si>
    <t>R-MMU-389357</t>
  </si>
  <si>
    <t>CD28 dependent PI3K/Akt signaling</t>
  </si>
  <si>
    <t>Egr2</t>
  </si>
  <si>
    <t>R-MMU-168638</t>
  </si>
  <si>
    <t>NOD1/2 Signaling Pathway</t>
  </si>
  <si>
    <t>R-MMU-456926</t>
  </si>
  <si>
    <t>Thrombin signalling through proteinase activated receptors (PARs)</t>
  </si>
  <si>
    <t>R-MMU-168643</t>
  </si>
  <si>
    <t>Nucleotide-binding domain leucine rich repeat containing receptor (NLR) signaling pathways</t>
  </si>
  <si>
    <t>R-MMU-432722</t>
  </si>
  <si>
    <t>Golgi Associated Vesicle Biogenesis</t>
  </si>
  <si>
    <t>Atp10a</t>
  </si>
  <si>
    <t>Slc14a1</t>
  </si>
  <si>
    <t>Icam1</t>
  </si>
  <si>
    <t>Lck/Arhgap28</t>
  </si>
  <si>
    <t>Arhgap28</t>
  </si>
  <si>
    <t>Isg15/Osmr/Socs1/Il15ra/Tubb6</t>
  </si>
  <si>
    <t>Isg15/Socs1/Tubb6</t>
  </si>
  <si>
    <t>Osmr/Socs1/Il15ra</t>
  </si>
  <si>
    <t>Isg15/Tubb6</t>
  </si>
  <si>
    <t>Cdkn1a/Tubb6</t>
  </si>
  <si>
    <t>Vgf/Timp1</t>
  </si>
  <si>
    <t>R-MMU-8963889</t>
  </si>
  <si>
    <t>Assembly of active LPL and LIPC lipase complexes</t>
  </si>
  <si>
    <t>Angptl4</t>
  </si>
  <si>
    <t>Socs1</t>
  </si>
  <si>
    <t>Pik3r5</t>
  </si>
  <si>
    <t>R-MMU-9759475</t>
  </si>
  <si>
    <t>Regulation of CDH11 Expression and Function</t>
  </si>
  <si>
    <t>R-MMU-9759476</t>
  </si>
  <si>
    <t>Regulation of Homotypic Cell-Cell Adhesion</t>
  </si>
  <si>
    <t>R-MMU-9764260</t>
  </si>
  <si>
    <t>Regulation of Expression and Function of Type II Classical Cadherins</t>
  </si>
  <si>
    <t>Tubb6</t>
  </si>
  <si>
    <t>Brip1</t>
  </si>
  <si>
    <t>R-MMU-75876</t>
  </si>
  <si>
    <t>Synthesis of very long-chain fatty acyl-CoAs</t>
  </si>
  <si>
    <t>Acsl5</t>
  </si>
  <si>
    <t>R-MMU-392451</t>
  </si>
  <si>
    <t>G beta:gamma signalling through PI3Kgamma</t>
  </si>
  <si>
    <t>R-MMU-397795</t>
  </si>
  <si>
    <t>G-protein beta:gamma signalling</t>
  </si>
  <si>
    <t>R-MMU-1660499</t>
  </si>
  <si>
    <t>Synthesis of PIPs at the plasma membrane</t>
  </si>
  <si>
    <t>Cdkn1a/Cdk6/Tubb6</t>
  </si>
  <si>
    <t>Cdkn1a/Cebpa/Tubb6</t>
  </si>
  <si>
    <t>Timp1/Tubb6/Pik3r5</t>
  </si>
  <si>
    <t>Timp1/Pik3r5</t>
  </si>
  <si>
    <t>Cdkn1a/Brip1</t>
  </si>
  <si>
    <t>R-MMU-1483255</t>
  </si>
  <si>
    <t>PI Metabolism</t>
  </si>
  <si>
    <t>Isg15/Brip1</t>
  </si>
  <si>
    <t>Hspb1/Nab2</t>
  </si>
  <si>
    <t>Tnfsf11/Tnfrsf1b/Tnfrsf1a</t>
  </si>
  <si>
    <t>Col6a1/Col13a1/Col6a2/Scube3</t>
  </si>
  <si>
    <t>Col6a1/Col13a1/Col6a2</t>
  </si>
  <si>
    <t>Slc6a7/Slc6a19</t>
  </si>
  <si>
    <t>Col6a1/Klk8/Col6a2/Vav3</t>
  </si>
  <si>
    <t>Col6a1/Col6a2/Vav3</t>
  </si>
  <si>
    <t>Pde1a</t>
  </si>
  <si>
    <t>R-MMU-5633008</t>
  </si>
  <si>
    <t>TP53 Regulates Transcription of Cell Death Genes</t>
  </si>
  <si>
    <t>Steap3</t>
  </si>
  <si>
    <t>Pde3a/Pde1a</t>
  </si>
  <si>
    <t>R-MMU-111933</t>
  </si>
  <si>
    <t>Calmodulin induced events</t>
  </si>
  <si>
    <t>R-MMU-111997</t>
  </si>
  <si>
    <t>CaM pathway</t>
  </si>
  <si>
    <t>R-MMU-1489509</t>
  </si>
  <si>
    <t>DAG and IP3 signaling</t>
  </si>
  <si>
    <t>R-MMU-111996</t>
  </si>
  <si>
    <t>Ca-dependent events</t>
  </si>
  <si>
    <t>R-MMU-2514859</t>
  </si>
  <si>
    <t>Inactivation recovery and regulation of the phototransduction cascade</t>
  </si>
  <si>
    <t>Gucy2f</t>
  </si>
  <si>
    <t>R-MMU-2514856</t>
  </si>
  <si>
    <t>The phototransduction cascade</t>
  </si>
  <si>
    <t>Slc6a19</t>
  </si>
  <si>
    <t>R-MMU-917977</t>
  </si>
  <si>
    <t>Transferrin endocytosis and recycling</t>
  </si>
  <si>
    <t>R-MMU-112043</t>
  </si>
  <si>
    <t>PLC beta mediated events</t>
  </si>
  <si>
    <t>R-MMU-112040</t>
  </si>
  <si>
    <t>G-protein mediated events</t>
  </si>
  <si>
    <t>Kif26a/Vav3/Pde1a</t>
  </si>
  <si>
    <t>Kif26a</t>
  </si>
  <si>
    <t>R-MMU-111885</t>
  </si>
  <si>
    <t>Opioid Signalling</t>
  </si>
  <si>
    <t>Vav3/Steap3</t>
  </si>
  <si>
    <t>Slc6a7</t>
  </si>
  <si>
    <t>Trim69</t>
  </si>
  <si>
    <t>Col27a1/Capn6/Tnxb</t>
  </si>
  <si>
    <t>R-MMU-190873</t>
  </si>
  <si>
    <t>Gap junction degradation</t>
  </si>
  <si>
    <t>Dnm1</t>
  </si>
  <si>
    <t>Pde10a</t>
  </si>
  <si>
    <t>Gpr27/Pde10a</t>
  </si>
  <si>
    <t>Ephb6</t>
  </si>
  <si>
    <t>Col27a1</t>
  </si>
  <si>
    <t>Ephb6/Dnm1</t>
  </si>
  <si>
    <t>Nectin2</t>
  </si>
  <si>
    <t>Tnxb</t>
  </si>
  <si>
    <t>Capn6</t>
  </si>
  <si>
    <t>Steap3/Cpne8</t>
  </si>
  <si>
    <t>Plec/Flnc</t>
  </si>
  <si>
    <t>Sdc1/Ltbp1/Col7a1</t>
  </si>
  <si>
    <t>Gucy2f/Sdc1</t>
  </si>
  <si>
    <t>Sdc1/Dagla/Tagln2/Anxa2</t>
  </si>
  <si>
    <t>R-MMU-264870</t>
  </si>
  <si>
    <t>Caspase-mediated cleavage of cytoskeletal proteins</t>
  </si>
  <si>
    <t>Plec</t>
  </si>
  <si>
    <t>R-MMU-449836</t>
  </si>
  <si>
    <t>Other interleukin signaling</t>
  </si>
  <si>
    <t>Sdc1</t>
  </si>
  <si>
    <t>R-MMU-446353</t>
  </si>
  <si>
    <t>Cell-extracellular matrix interactions</t>
  </si>
  <si>
    <t>Flnc</t>
  </si>
  <si>
    <t>R-MMU-2024096</t>
  </si>
  <si>
    <t>HS-GAG degradation</t>
  </si>
  <si>
    <t>Dagla</t>
  </si>
  <si>
    <t>Steap3/Cpne8/Nhs</t>
  </si>
  <si>
    <t>Sox4</t>
  </si>
  <si>
    <t>R-MMU-6794361</t>
  </si>
  <si>
    <t>Neurexins and neuroligins</t>
  </si>
  <si>
    <t>Nlgn2</t>
  </si>
  <si>
    <t>Ltbp1</t>
  </si>
  <si>
    <t>R-MMU-3299685</t>
  </si>
  <si>
    <t>Detoxification of Reactive Oxygen Species</t>
  </si>
  <si>
    <t>Gpx7</t>
  </si>
  <si>
    <t>Kcna4</t>
  </si>
  <si>
    <t>Dagla/Tagln2</t>
  </si>
  <si>
    <t>Ntrk2</t>
  </si>
  <si>
    <t>Kcna4/Nlgn2</t>
  </si>
  <si>
    <t>Nhs</t>
  </si>
  <si>
    <t>Ano3</t>
  </si>
  <si>
    <t>Tagln2</t>
  </si>
  <si>
    <t>Ncaph</t>
  </si>
  <si>
    <t>Kif26a/Kif19a</t>
  </si>
  <si>
    <t>R-MMU-844456</t>
  </si>
  <si>
    <t>The NLRP3 inflammasome</t>
  </si>
  <si>
    <t>Panx1</t>
  </si>
  <si>
    <t>Kif26a/Vav3/Pde1a/Kif19a</t>
  </si>
  <si>
    <t>R-MMU-622312</t>
  </si>
  <si>
    <t>Inflammasomes</t>
  </si>
  <si>
    <t>R-MMU-5365859</t>
  </si>
  <si>
    <t>RA biosynthesis pathway</t>
  </si>
  <si>
    <t>Cyp26b1</t>
  </si>
  <si>
    <t>R-MMU-201451</t>
  </si>
  <si>
    <t>Signaling by BMP</t>
  </si>
  <si>
    <t>Smad6</t>
  </si>
  <si>
    <t>R-MMU-5362517</t>
  </si>
  <si>
    <t>Signaling by Retinoic Acid</t>
  </si>
  <si>
    <t>Psmb9/Psmb8/Tap1/H2-Q7/H2-Q4</t>
  </si>
  <si>
    <t>Psmb9/Psmb8/Tap1/H2-Q7/H2-Q4/Uba7</t>
  </si>
  <si>
    <t>Tap1/H2-Q7/H2-Q4</t>
  </si>
  <si>
    <t>Parp10/Parp14</t>
  </si>
  <si>
    <t>H2-Q7/H2-Q4</t>
  </si>
  <si>
    <t>Clcf1/Psmb9/Psmb8/Uba7</t>
  </si>
  <si>
    <t>Clcf1/Psmb9/Psmb8</t>
  </si>
  <si>
    <t>Psmb9/Psmb8/Uba7</t>
  </si>
  <si>
    <t>Clcf1</t>
  </si>
  <si>
    <t>Uba7</t>
  </si>
  <si>
    <t>R-MMU-3000157</t>
  </si>
  <si>
    <t>Laminin interactions</t>
  </si>
  <si>
    <t>Megf11</t>
  </si>
  <si>
    <t>R-MMU-70635</t>
  </si>
  <si>
    <t>Urea cycle</t>
  </si>
  <si>
    <t>Arg1</t>
  </si>
  <si>
    <t>Cd86</t>
  </si>
  <si>
    <t>R-MMU-140342</t>
  </si>
  <si>
    <t>Apoptosis induced DNA fragmentation</t>
  </si>
  <si>
    <t>H1f0</t>
  </si>
  <si>
    <t>R-MMU-1614558</t>
  </si>
  <si>
    <t>Degradation of cysteine and homocysteine</t>
  </si>
  <si>
    <t>Sqor</t>
  </si>
  <si>
    <t>Cdk5r1</t>
  </si>
  <si>
    <t>R-MMU-1614635</t>
  </si>
  <si>
    <t>Sulfur amino acid metabolism</t>
  </si>
  <si>
    <t>R-MMU-2022854</t>
  </si>
  <si>
    <t>Keratan sulfate biosynthesis</t>
  </si>
  <si>
    <t>B3gnt4</t>
  </si>
  <si>
    <t>Arg1/Sqor</t>
  </si>
  <si>
    <t>Pclaf</t>
  </si>
  <si>
    <t>R-MMU-1638074</t>
  </si>
  <si>
    <t>Keratan sulfate/keratin metabolism</t>
  </si>
  <si>
    <t>Psmb9/Psmb8/Tap1/H2-T23</t>
  </si>
  <si>
    <t>Clcf1/Psmb9/Psmb8/Uba7/Ifit1bl2/Nlrc5</t>
  </si>
  <si>
    <t>Psmb9/Psmb8/Tap1/Uba7/H2-T23</t>
  </si>
  <si>
    <t>Psmb9/Psmb8/Nlrc5</t>
  </si>
  <si>
    <t>Uba7/Ifit1bl2</t>
  </si>
  <si>
    <t>Tap1/H2-T23</t>
  </si>
  <si>
    <t>Clcf1/Psmb9/Psmb8/Nlrc5</t>
  </si>
  <si>
    <t>Nlrc5/Irf7</t>
  </si>
  <si>
    <t>Slc2a10</t>
  </si>
  <si>
    <t>R-MMU-936964</t>
  </si>
  <si>
    <t>Activation of IRF3 IRF7 mediated by TBK1 IKBKE</t>
  </si>
  <si>
    <t>Irf7</t>
  </si>
  <si>
    <t>H2-T23</t>
  </si>
  <si>
    <t>R-MMU-1834949</t>
  </si>
  <si>
    <t>Cytosolic sensors of pathogen-associated DNA</t>
  </si>
  <si>
    <t>R-MMU-168928</t>
  </si>
  <si>
    <t>DDX58/IFIH1-mediated induction of interferon-alpha/beta</t>
  </si>
  <si>
    <t>H2-Q7/H2-Q4/H2-Q6/H2-M3</t>
  </si>
  <si>
    <t>Trib3</t>
  </si>
  <si>
    <t>Npb/Ccl5</t>
  </si>
  <si>
    <t>Fbln2</t>
  </si>
  <si>
    <t>Nox4</t>
  </si>
  <si>
    <t>St8sia5</t>
  </si>
  <si>
    <t>Cdh18</t>
  </si>
  <si>
    <t>Fxyd7</t>
  </si>
  <si>
    <t>Ccl5</t>
  </si>
  <si>
    <t>Hpn</t>
  </si>
  <si>
    <t>Ppl</t>
  </si>
  <si>
    <t>Lyz2</t>
  </si>
  <si>
    <t>Hpn/Trib3</t>
  </si>
  <si>
    <t>Vegfa/Kif26b/Serpind1</t>
  </si>
  <si>
    <t>Kcnk3/Kcnj6</t>
  </si>
  <si>
    <t>Chgb/Serpind1</t>
  </si>
  <si>
    <t>R-MMU-1428517</t>
  </si>
  <si>
    <t>The citric acid (TCA) cycle and respiratory electron transport</t>
  </si>
  <si>
    <t>Ndufs8/Hagh</t>
  </si>
  <si>
    <t>Kcnk3</t>
  </si>
  <si>
    <t>R-MMU-74217</t>
  </si>
  <si>
    <t>Purine salvage</t>
  </si>
  <si>
    <t>Gmpr</t>
  </si>
  <si>
    <t>R-MMU-1369062</t>
  </si>
  <si>
    <t>ABC transporters in lipid homeostasis</t>
  </si>
  <si>
    <t>Abca6</t>
  </si>
  <si>
    <t>Lmcd1</t>
  </si>
  <si>
    <t>Serpind1</t>
  </si>
  <si>
    <t>R-MMU-450302</t>
  </si>
  <si>
    <t>activated TAK1 mediates p38 MAPK activation</t>
  </si>
  <si>
    <t>Map2k6</t>
  </si>
  <si>
    <t>R-MMU-8956321</t>
  </si>
  <si>
    <t>Nucleotide salvage</t>
  </si>
  <si>
    <t>R-MMU-70268</t>
  </si>
  <si>
    <t>Pyruvate metabolism</t>
  </si>
  <si>
    <t>Hagh</t>
  </si>
  <si>
    <t>R-MMU-5654687</t>
  </si>
  <si>
    <t>Downstream signaling of activated FGFR1</t>
  </si>
  <si>
    <t>Flrt1</t>
  </si>
  <si>
    <t>R-MMU-6804758</t>
  </si>
  <si>
    <t>Regulation of TP53 Activity through Acetylation</t>
  </si>
  <si>
    <t>Thsd7b</t>
  </si>
  <si>
    <t>Tac1/Adm</t>
  </si>
  <si>
    <t>Vegfa/Flrt1</t>
  </si>
  <si>
    <t>R-MMU-71406</t>
  </si>
  <si>
    <t>Pyruvate metabolism and Citric Acid (TCA) cycle</t>
  </si>
  <si>
    <t>R-MMU-5654736</t>
  </si>
  <si>
    <t>Signaling by FGFR1</t>
  </si>
  <si>
    <t>Kif26b</t>
  </si>
  <si>
    <t>R-MMU-448424</t>
  </si>
  <si>
    <t>Interleukin-17 signaling</t>
  </si>
  <si>
    <t>R-MMU-450294</t>
  </si>
  <si>
    <t>MAP kinase activation</t>
  </si>
  <si>
    <t>R-MMU-6799198</t>
  </si>
  <si>
    <t>Complex I biogenesis</t>
  </si>
  <si>
    <t>Ndufs8</t>
  </si>
  <si>
    <t>Lypd1</t>
  </si>
  <si>
    <t>R-MMU-611105</t>
  </si>
  <si>
    <t>Respiratory electron transport</t>
  </si>
  <si>
    <t>R-MMU-163200</t>
  </si>
  <si>
    <t>Respiratory electron transport ATP synthesis by chemiosmotic coupling and heat production by uncoupling proteins.</t>
  </si>
  <si>
    <t>Tac1</t>
  </si>
  <si>
    <t>Chgb/Apoe</t>
  </si>
  <si>
    <t>R-MMU-201556</t>
  </si>
  <si>
    <t>Signaling by ALK</t>
  </si>
  <si>
    <t>Ptn</t>
  </si>
  <si>
    <t>Bcap31</t>
  </si>
  <si>
    <t>Vegfa/Ptn</t>
  </si>
  <si>
    <t>Hip1r/Dab2</t>
  </si>
  <si>
    <t>Dab2</t>
  </si>
  <si>
    <t>Lpcat2</t>
  </si>
  <si>
    <t>Hip1r</t>
  </si>
  <si>
    <t>Kif26b/Serpind1</t>
  </si>
  <si>
    <t>Cryl1</t>
  </si>
  <si>
    <t>Usp18/Psmb8/Isg15/Il1r1/Socs3</t>
  </si>
  <si>
    <t>Usp18/Psmb8/Il1r1/Socs3</t>
  </si>
  <si>
    <t>Usp18/Psmb8/Il1r1</t>
  </si>
  <si>
    <t>Usp18/Isg15/Socs3</t>
  </si>
  <si>
    <t>Usp18/Isg15</t>
  </si>
  <si>
    <t>Usp18/Socs3</t>
  </si>
  <si>
    <t>Usp18/Irf7</t>
  </si>
  <si>
    <t>Ifitm3/Icam1</t>
  </si>
  <si>
    <t>Psmb8/Dtx3l/Socs3</t>
  </si>
  <si>
    <t>Psmb8/Hspb1/Ret</t>
  </si>
  <si>
    <t>Lgals3bp/Itih3</t>
  </si>
  <si>
    <t>Gja1</t>
  </si>
  <si>
    <t>Usp18</t>
  </si>
  <si>
    <t>Sdc4</t>
  </si>
  <si>
    <t>R-MMU-912694</t>
  </si>
  <si>
    <t>Regulation of IFNA/IFNB signaling</t>
  </si>
  <si>
    <t>Lgals3bp/Itih3/Sdc4</t>
  </si>
  <si>
    <t>Parp14/Sdc4</t>
  </si>
  <si>
    <t>Usp18/Psmb8</t>
  </si>
  <si>
    <t>Psmb8/Socs3</t>
  </si>
  <si>
    <t>Sdc4/Icam1</t>
  </si>
  <si>
    <t>Psmb8/Ret</t>
  </si>
  <si>
    <t>Bmpr1b</t>
  </si>
  <si>
    <t>Ret</t>
  </si>
  <si>
    <t>Fdps/Idi1/Msmo1/Nsdhl/Dhcr7/Dhcr24/Sc5d/Hmgcr/Sqle/Fdft1/Cyp51/Hsd17b7/Lss/Ebp/Hmgcs1/Pmvk</t>
  </si>
  <si>
    <t>Fdps/Idi1/Msmo1/Nsdhl/Dhcr7/Dhcr24/Stard4/Sc5d/Hmgcr/Sqle/Fdft1/Cyp51/Hsd17b7/Lss/Ebp/Hmgcs1/Pmvk</t>
  </si>
  <si>
    <t>Itih3/Manf</t>
  </si>
  <si>
    <t>R-MMU-196108</t>
  </si>
  <si>
    <t>Pregnenolone biosynthesis</t>
  </si>
  <si>
    <t>Stard4</t>
  </si>
  <si>
    <t>Mthfd2</t>
  </si>
  <si>
    <t>R-MMU-1483191</t>
  </si>
  <si>
    <t>Synthesis of PC</t>
  </si>
  <si>
    <t>Mfsd2a</t>
  </si>
  <si>
    <t>Ormdl2</t>
  </si>
  <si>
    <t>Sdc4/Mthfd2</t>
  </si>
  <si>
    <t>Rab4b</t>
  </si>
  <si>
    <t>Itih3/Sdc4/Manf</t>
  </si>
  <si>
    <t>Slc4a4</t>
  </si>
  <si>
    <t>Adamtsl3/Adamts5</t>
  </si>
  <si>
    <t>Slc38a3/Slc25a5</t>
  </si>
  <si>
    <t>Tgfb2/Adamts5</t>
  </si>
  <si>
    <t>R-MMU-450341</t>
  </si>
  <si>
    <t>Activation of the AP-1 family of transcription factors</t>
  </si>
  <si>
    <t>Fos</t>
  </si>
  <si>
    <t>R-MMU-83936</t>
  </si>
  <si>
    <t>Transport of nucleosides and free purine and pyrimidine bases across the plasma membrane</t>
  </si>
  <si>
    <t>Slc25a5</t>
  </si>
  <si>
    <t>R-MMU-416993</t>
  </si>
  <si>
    <t>Trafficking of GluR2-containing AMPA receptors</t>
  </si>
  <si>
    <t>Gria1</t>
  </si>
  <si>
    <t>R-MMU-450282</t>
  </si>
  <si>
    <t>MAPK targets/ Nuclear events mediated by MAP kinases</t>
  </si>
  <si>
    <t>Hs6st2</t>
  </si>
  <si>
    <t>Slc38a3</t>
  </si>
  <si>
    <t>Tgfb2</t>
  </si>
  <si>
    <t>R-MMU-425397</t>
  </si>
  <si>
    <t>Transport of vitamins nucleosides and related molecules</t>
  </si>
  <si>
    <t>Kirrel3</t>
  </si>
  <si>
    <t>Adamts5</t>
  </si>
  <si>
    <t>Ppa1</t>
  </si>
  <si>
    <t>Usp18/Isg15/Socs3/Irf9/Eif2ak2</t>
  </si>
  <si>
    <t>Usp18/Isg15/Eif2ak2</t>
  </si>
  <si>
    <t>Usp18/Socs3/Irf9</t>
  </si>
  <si>
    <t>Usp18/Psmb8/Isg15/Il1r1/Socs3/Irf9/Eif2ak2</t>
  </si>
  <si>
    <t>Isg15/Eif2ak2</t>
  </si>
  <si>
    <t>Hspb1/Pgf</t>
  </si>
  <si>
    <t>Lgals3bp</t>
  </si>
  <si>
    <t>Psmb8/Mt2</t>
  </si>
  <si>
    <t>Gabbr2/Adcy1/Grip1</t>
  </si>
  <si>
    <t>Gabbr2/Adcy1</t>
  </si>
  <si>
    <t>Gabbr2/Adcy1/Shank1/Grip1</t>
  </si>
  <si>
    <t>Chrm2/Gabbr2/Adcy1</t>
  </si>
  <si>
    <t>Chrm2/Gabbr2/Plppr1</t>
  </si>
  <si>
    <t>R-MMU-6807505</t>
  </si>
  <si>
    <t>RNA polymerase II transcribes snRNA genes</t>
  </si>
  <si>
    <t>Ints7/Pou2f2</t>
  </si>
  <si>
    <t>Abcg1</t>
  </si>
  <si>
    <t>Gas2</t>
  </si>
  <si>
    <t>R-MMU-139853</t>
  </si>
  <si>
    <t>Elevation of cytosolic Ca2+ levels</t>
  </si>
  <si>
    <t>Trpc3</t>
  </si>
  <si>
    <t>R-MMU-170670</t>
  </si>
  <si>
    <t>Adenylate cyclase inhibitory pathway</t>
  </si>
  <si>
    <t>Adcy1</t>
  </si>
  <si>
    <t>Plppr1</t>
  </si>
  <si>
    <t>Grip1</t>
  </si>
  <si>
    <t>R-MMU-111931</t>
  </si>
  <si>
    <t>PKA-mediated phosphorylation of CREB</t>
  </si>
  <si>
    <t>R-MMU-163615</t>
  </si>
  <si>
    <t>PKA activation</t>
  </si>
  <si>
    <t>Alk</t>
  </si>
  <si>
    <t>Jag1</t>
  </si>
  <si>
    <t>B3gat2</t>
  </si>
  <si>
    <t>R-MMU-525793</t>
  </si>
  <si>
    <t>Myogenesis</t>
  </si>
  <si>
    <t>Cdh4</t>
  </si>
  <si>
    <t>R-MMU-418360</t>
  </si>
  <si>
    <t>Platelet calcium homeostasis</t>
  </si>
  <si>
    <t>Gabbr2</t>
  </si>
  <si>
    <t>R-MMU-917729</t>
  </si>
  <si>
    <t>Endosomal Sorting Complex Required For Transport (ESCRT)</t>
  </si>
  <si>
    <t>Vps37b</t>
  </si>
  <si>
    <t>Shank1</t>
  </si>
  <si>
    <t>Chrm2</t>
  </si>
  <si>
    <t>Khdrbs3</t>
  </si>
  <si>
    <t>Nr1d2</t>
  </si>
  <si>
    <t>Galntl6</t>
  </si>
  <si>
    <t>Chrm2/Plppr1</t>
  </si>
  <si>
    <t>Nrp2</t>
  </si>
  <si>
    <t>Alk/Nrp2</t>
  </si>
  <si>
    <t>Cdh4/Plxna4</t>
  </si>
  <si>
    <t>Gabbr2/Grip1</t>
  </si>
  <si>
    <t>Pou2f2</t>
  </si>
  <si>
    <t>Gabbr2/Plppr1</t>
  </si>
  <si>
    <t>Chrm2/Adcy1</t>
  </si>
  <si>
    <t>Adcy1/Shank1</t>
  </si>
  <si>
    <t>Ints7</t>
  </si>
  <si>
    <t>H2-Q6/H2-Q7/H2-Q4/Psmb9</t>
  </si>
  <si>
    <t>H2-Q6/H2-Q7/H2-Q4</t>
  </si>
  <si>
    <t>Uba7/H2-Q6/H2-Q7/H2-Q4/Psmb9</t>
  </si>
  <si>
    <t>Serping1/A2m</t>
  </si>
  <si>
    <t>Serping1/Serpina3i/A2m</t>
  </si>
  <si>
    <t>Uba7/Nlrc5/Osmr/Psmb9</t>
  </si>
  <si>
    <t>Serping1/Serpina3i/Cd74/A2m</t>
  </si>
  <si>
    <t>Nlrc5/Osmr/Psmb9</t>
  </si>
  <si>
    <t>Nlrc5/Psmb9</t>
  </si>
  <si>
    <t>Uba7/Psmb9</t>
  </si>
  <si>
    <t>Hmga2</t>
  </si>
  <si>
    <t>Hs3st3b1</t>
  </si>
  <si>
    <t>Hmga2/Psmb9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</si>
</sst>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000000000"/>
    <numFmt numFmtId="165" formatCode="0.000000000000000"/>
    <numFmt numFmtId="166" formatCode="0.00000000000000000"/>
  </numFmts>
  <fonts count="9">
    <font>
      <sz val="11"/>
      <color theme="1"/>
      <name val="Calibri"/>
      <family val="2"/>
      <scheme val="minor"/>
    </font>
    <font>
      <b/>
      <sz val="11"/>
      <color rgb="FF000000"/>
      <name val="Calibri"/>
      <family val="2"/>
      <scheme val="minor"/>
    </font>
    <font>
      <sz val="11"/>
      <color rgb="FF000000"/>
      <name val="Calibri"/>
      <family val="2"/>
      <scheme val="minor"/>
    </font>
    <font>
      <b/>
      <sz val="11"/>
      <color theme="1"/>
      <name val="Calibri"/>
      <family val="2"/>
      <scheme val="minor"/>
    </font>
    <font>
      <sz val="11"/>
      <color theme="1"/>
      <name val="Calibri"/>
      <family val="2"/>
      <scheme val="minor"/>
    </font>
    <font>
      <b/>
      <sz val="11"/>
      <color rgb="FF000000"/>
      <name val="Calibri"/>
      <scheme val="minor"/>
    </font>
    <font>
      <sz val="11"/>
      <color indexed="8"/>
      <name val="Calibri"/>
      <family val="2"/>
      <scheme val="minor"/>
    </font>
    <font>
      <b/>
      <sz val="11"/>
      <color indexed="8"/>
      <name val="Calibri"/>
      <family val="2"/>
      <scheme val="minor"/>
    </font>
    <font>
      <b/>
      <sz val="10"/>
      <color indexed="8"/>
      <name val="Sans"/>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1" fillId="0" borderId="0" xfId="0" applyFont="1"/>
    <xf numFmtId="0" fontId="2" fillId="0" borderId="0" xfId="0" applyFont="1"/>
    <xf numFmtId="0" fontId="3" fillId="0" borderId="0" xfId="0" applyFont="1"/>
    <xf numFmtId="0" fontId="5" fillId="0" borderId="0" xfId="0" applyFont="1" applyAlignment="1">
      <alignment wrapText="1"/>
    </xf>
    <xf numFmtId="0" fontId="6" fillId="0" borderId="0" xfId="0" applyFont="1"/>
    <xf numFmtId="0" fontId="7" fillId="0" borderId="0" xfId="0" applyFont="1"/>
    <xf numFmtId="0" fontId="4" fillId="0" borderId="0" xfId="0" applyFont="1"/>
    <xf numFmtId="164" fontId="0" fillId="0" borderId="0" xfId="0" applyNumberFormat="1"/>
    <xf numFmtId="0" fontId="8" fillId="0" borderId="0" xfId="0" applyFont="1"/>
    <xf numFmtId="165" fontId="0" fillId="0" borderId="0" xfId="0" applyNumberFormat="1"/>
    <xf numFmtId="166"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onnections" Target="connections.xml"/><Relationship Id="rId79"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78"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FC0F7-A9BF-49C4-9706-B0622112BDED}">
  <dimension ref="A1:C31"/>
  <sheetViews>
    <sheetView tabSelected="1" workbookViewId="0">
      <selection activeCell="G13" sqref="G13"/>
    </sheetView>
  </sheetViews>
  <sheetFormatPr defaultRowHeight="15"/>
  <cols>
    <col min="1" max="1" width="42.42578125" customWidth="1"/>
  </cols>
  <sheetData>
    <row r="1" spans="1:3" ht="30">
      <c r="A1" s="4" t="s">
        <v>0</v>
      </c>
    </row>
    <row r="3" spans="1:3">
      <c r="A3" s="1" t="s">
        <v>1</v>
      </c>
      <c r="B3" s="5" t="s">
        <v>2</v>
      </c>
      <c r="C3" s="5"/>
    </row>
    <row r="4" spans="1:3">
      <c r="A4" s="2" t="s">
        <v>3</v>
      </c>
      <c r="B4" s="5" t="s">
        <v>4</v>
      </c>
      <c r="C4" s="5"/>
    </row>
    <row r="5" spans="1:3">
      <c r="A5" s="1" t="s">
        <v>5</v>
      </c>
      <c r="B5" s="3" t="s">
        <v>6</v>
      </c>
      <c r="C5" s="3" t="s">
        <v>7</v>
      </c>
    </row>
    <row r="6" spans="1:3">
      <c r="A6" s="5" t="s">
        <v>8</v>
      </c>
      <c r="B6" s="5" t="s">
        <v>9</v>
      </c>
      <c r="C6" s="5" t="s">
        <v>10</v>
      </c>
    </row>
    <row r="7" spans="1:3">
      <c r="A7" s="5" t="s">
        <v>11</v>
      </c>
      <c r="B7" s="5" t="s">
        <v>12</v>
      </c>
      <c r="C7" s="5" t="s">
        <v>13</v>
      </c>
    </row>
    <row r="8" spans="1:3">
      <c r="A8" s="5" t="s">
        <v>14</v>
      </c>
      <c r="B8" s="5" t="s">
        <v>15</v>
      </c>
      <c r="C8" s="5" t="s">
        <v>16</v>
      </c>
    </row>
    <row r="9" spans="1:3">
      <c r="A9" s="3" t="s">
        <v>17</v>
      </c>
      <c r="B9" s="5"/>
      <c r="C9" s="3"/>
    </row>
    <row r="10" spans="1:3">
      <c r="A10" s="5" t="s">
        <v>18</v>
      </c>
      <c r="B10" s="5"/>
      <c r="C10" s="5"/>
    </row>
    <row r="11" spans="1:3">
      <c r="A11" s="5" t="s">
        <v>19</v>
      </c>
      <c r="B11" s="5"/>
      <c r="C11" s="5"/>
    </row>
    <row r="12" spans="1:3">
      <c r="A12" s="5" t="s">
        <v>20</v>
      </c>
      <c r="B12" s="5"/>
      <c r="C12" s="5"/>
    </row>
    <row r="13" spans="1:3">
      <c r="A13" s="6" t="s">
        <v>21</v>
      </c>
      <c r="B13" s="1" t="s">
        <v>7</v>
      </c>
      <c r="C13" s="5"/>
    </row>
    <row r="14" spans="1:3">
      <c r="A14" s="5" t="s">
        <v>22</v>
      </c>
      <c r="B14" s="5" t="s">
        <v>23</v>
      </c>
      <c r="C14" s="5"/>
    </row>
    <row r="15" spans="1:3">
      <c r="A15" s="5" t="s">
        <v>24</v>
      </c>
      <c r="B15" s="5" t="s">
        <v>25</v>
      </c>
      <c r="C15" s="5"/>
    </row>
    <row r="16" spans="1:3">
      <c r="A16" s="5" t="s">
        <v>26</v>
      </c>
      <c r="B16" s="5" t="s">
        <v>27</v>
      </c>
      <c r="C16" s="5"/>
    </row>
    <row r="17" spans="1:3">
      <c r="A17" s="5" t="s">
        <v>28</v>
      </c>
      <c r="B17" s="5" t="s">
        <v>29</v>
      </c>
      <c r="C17" s="5"/>
    </row>
    <row r="18" spans="1:3">
      <c r="A18" s="5" t="s">
        <v>30</v>
      </c>
      <c r="B18" s="5"/>
      <c r="C18" s="5"/>
    </row>
    <row r="19" spans="1:3">
      <c r="A19" s="5" t="s">
        <v>31</v>
      </c>
      <c r="B19" s="5"/>
      <c r="C19" s="5"/>
    </row>
    <row r="20" spans="1:3">
      <c r="A20" s="5" t="s">
        <v>32</v>
      </c>
      <c r="B20" s="5"/>
      <c r="C20" s="5"/>
    </row>
    <row r="21" spans="1:3">
      <c r="A21" s="3" t="s">
        <v>33</v>
      </c>
      <c r="B21" s="5"/>
      <c r="C21" s="5"/>
    </row>
    <row r="22" spans="1:3">
      <c r="A22" s="7" t="s">
        <v>34</v>
      </c>
      <c r="B22" s="5" t="s">
        <v>35</v>
      </c>
      <c r="C22" s="5"/>
    </row>
    <row r="23" spans="1:3">
      <c r="A23" s="7" t="s">
        <v>7</v>
      </c>
      <c r="B23" s="5" t="s">
        <v>36</v>
      </c>
      <c r="C23" s="5"/>
    </row>
    <row r="24" spans="1:3">
      <c r="A24" s="5" t="s">
        <v>37</v>
      </c>
      <c r="B24" s="5" t="s">
        <v>38</v>
      </c>
      <c r="C24" s="5"/>
    </row>
    <row r="25" spans="1:3">
      <c r="A25" s="5" t="s">
        <v>39</v>
      </c>
      <c r="B25" s="5" t="s">
        <v>40</v>
      </c>
      <c r="C25" s="5"/>
    </row>
    <row r="26" spans="1:3">
      <c r="A26" s="5" t="s">
        <v>41</v>
      </c>
      <c r="B26" s="5" t="s">
        <v>42</v>
      </c>
      <c r="C26" s="5"/>
    </row>
    <row r="27" spans="1:3">
      <c r="A27" s="5" t="s">
        <v>43</v>
      </c>
      <c r="B27" s="5" t="s">
        <v>44</v>
      </c>
      <c r="C27" s="5"/>
    </row>
    <row r="28" spans="1:3">
      <c r="A28" s="5" t="s">
        <v>45</v>
      </c>
      <c r="B28" s="5" t="s">
        <v>46</v>
      </c>
      <c r="C28" s="5"/>
    </row>
    <row r="29" spans="1:3">
      <c r="A29" s="5" t="s">
        <v>47</v>
      </c>
      <c r="B29" s="5" t="s">
        <v>48</v>
      </c>
      <c r="C29" s="5"/>
    </row>
    <row r="30" spans="1:3">
      <c r="A30" s="5" t="s">
        <v>49</v>
      </c>
      <c r="B30" s="5" t="s">
        <v>50</v>
      </c>
      <c r="C30" s="5"/>
    </row>
    <row r="31" spans="1:3">
      <c r="A31" s="2" t="s">
        <v>51</v>
      </c>
      <c r="B31" s="5" t="s">
        <v>52</v>
      </c>
      <c r="C31" s="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EF282-8526-4FF9-A747-A92A197B039B}">
  <dimension ref="A1:J131"/>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172</v>
      </c>
      <c r="B2" t="s">
        <v>173</v>
      </c>
      <c r="C2" t="str">
        <f>"3/8"</f>
        <v>3/8</v>
      </c>
      <c r="D2" t="str">
        <f>"91/8582"</f>
        <v>91/8582</v>
      </c>
      <c r="E2">
        <v>6.2157332909948396E-5</v>
      </c>
      <c r="F2">
        <v>4.5951781549224699E-3</v>
      </c>
      <c r="G2">
        <v>3.75799994856008E-3</v>
      </c>
      <c r="H2" t="s">
        <v>318</v>
      </c>
      <c r="I2">
        <v>3</v>
      </c>
      <c r="J2" t="str">
        <f t="shared" ref="J2:J65" si="0">IF(F2&lt;0.05,"*","")</f>
        <v>*</v>
      </c>
    </row>
    <row r="3" spans="1:10">
      <c r="A3" t="s">
        <v>145</v>
      </c>
      <c r="B3" t="s">
        <v>146</v>
      </c>
      <c r="C3" t="str">
        <f>"3/8"</f>
        <v>3/8</v>
      </c>
      <c r="D3" t="str">
        <f>"95/8582"</f>
        <v>95/8582</v>
      </c>
      <c r="E3">
        <v>7.0695048537268795E-5</v>
      </c>
      <c r="F3">
        <v>4.5951781549224699E-3</v>
      </c>
      <c r="G3">
        <v>3.75799994856008E-3</v>
      </c>
      <c r="H3" t="s">
        <v>162</v>
      </c>
      <c r="I3">
        <v>3</v>
      </c>
      <c r="J3" t="str">
        <f t="shared" si="0"/>
        <v>*</v>
      </c>
    </row>
    <row r="4" spans="1:10">
      <c r="A4" t="s">
        <v>163</v>
      </c>
      <c r="B4" t="s">
        <v>164</v>
      </c>
      <c r="C4" t="str">
        <f>"2/8"</f>
        <v>2/8</v>
      </c>
      <c r="D4" t="str">
        <f>"24/8582"</f>
        <v>24/8582</v>
      </c>
      <c r="E4">
        <v>2.0773706838694901E-4</v>
      </c>
      <c r="F4">
        <v>9.0019396301011193E-3</v>
      </c>
      <c r="G4">
        <v>7.3619101428357304E-3</v>
      </c>
      <c r="H4" t="s">
        <v>165</v>
      </c>
      <c r="I4">
        <v>2</v>
      </c>
      <c r="J4" t="str">
        <f t="shared" si="0"/>
        <v>*</v>
      </c>
    </row>
    <row r="5" spans="1:10">
      <c r="A5" t="s">
        <v>166</v>
      </c>
      <c r="B5" t="s">
        <v>167</v>
      </c>
      <c r="C5" t="str">
        <f>"2/8"</f>
        <v>2/8</v>
      </c>
      <c r="D5" t="str">
        <f>"33/8582"</f>
        <v>33/8582</v>
      </c>
      <c r="E5">
        <v>3.9574444579101203E-4</v>
      </c>
      <c r="F5">
        <v>1.2861694488207899E-2</v>
      </c>
      <c r="G5">
        <v>1.0518470796024301E-2</v>
      </c>
      <c r="H5" t="s">
        <v>165</v>
      </c>
      <c r="I5">
        <v>2</v>
      </c>
      <c r="J5" t="str">
        <f t="shared" si="0"/>
        <v>*</v>
      </c>
    </row>
    <row r="6" spans="1:10">
      <c r="A6" t="s">
        <v>168</v>
      </c>
      <c r="B6" t="s">
        <v>169</v>
      </c>
      <c r="C6" t="str">
        <f>"2/8"</f>
        <v>2/8</v>
      </c>
      <c r="D6" t="str">
        <f>"40/8582"</f>
        <v>40/8582</v>
      </c>
      <c r="E6">
        <v>5.8271541640539501E-4</v>
      </c>
      <c r="F6">
        <v>1.51506008265403E-2</v>
      </c>
      <c r="G6">
        <v>1.23903699067252E-2</v>
      </c>
      <c r="H6" t="s">
        <v>165</v>
      </c>
      <c r="I6">
        <v>2</v>
      </c>
      <c r="J6" t="str">
        <f t="shared" si="0"/>
        <v>*</v>
      </c>
    </row>
    <row r="7" spans="1:10">
      <c r="A7" t="s">
        <v>170</v>
      </c>
      <c r="B7" t="s">
        <v>171</v>
      </c>
      <c r="C7" t="str">
        <f>"2/8"</f>
        <v>2/8</v>
      </c>
      <c r="D7" t="str">
        <f>"61/8582"</f>
        <v>61/8582</v>
      </c>
      <c r="E7">
        <v>1.3537993298787701E-3</v>
      </c>
      <c r="F7">
        <v>2.9332318814040099E-2</v>
      </c>
      <c r="G7">
        <v>2.3988374090834399E-2</v>
      </c>
      <c r="H7" t="s">
        <v>165</v>
      </c>
      <c r="I7">
        <v>2</v>
      </c>
      <c r="J7" t="str">
        <f t="shared" si="0"/>
        <v>*</v>
      </c>
    </row>
    <row r="8" spans="1:10">
      <c r="A8" t="s">
        <v>190</v>
      </c>
      <c r="B8" t="s">
        <v>191</v>
      </c>
      <c r="C8" t="str">
        <f>"3/8"</f>
        <v>3/8</v>
      </c>
      <c r="D8" t="str">
        <f>"342/8582"</f>
        <v>342/8582</v>
      </c>
      <c r="E8">
        <v>3.0252837597644902E-3</v>
      </c>
      <c r="F8">
        <v>5.3928454610829103E-2</v>
      </c>
      <c r="G8">
        <v>4.4103432515738797E-2</v>
      </c>
      <c r="H8" t="s">
        <v>318</v>
      </c>
      <c r="I8">
        <v>3</v>
      </c>
      <c r="J8" t="str">
        <f t="shared" si="0"/>
        <v/>
      </c>
    </row>
    <row r="9" spans="1:10">
      <c r="A9" t="s">
        <v>198</v>
      </c>
      <c r="B9" t="s">
        <v>199</v>
      </c>
      <c r="C9" t="str">
        <f>"2/8"</f>
        <v>2/8</v>
      </c>
      <c r="D9" t="str">
        <f>"96/8582"</f>
        <v>96/8582</v>
      </c>
      <c r="E9">
        <v>3.31867412989718E-3</v>
      </c>
      <c r="F9">
        <v>5.3928454610829103E-2</v>
      </c>
      <c r="G9">
        <v>4.4103432515738797E-2</v>
      </c>
      <c r="H9" t="s">
        <v>319</v>
      </c>
      <c r="I9">
        <v>2</v>
      </c>
      <c r="J9" t="str">
        <f t="shared" si="0"/>
        <v/>
      </c>
    </row>
    <row r="10" spans="1:10">
      <c r="A10" t="s">
        <v>202</v>
      </c>
      <c r="B10" t="s">
        <v>203</v>
      </c>
      <c r="C10" t="str">
        <f>"2/8"</f>
        <v>2/8</v>
      </c>
      <c r="D10" t="str">
        <f>"220/8582"</f>
        <v>220/8582</v>
      </c>
      <c r="E10">
        <v>1.65430454174995E-2</v>
      </c>
      <c r="F10">
        <v>0.12225550036651101</v>
      </c>
      <c r="G10">
        <v>9.9982231068968197E-2</v>
      </c>
      <c r="H10" t="s">
        <v>320</v>
      </c>
      <c r="I10">
        <v>2</v>
      </c>
      <c r="J10" t="str">
        <f t="shared" si="0"/>
        <v/>
      </c>
    </row>
    <row r="11" spans="1:10">
      <c r="A11" t="s">
        <v>156</v>
      </c>
      <c r="B11" t="s">
        <v>157</v>
      </c>
      <c r="C11" t="str">
        <f>"2/8"</f>
        <v>2/8</v>
      </c>
      <c r="D11" t="str">
        <f>"440/8582"</f>
        <v>440/8582</v>
      </c>
      <c r="E11">
        <v>5.9803122414390501E-2</v>
      </c>
      <c r="F11">
        <v>0.12225550036651101</v>
      </c>
      <c r="G11">
        <v>9.9982231068968197E-2</v>
      </c>
      <c r="H11" t="s">
        <v>321</v>
      </c>
      <c r="I11">
        <v>2</v>
      </c>
      <c r="J11" t="str">
        <f t="shared" si="0"/>
        <v/>
      </c>
    </row>
    <row r="12" spans="1:10">
      <c r="A12" t="s">
        <v>158</v>
      </c>
      <c r="B12" t="s">
        <v>159</v>
      </c>
      <c r="C12" t="str">
        <f>"2/8"</f>
        <v>2/8</v>
      </c>
      <c r="D12" t="str">
        <f>"443/8582"</f>
        <v>443/8582</v>
      </c>
      <c r="E12">
        <v>6.0536626747740699E-2</v>
      </c>
      <c r="F12">
        <v>0.12225550036651101</v>
      </c>
      <c r="G12">
        <v>9.9982231068968197E-2</v>
      </c>
      <c r="H12" t="s">
        <v>321</v>
      </c>
      <c r="I12">
        <v>2</v>
      </c>
      <c r="J12" t="str">
        <f t="shared" si="0"/>
        <v/>
      </c>
    </row>
    <row r="13" spans="1:10">
      <c r="A13" t="s">
        <v>205</v>
      </c>
      <c r="B13" t="s">
        <v>206</v>
      </c>
      <c r="C13" t="str">
        <f>"2/8"</f>
        <v>2/8</v>
      </c>
      <c r="D13" t="str">
        <f>"447/8582"</f>
        <v>447/8582</v>
      </c>
      <c r="E13">
        <v>6.1519852479675598E-2</v>
      </c>
      <c r="F13">
        <v>0.12225550036651101</v>
      </c>
      <c r="G13">
        <v>9.9982231068968197E-2</v>
      </c>
      <c r="H13" t="s">
        <v>319</v>
      </c>
      <c r="I13">
        <v>2</v>
      </c>
      <c r="J13" t="str">
        <f t="shared" si="0"/>
        <v/>
      </c>
    </row>
    <row r="14" spans="1:10">
      <c r="A14" t="s">
        <v>175</v>
      </c>
      <c r="B14" t="s">
        <v>176</v>
      </c>
      <c r="C14" t="str">
        <f t="shared" ref="C14:C77" si="1">"1/8"</f>
        <v>1/8</v>
      </c>
      <c r="D14" t="str">
        <f>"21/8582"</f>
        <v>21/8582</v>
      </c>
      <c r="E14">
        <v>1.94168706762066E-2</v>
      </c>
      <c r="F14">
        <v>0.12225550036651101</v>
      </c>
      <c r="G14">
        <v>9.9982231068968197E-2</v>
      </c>
      <c r="H14" t="s">
        <v>177</v>
      </c>
      <c r="I14">
        <v>1</v>
      </c>
      <c r="J14" t="str">
        <f t="shared" si="0"/>
        <v/>
      </c>
    </row>
    <row r="15" spans="1:10">
      <c r="A15" t="s">
        <v>178</v>
      </c>
      <c r="B15" t="s">
        <v>179</v>
      </c>
      <c r="C15" t="str">
        <f t="shared" si="1"/>
        <v>1/8</v>
      </c>
      <c r="D15" t="str">
        <f>"22/8582"</f>
        <v>22/8582</v>
      </c>
      <c r="E15">
        <v>2.03331964599456E-2</v>
      </c>
      <c r="F15">
        <v>0.12225550036651101</v>
      </c>
      <c r="G15">
        <v>9.9982231068968197E-2</v>
      </c>
      <c r="H15" t="s">
        <v>180</v>
      </c>
      <c r="I15">
        <v>1</v>
      </c>
      <c r="J15" t="str">
        <f t="shared" si="0"/>
        <v/>
      </c>
    </row>
    <row r="16" spans="1:10">
      <c r="A16" t="s">
        <v>181</v>
      </c>
      <c r="B16" t="s">
        <v>182</v>
      </c>
      <c r="C16" t="str">
        <f t="shared" si="1"/>
        <v>1/8</v>
      </c>
      <c r="D16" t="str">
        <f>"23/8582"</f>
        <v>23/8582</v>
      </c>
      <c r="E16">
        <v>2.12487729118521E-2</v>
      </c>
      <c r="F16">
        <v>0.12225550036651101</v>
      </c>
      <c r="G16">
        <v>9.9982231068968197E-2</v>
      </c>
      <c r="H16" t="s">
        <v>183</v>
      </c>
      <c r="I16">
        <v>1</v>
      </c>
      <c r="J16" t="str">
        <f t="shared" si="0"/>
        <v/>
      </c>
    </row>
    <row r="17" spans="1:10">
      <c r="A17" t="s">
        <v>184</v>
      </c>
      <c r="B17" t="s">
        <v>185</v>
      </c>
      <c r="C17" t="str">
        <f t="shared" si="1"/>
        <v>1/8</v>
      </c>
      <c r="D17" t="str">
        <f>"25/8582"</f>
        <v>25/8582</v>
      </c>
      <c r="E17">
        <v>2.3077679921036699E-2</v>
      </c>
      <c r="F17">
        <v>0.12225550036651101</v>
      </c>
      <c r="G17">
        <v>9.9982231068968197E-2</v>
      </c>
      <c r="H17" t="s">
        <v>183</v>
      </c>
      <c r="I17">
        <v>1</v>
      </c>
      <c r="J17" t="str">
        <f t="shared" si="0"/>
        <v/>
      </c>
    </row>
    <row r="18" spans="1:10">
      <c r="A18" t="s">
        <v>186</v>
      </c>
      <c r="B18" t="s">
        <v>187</v>
      </c>
      <c r="C18" t="str">
        <f t="shared" si="1"/>
        <v>1/8</v>
      </c>
      <c r="D18" t="str">
        <f>"32/8582"</f>
        <v>32/8582</v>
      </c>
      <c r="E18">
        <v>2.94553276188411E-2</v>
      </c>
      <c r="F18">
        <v>0.12225550036651101</v>
      </c>
      <c r="G18">
        <v>9.9982231068968197E-2</v>
      </c>
      <c r="H18" t="s">
        <v>183</v>
      </c>
      <c r="I18">
        <v>1</v>
      </c>
      <c r="J18" t="str">
        <f t="shared" si="0"/>
        <v/>
      </c>
    </row>
    <row r="19" spans="1:10">
      <c r="A19" t="s">
        <v>188</v>
      </c>
      <c r="B19" t="s">
        <v>189</v>
      </c>
      <c r="C19" t="str">
        <f t="shared" si="1"/>
        <v>1/8</v>
      </c>
      <c r="D19" t="str">
        <f>"36/8582"</f>
        <v>36/8582</v>
      </c>
      <c r="E19">
        <v>3.30833161801408E-2</v>
      </c>
      <c r="F19">
        <v>0.12225550036651101</v>
      </c>
      <c r="G19">
        <v>9.9982231068968197E-2</v>
      </c>
      <c r="H19" t="s">
        <v>177</v>
      </c>
      <c r="I19">
        <v>1</v>
      </c>
      <c r="J19" t="str">
        <f t="shared" si="0"/>
        <v/>
      </c>
    </row>
    <row r="20" spans="1:10">
      <c r="A20" t="s">
        <v>125</v>
      </c>
      <c r="B20" t="s">
        <v>126</v>
      </c>
      <c r="C20" t="str">
        <f t="shared" si="1"/>
        <v>1/8</v>
      </c>
      <c r="D20" t="str">
        <f>"36/8582"</f>
        <v>36/8582</v>
      </c>
      <c r="E20">
        <v>3.30833161801408E-2</v>
      </c>
      <c r="F20">
        <v>0.12225550036651101</v>
      </c>
      <c r="G20">
        <v>9.9982231068968197E-2</v>
      </c>
      <c r="H20" t="s">
        <v>177</v>
      </c>
      <c r="I20">
        <v>1</v>
      </c>
      <c r="J20" t="str">
        <f t="shared" si="0"/>
        <v/>
      </c>
    </row>
    <row r="21" spans="1:10">
      <c r="A21" t="s">
        <v>130</v>
      </c>
      <c r="B21" t="s">
        <v>131</v>
      </c>
      <c r="C21" t="str">
        <f t="shared" si="1"/>
        <v>1/8</v>
      </c>
      <c r="D21" t="str">
        <f>"46/8582"</f>
        <v>46/8582</v>
      </c>
      <c r="E21">
        <v>4.2101420021339798E-2</v>
      </c>
      <c r="F21">
        <v>0.12225550036651101</v>
      </c>
      <c r="G21">
        <v>9.9982231068968197E-2</v>
      </c>
      <c r="H21" t="s">
        <v>177</v>
      </c>
      <c r="I21">
        <v>1</v>
      </c>
      <c r="J21" t="str">
        <f t="shared" si="0"/>
        <v/>
      </c>
    </row>
    <row r="22" spans="1:10">
      <c r="A22" t="s">
        <v>192</v>
      </c>
      <c r="B22" t="s">
        <v>193</v>
      </c>
      <c r="C22" t="str">
        <f t="shared" si="1"/>
        <v>1/8</v>
      </c>
      <c r="D22" t="str">
        <f>"47/8582"</f>
        <v>47/8582</v>
      </c>
      <c r="E22">
        <v>4.29991693933909E-2</v>
      </c>
      <c r="F22">
        <v>0.12225550036651101</v>
      </c>
      <c r="G22">
        <v>9.9982231068968197E-2</v>
      </c>
      <c r="H22" t="s">
        <v>183</v>
      </c>
      <c r="I22">
        <v>1</v>
      </c>
      <c r="J22" t="str">
        <f t="shared" si="0"/>
        <v/>
      </c>
    </row>
    <row r="23" spans="1:10">
      <c r="A23" t="s">
        <v>322</v>
      </c>
      <c r="B23" t="s">
        <v>323</v>
      </c>
      <c r="C23" t="str">
        <f t="shared" si="1"/>
        <v>1/8</v>
      </c>
      <c r="D23" t="str">
        <f>"49/8582"</f>
        <v>49/8582</v>
      </c>
      <c r="E23">
        <v>4.4792459781483197E-2</v>
      </c>
      <c r="F23">
        <v>0.12225550036651101</v>
      </c>
      <c r="G23">
        <v>9.9982231068968197E-2</v>
      </c>
      <c r="H23" t="s">
        <v>324</v>
      </c>
      <c r="I23">
        <v>1</v>
      </c>
      <c r="J23" t="str">
        <f t="shared" si="0"/>
        <v/>
      </c>
    </row>
    <row r="24" spans="1:10">
      <c r="A24" t="s">
        <v>325</v>
      </c>
      <c r="B24" t="s">
        <v>326</v>
      </c>
      <c r="C24" t="str">
        <f t="shared" si="1"/>
        <v>1/8</v>
      </c>
      <c r="D24" t="str">
        <f>"51/8582"</f>
        <v>51/8582</v>
      </c>
      <c r="E24">
        <v>4.6582809144473797E-2</v>
      </c>
      <c r="F24">
        <v>0.12225550036651101</v>
      </c>
      <c r="G24">
        <v>9.9982231068968197E-2</v>
      </c>
      <c r="H24" t="s">
        <v>324</v>
      </c>
      <c r="I24">
        <v>1</v>
      </c>
      <c r="J24" t="str">
        <f t="shared" si="0"/>
        <v/>
      </c>
    </row>
    <row r="25" spans="1:10">
      <c r="A25" t="s">
        <v>327</v>
      </c>
      <c r="B25" t="s">
        <v>328</v>
      </c>
      <c r="C25" t="str">
        <f t="shared" si="1"/>
        <v>1/8</v>
      </c>
      <c r="D25" t="str">
        <f>"51/8582"</f>
        <v>51/8582</v>
      </c>
      <c r="E25">
        <v>4.6582809144473797E-2</v>
      </c>
      <c r="F25">
        <v>0.12225550036651101</v>
      </c>
      <c r="G25">
        <v>9.9982231068968197E-2</v>
      </c>
      <c r="H25" t="s">
        <v>324</v>
      </c>
      <c r="I25">
        <v>1</v>
      </c>
      <c r="J25" t="str">
        <f t="shared" si="0"/>
        <v/>
      </c>
    </row>
    <row r="26" spans="1:10">
      <c r="A26" t="s">
        <v>329</v>
      </c>
      <c r="B26" t="s">
        <v>330</v>
      </c>
      <c r="C26" t="str">
        <f t="shared" si="1"/>
        <v>1/8</v>
      </c>
      <c r="D26" t="str">
        <f>"51/8582"</f>
        <v>51/8582</v>
      </c>
      <c r="E26">
        <v>4.6582809144473797E-2</v>
      </c>
      <c r="F26">
        <v>0.12225550036651101</v>
      </c>
      <c r="G26">
        <v>9.9982231068968197E-2</v>
      </c>
      <c r="H26" t="s">
        <v>324</v>
      </c>
      <c r="I26">
        <v>1</v>
      </c>
      <c r="J26" t="str">
        <f t="shared" si="0"/>
        <v/>
      </c>
    </row>
    <row r="27" spans="1:10">
      <c r="A27" t="s">
        <v>331</v>
      </c>
      <c r="B27" t="s">
        <v>332</v>
      </c>
      <c r="C27" t="str">
        <f t="shared" si="1"/>
        <v>1/8</v>
      </c>
      <c r="D27" t="str">
        <f>"52/8582"</f>
        <v>52/8582</v>
      </c>
      <c r="E27">
        <v>4.74768822340111E-2</v>
      </c>
      <c r="F27">
        <v>0.12225550036651101</v>
      </c>
      <c r="G27">
        <v>9.9982231068968197E-2</v>
      </c>
      <c r="H27" t="s">
        <v>324</v>
      </c>
      <c r="I27">
        <v>1</v>
      </c>
      <c r="J27" t="str">
        <f t="shared" si="0"/>
        <v/>
      </c>
    </row>
    <row r="28" spans="1:10">
      <c r="A28" t="s">
        <v>333</v>
      </c>
      <c r="B28" t="s">
        <v>334</v>
      </c>
      <c r="C28" t="str">
        <f t="shared" si="1"/>
        <v>1/8</v>
      </c>
      <c r="D28" t="str">
        <f>"52/8582"</f>
        <v>52/8582</v>
      </c>
      <c r="E28">
        <v>4.74768822340111E-2</v>
      </c>
      <c r="F28">
        <v>0.12225550036651101</v>
      </c>
      <c r="G28">
        <v>9.9982231068968197E-2</v>
      </c>
      <c r="H28" t="s">
        <v>324</v>
      </c>
      <c r="I28">
        <v>1</v>
      </c>
      <c r="J28" t="str">
        <f t="shared" si="0"/>
        <v/>
      </c>
    </row>
    <row r="29" spans="1:10">
      <c r="A29" t="s">
        <v>335</v>
      </c>
      <c r="B29" t="s">
        <v>336</v>
      </c>
      <c r="C29" t="str">
        <f t="shared" si="1"/>
        <v>1/8</v>
      </c>
      <c r="D29" t="str">
        <f>"52/8582"</f>
        <v>52/8582</v>
      </c>
      <c r="E29">
        <v>4.74768822340111E-2</v>
      </c>
      <c r="F29">
        <v>0.12225550036651101</v>
      </c>
      <c r="G29">
        <v>9.9982231068968197E-2</v>
      </c>
      <c r="H29" t="s">
        <v>324</v>
      </c>
      <c r="I29">
        <v>1</v>
      </c>
      <c r="J29" t="str">
        <f t="shared" si="0"/>
        <v/>
      </c>
    </row>
    <row r="30" spans="1:10">
      <c r="A30" t="s">
        <v>337</v>
      </c>
      <c r="B30" t="s">
        <v>338</v>
      </c>
      <c r="C30" t="str">
        <f t="shared" si="1"/>
        <v>1/8</v>
      </c>
      <c r="D30" t="str">
        <f>"52/8582"</f>
        <v>52/8582</v>
      </c>
      <c r="E30">
        <v>4.74768822340111E-2</v>
      </c>
      <c r="F30">
        <v>0.12225550036651101</v>
      </c>
      <c r="G30">
        <v>9.9982231068968197E-2</v>
      </c>
      <c r="H30" t="s">
        <v>324</v>
      </c>
      <c r="I30">
        <v>1</v>
      </c>
      <c r="J30" t="str">
        <f t="shared" si="0"/>
        <v/>
      </c>
    </row>
    <row r="31" spans="1:10">
      <c r="A31" t="s">
        <v>339</v>
      </c>
      <c r="B31" t="s">
        <v>340</v>
      </c>
      <c r="C31" t="str">
        <f t="shared" si="1"/>
        <v>1/8</v>
      </c>
      <c r="D31" t="str">
        <f>"52/8582"</f>
        <v>52/8582</v>
      </c>
      <c r="E31">
        <v>4.74768822340111E-2</v>
      </c>
      <c r="F31">
        <v>0.12225550036651101</v>
      </c>
      <c r="G31">
        <v>9.9982231068968197E-2</v>
      </c>
      <c r="H31" t="s">
        <v>324</v>
      </c>
      <c r="I31">
        <v>1</v>
      </c>
      <c r="J31" t="str">
        <f t="shared" si="0"/>
        <v/>
      </c>
    </row>
    <row r="32" spans="1:10">
      <c r="A32" t="s">
        <v>341</v>
      </c>
      <c r="B32" t="s">
        <v>342</v>
      </c>
      <c r="C32" t="str">
        <f t="shared" si="1"/>
        <v>1/8</v>
      </c>
      <c r="D32" t="str">
        <f>"53/8582"</f>
        <v>53/8582</v>
      </c>
      <c r="E32">
        <v>4.83702216176135E-2</v>
      </c>
      <c r="F32">
        <v>0.12225550036651101</v>
      </c>
      <c r="G32">
        <v>9.9982231068968197E-2</v>
      </c>
      <c r="H32" t="s">
        <v>324</v>
      </c>
      <c r="I32">
        <v>1</v>
      </c>
      <c r="J32" t="str">
        <f t="shared" si="0"/>
        <v/>
      </c>
    </row>
    <row r="33" spans="1:10">
      <c r="A33" t="s">
        <v>343</v>
      </c>
      <c r="B33" t="s">
        <v>344</v>
      </c>
      <c r="C33" t="str">
        <f t="shared" si="1"/>
        <v>1/8</v>
      </c>
      <c r="D33" t="str">
        <f>"54/8582"</f>
        <v>54/8582</v>
      </c>
      <c r="E33">
        <v>4.9262827811429398E-2</v>
      </c>
      <c r="F33">
        <v>0.12225550036651101</v>
      </c>
      <c r="G33">
        <v>9.9982231068968197E-2</v>
      </c>
      <c r="H33" t="s">
        <v>324</v>
      </c>
      <c r="I33">
        <v>1</v>
      </c>
      <c r="J33" t="str">
        <f t="shared" si="0"/>
        <v/>
      </c>
    </row>
    <row r="34" spans="1:10">
      <c r="A34" t="s">
        <v>345</v>
      </c>
      <c r="B34" t="s">
        <v>346</v>
      </c>
      <c r="C34" t="str">
        <f t="shared" si="1"/>
        <v>1/8</v>
      </c>
      <c r="D34" t="str">
        <f>"55/8582"</f>
        <v>55/8582</v>
      </c>
      <c r="E34">
        <v>5.0154701331306499E-2</v>
      </c>
      <c r="F34">
        <v>0.12225550036651101</v>
      </c>
      <c r="G34">
        <v>9.9982231068968197E-2</v>
      </c>
      <c r="H34" t="s">
        <v>324</v>
      </c>
      <c r="I34">
        <v>1</v>
      </c>
      <c r="J34" t="str">
        <f t="shared" si="0"/>
        <v/>
      </c>
    </row>
    <row r="35" spans="1:10">
      <c r="A35" t="s">
        <v>347</v>
      </c>
      <c r="B35" t="s">
        <v>348</v>
      </c>
      <c r="C35" t="str">
        <f t="shared" si="1"/>
        <v>1/8</v>
      </c>
      <c r="D35" t="str">
        <f>"55/8582"</f>
        <v>55/8582</v>
      </c>
      <c r="E35">
        <v>5.0154701331306499E-2</v>
      </c>
      <c r="F35">
        <v>0.12225550036651101</v>
      </c>
      <c r="G35">
        <v>9.9982231068968197E-2</v>
      </c>
      <c r="H35" t="s">
        <v>324</v>
      </c>
      <c r="I35">
        <v>1</v>
      </c>
      <c r="J35" t="str">
        <f t="shared" si="0"/>
        <v/>
      </c>
    </row>
    <row r="36" spans="1:10">
      <c r="A36" t="s">
        <v>349</v>
      </c>
      <c r="B36" t="s">
        <v>350</v>
      </c>
      <c r="C36" t="str">
        <f t="shared" si="1"/>
        <v>1/8</v>
      </c>
      <c r="D36" t="str">
        <f>"56/8582"</f>
        <v>56/8582</v>
      </c>
      <c r="E36">
        <v>5.1045842692787703E-2</v>
      </c>
      <c r="F36">
        <v>0.12225550036651101</v>
      </c>
      <c r="G36">
        <v>9.9982231068968197E-2</v>
      </c>
      <c r="H36" t="s">
        <v>324</v>
      </c>
      <c r="I36">
        <v>1</v>
      </c>
      <c r="J36" t="str">
        <f t="shared" si="0"/>
        <v/>
      </c>
    </row>
    <row r="37" spans="1:10">
      <c r="A37" t="s">
        <v>351</v>
      </c>
      <c r="B37" t="s">
        <v>352</v>
      </c>
      <c r="C37" t="str">
        <f t="shared" si="1"/>
        <v>1/8</v>
      </c>
      <c r="D37" t="str">
        <f>"56/8582"</f>
        <v>56/8582</v>
      </c>
      <c r="E37">
        <v>5.1045842692787703E-2</v>
      </c>
      <c r="F37">
        <v>0.12225550036651101</v>
      </c>
      <c r="G37">
        <v>9.9982231068968197E-2</v>
      </c>
      <c r="H37" t="s">
        <v>324</v>
      </c>
      <c r="I37">
        <v>1</v>
      </c>
      <c r="J37" t="str">
        <f t="shared" si="0"/>
        <v/>
      </c>
    </row>
    <row r="38" spans="1:10">
      <c r="A38" t="s">
        <v>353</v>
      </c>
      <c r="B38" t="s">
        <v>354</v>
      </c>
      <c r="C38" t="str">
        <f t="shared" si="1"/>
        <v>1/8</v>
      </c>
      <c r="D38" t="str">
        <f>"56/8582"</f>
        <v>56/8582</v>
      </c>
      <c r="E38">
        <v>5.1045842692787703E-2</v>
      </c>
      <c r="F38">
        <v>0.12225550036651101</v>
      </c>
      <c r="G38">
        <v>9.9982231068968197E-2</v>
      </c>
      <c r="H38" t="s">
        <v>324</v>
      </c>
      <c r="I38">
        <v>1</v>
      </c>
      <c r="J38" t="str">
        <f t="shared" si="0"/>
        <v/>
      </c>
    </row>
    <row r="39" spans="1:10">
      <c r="A39" t="s">
        <v>194</v>
      </c>
      <c r="B39" t="s">
        <v>195</v>
      </c>
      <c r="C39" t="str">
        <f t="shared" si="1"/>
        <v>1/8</v>
      </c>
      <c r="D39" t="str">
        <f>"56/8582"</f>
        <v>56/8582</v>
      </c>
      <c r="E39">
        <v>5.1045842692787703E-2</v>
      </c>
      <c r="F39">
        <v>0.12225550036651101</v>
      </c>
      <c r="G39">
        <v>9.9982231068968197E-2</v>
      </c>
      <c r="H39" t="s">
        <v>183</v>
      </c>
      <c r="I39">
        <v>1</v>
      </c>
      <c r="J39" t="str">
        <f t="shared" si="0"/>
        <v/>
      </c>
    </row>
    <row r="40" spans="1:10">
      <c r="A40" t="s">
        <v>355</v>
      </c>
      <c r="B40" t="s">
        <v>356</v>
      </c>
      <c r="C40" t="str">
        <f t="shared" si="1"/>
        <v>1/8</v>
      </c>
      <c r="D40" t="str">
        <f>"57/8582"</f>
        <v>57/8582</v>
      </c>
      <c r="E40">
        <v>5.19362524111147E-2</v>
      </c>
      <c r="F40">
        <v>0.12225550036651101</v>
      </c>
      <c r="G40">
        <v>9.9982231068968197E-2</v>
      </c>
      <c r="H40" t="s">
        <v>324</v>
      </c>
      <c r="I40">
        <v>1</v>
      </c>
      <c r="J40" t="str">
        <f t="shared" si="0"/>
        <v/>
      </c>
    </row>
    <row r="41" spans="1:10">
      <c r="A41" t="s">
        <v>357</v>
      </c>
      <c r="B41" t="s">
        <v>358</v>
      </c>
      <c r="C41" t="str">
        <f t="shared" si="1"/>
        <v>1/8</v>
      </c>
      <c r="D41" t="str">
        <f>"57/8582"</f>
        <v>57/8582</v>
      </c>
      <c r="E41">
        <v>5.19362524111147E-2</v>
      </c>
      <c r="F41">
        <v>0.12225550036651101</v>
      </c>
      <c r="G41">
        <v>9.9982231068968197E-2</v>
      </c>
      <c r="H41" t="s">
        <v>324</v>
      </c>
      <c r="I41">
        <v>1</v>
      </c>
      <c r="J41" t="str">
        <f t="shared" si="0"/>
        <v/>
      </c>
    </row>
    <row r="42" spans="1:10">
      <c r="A42" t="s">
        <v>359</v>
      </c>
      <c r="B42" t="s">
        <v>360</v>
      </c>
      <c r="C42" t="str">
        <f t="shared" si="1"/>
        <v>1/8</v>
      </c>
      <c r="D42" t="str">
        <f>"57/8582"</f>
        <v>57/8582</v>
      </c>
      <c r="E42">
        <v>5.19362524111147E-2</v>
      </c>
      <c r="F42">
        <v>0.12225550036651101</v>
      </c>
      <c r="G42">
        <v>9.9982231068968197E-2</v>
      </c>
      <c r="H42" t="s">
        <v>324</v>
      </c>
      <c r="I42">
        <v>1</v>
      </c>
      <c r="J42" t="str">
        <f t="shared" si="0"/>
        <v/>
      </c>
    </row>
    <row r="43" spans="1:10">
      <c r="A43" t="s">
        <v>361</v>
      </c>
      <c r="B43" t="s">
        <v>362</v>
      </c>
      <c r="C43" t="str">
        <f t="shared" si="1"/>
        <v>1/8</v>
      </c>
      <c r="D43" t="str">
        <f>"57/8582"</f>
        <v>57/8582</v>
      </c>
      <c r="E43">
        <v>5.19362524111147E-2</v>
      </c>
      <c r="F43">
        <v>0.12225550036651101</v>
      </c>
      <c r="G43">
        <v>9.9982231068968197E-2</v>
      </c>
      <c r="H43" t="s">
        <v>324</v>
      </c>
      <c r="I43">
        <v>1</v>
      </c>
      <c r="J43" t="str">
        <f t="shared" si="0"/>
        <v/>
      </c>
    </row>
    <row r="44" spans="1:10">
      <c r="A44" t="s">
        <v>363</v>
      </c>
      <c r="B44" t="s">
        <v>364</v>
      </c>
      <c r="C44" t="str">
        <f t="shared" si="1"/>
        <v>1/8</v>
      </c>
      <c r="D44" t="str">
        <f>"59/8582"</f>
        <v>59/8582</v>
      </c>
      <c r="E44">
        <v>5.3714878977763197E-2</v>
      </c>
      <c r="F44">
        <v>0.12225550036651101</v>
      </c>
      <c r="G44">
        <v>9.9982231068968197E-2</v>
      </c>
      <c r="H44" t="s">
        <v>324</v>
      </c>
      <c r="I44">
        <v>1</v>
      </c>
      <c r="J44" t="str">
        <f t="shared" si="0"/>
        <v/>
      </c>
    </row>
    <row r="45" spans="1:10">
      <c r="A45" t="s">
        <v>365</v>
      </c>
      <c r="B45" t="s">
        <v>366</v>
      </c>
      <c r="C45" t="str">
        <f t="shared" si="1"/>
        <v>1/8</v>
      </c>
      <c r="D45" t="str">
        <f>"60/8582"</f>
        <v>60/8582</v>
      </c>
      <c r="E45">
        <v>5.4603096855057397E-2</v>
      </c>
      <c r="F45">
        <v>0.12225550036651101</v>
      </c>
      <c r="G45">
        <v>9.9982231068968197E-2</v>
      </c>
      <c r="H45" t="s">
        <v>324</v>
      </c>
      <c r="I45">
        <v>1</v>
      </c>
      <c r="J45" t="str">
        <f t="shared" si="0"/>
        <v/>
      </c>
    </row>
    <row r="46" spans="1:10">
      <c r="A46" t="s">
        <v>367</v>
      </c>
      <c r="B46" t="s">
        <v>368</v>
      </c>
      <c r="C46" t="str">
        <f t="shared" si="1"/>
        <v>1/8</v>
      </c>
      <c r="D46" t="str">
        <f>"62/8582"</f>
        <v>62/8582</v>
      </c>
      <c r="E46">
        <v>5.6377344367754198E-2</v>
      </c>
      <c r="F46">
        <v>0.12225550036651101</v>
      </c>
      <c r="G46">
        <v>9.9982231068968197E-2</v>
      </c>
      <c r="H46" t="s">
        <v>324</v>
      </c>
      <c r="I46">
        <v>1</v>
      </c>
      <c r="J46" t="str">
        <f t="shared" si="0"/>
        <v/>
      </c>
    </row>
    <row r="47" spans="1:10">
      <c r="A47" t="s">
        <v>369</v>
      </c>
      <c r="B47" t="s">
        <v>370</v>
      </c>
      <c r="C47" t="str">
        <f t="shared" si="1"/>
        <v>1/8</v>
      </c>
      <c r="D47" t="str">
        <f>"63/8582"</f>
        <v>63/8582</v>
      </c>
      <c r="E47">
        <v>5.7263375030319599E-2</v>
      </c>
      <c r="F47">
        <v>0.12225550036651101</v>
      </c>
      <c r="G47">
        <v>9.9982231068968197E-2</v>
      </c>
      <c r="H47" t="s">
        <v>324</v>
      </c>
      <c r="I47">
        <v>1</v>
      </c>
      <c r="J47" t="str">
        <f t="shared" si="0"/>
        <v/>
      </c>
    </row>
    <row r="48" spans="1:10">
      <c r="A48" t="s">
        <v>371</v>
      </c>
      <c r="B48" t="s">
        <v>372</v>
      </c>
      <c r="C48" t="str">
        <f t="shared" si="1"/>
        <v>1/8</v>
      </c>
      <c r="D48" t="str">
        <f>"63/8582"</f>
        <v>63/8582</v>
      </c>
      <c r="E48">
        <v>5.7263375030319599E-2</v>
      </c>
      <c r="F48">
        <v>0.12225550036651101</v>
      </c>
      <c r="G48">
        <v>9.9982231068968197E-2</v>
      </c>
      <c r="H48" t="s">
        <v>324</v>
      </c>
      <c r="I48">
        <v>1</v>
      </c>
      <c r="J48" t="str">
        <f t="shared" si="0"/>
        <v/>
      </c>
    </row>
    <row r="49" spans="1:10">
      <c r="A49" t="s">
        <v>373</v>
      </c>
      <c r="B49" t="s">
        <v>374</v>
      </c>
      <c r="C49" t="str">
        <f t="shared" si="1"/>
        <v>1/8</v>
      </c>
      <c r="D49" t="str">
        <f>"63/8582"</f>
        <v>63/8582</v>
      </c>
      <c r="E49">
        <v>5.7263375030319599E-2</v>
      </c>
      <c r="F49">
        <v>0.12225550036651101</v>
      </c>
      <c r="G49">
        <v>9.9982231068968197E-2</v>
      </c>
      <c r="H49" t="s">
        <v>324</v>
      </c>
      <c r="I49">
        <v>1</v>
      </c>
      <c r="J49" t="str">
        <f t="shared" si="0"/>
        <v/>
      </c>
    </row>
    <row r="50" spans="1:10">
      <c r="A50" t="s">
        <v>375</v>
      </c>
      <c r="B50" t="s">
        <v>376</v>
      </c>
      <c r="C50" t="str">
        <f t="shared" si="1"/>
        <v>1/8</v>
      </c>
      <c r="D50" t="str">
        <f>"64/8582"</f>
        <v>64/8582</v>
      </c>
      <c r="E50">
        <v>5.8148677647969597E-2</v>
      </c>
      <c r="F50">
        <v>0.12225550036651101</v>
      </c>
      <c r="G50">
        <v>9.9982231068968197E-2</v>
      </c>
      <c r="H50" t="s">
        <v>324</v>
      </c>
      <c r="I50">
        <v>1</v>
      </c>
      <c r="J50" t="str">
        <f t="shared" si="0"/>
        <v/>
      </c>
    </row>
    <row r="51" spans="1:10">
      <c r="A51" t="s">
        <v>377</v>
      </c>
      <c r="B51" t="s">
        <v>378</v>
      </c>
      <c r="C51" t="str">
        <f t="shared" si="1"/>
        <v>1/8</v>
      </c>
      <c r="D51" t="str">
        <f>"64/8582"</f>
        <v>64/8582</v>
      </c>
      <c r="E51">
        <v>5.8148677647969597E-2</v>
      </c>
      <c r="F51">
        <v>0.12225550036651101</v>
      </c>
      <c r="G51">
        <v>9.9982231068968197E-2</v>
      </c>
      <c r="H51" t="s">
        <v>324</v>
      </c>
      <c r="I51">
        <v>1</v>
      </c>
      <c r="J51" t="str">
        <f t="shared" si="0"/>
        <v/>
      </c>
    </row>
    <row r="52" spans="1:10">
      <c r="A52" t="s">
        <v>379</v>
      </c>
      <c r="B52" t="s">
        <v>380</v>
      </c>
      <c r="C52" t="str">
        <f t="shared" si="1"/>
        <v>1/8</v>
      </c>
      <c r="D52" t="str">
        <f>"64/8582"</f>
        <v>64/8582</v>
      </c>
      <c r="E52">
        <v>5.8148677647969597E-2</v>
      </c>
      <c r="F52">
        <v>0.12225550036651101</v>
      </c>
      <c r="G52">
        <v>9.9982231068968197E-2</v>
      </c>
      <c r="H52" t="s">
        <v>324</v>
      </c>
      <c r="I52">
        <v>1</v>
      </c>
      <c r="J52" t="str">
        <f t="shared" si="0"/>
        <v/>
      </c>
    </row>
    <row r="53" spans="1:10">
      <c r="A53" t="s">
        <v>381</v>
      </c>
      <c r="B53" t="s">
        <v>382</v>
      </c>
      <c r="C53" t="str">
        <f t="shared" si="1"/>
        <v>1/8</v>
      </c>
      <c r="D53" t="str">
        <f>"66/8582"</f>
        <v>66/8582</v>
      </c>
      <c r="E53">
        <v>5.99171007995324E-2</v>
      </c>
      <c r="F53">
        <v>0.12225550036651101</v>
      </c>
      <c r="G53">
        <v>9.9982231068968197E-2</v>
      </c>
      <c r="H53" t="s">
        <v>324</v>
      </c>
      <c r="I53">
        <v>1</v>
      </c>
      <c r="J53" t="str">
        <f t="shared" si="0"/>
        <v/>
      </c>
    </row>
    <row r="54" spans="1:10">
      <c r="A54" t="s">
        <v>383</v>
      </c>
      <c r="B54" t="s">
        <v>384</v>
      </c>
      <c r="C54" t="str">
        <f t="shared" si="1"/>
        <v>1/8</v>
      </c>
      <c r="D54" t="str">
        <f>"66/8582"</f>
        <v>66/8582</v>
      </c>
      <c r="E54">
        <v>5.99171007995324E-2</v>
      </c>
      <c r="F54">
        <v>0.12225550036651101</v>
      </c>
      <c r="G54">
        <v>9.9982231068968197E-2</v>
      </c>
      <c r="H54" t="s">
        <v>324</v>
      </c>
      <c r="I54">
        <v>1</v>
      </c>
      <c r="J54" t="str">
        <f t="shared" si="0"/>
        <v/>
      </c>
    </row>
    <row r="55" spans="1:10">
      <c r="A55" t="s">
        <v>385</v>
      </c>
      <c r="B55" t="s">
        <v>386</v>
      </c>
      <c r="C55" t="str">
        <f t="shared" si="1"/>
        <v>1/8</v>
      </c>
      <c r="D55" t="str">
        <f>"66/8582"</f>
        <v>66/8582</v>
      </c>
      <c r="E55">
        <v>5.99171007995324E-2</v>
      </c>
      <c r="F55">
        <v>0.12225550036651101</v>
      </c>
      <c r="G55">
        <v>9.9982231068968197E-2</v>
      </c>
      <c r="H55" t="s">
        <v>324</v>
      </c>
      <c r="I55">
        <v>1</v>
      </c>
      <c r="J55" t="str">
        <f t="shared" si="0"/>
        <v/>
      </c>
    </row>
    <row r="56" spans="1:10">
      <c r="A56" t="s">
        <v>387</v>
      </c>
      <c r="B56" t="s">
        <v>388</v>
      </c>
      <c r="C56" t="str">
        <f t="shared" si="1"/>
        <v>1/8</v>
      </c>
      <c r="D56" t="str">
        <f>"67/8582"</f>
        <v>67/8582</v>
      </c>
      <c r="E56">
        <v>6.0800222358198798E-2</v>
      </c>
      <c r="F56">
        <v>0.12225550036651101</v>
      </c>
      <c r="G56">
        <v>9.9982231068968197E-2</v>
      </c>
      <c r="H56" t="s">
        <v>324</v>
      </c>
      <c r="I56">
        <v>1</v>
      </c>
      <c r="J56" t="str">
        <f t="shared" si="0"/>
        <v/>
      </c>
    </row>
    <row r="57" spans="1:10">
      <c r="A57" t="s">
        <v>389</v>
      </c>
      <c r="B57" t="s">
        <v>390</v>
      </c>
      <c r="C57" t="str">
        <f t="shared" si="1"/>
        <v>1/8</v>
      </c>
      <c r="D57" t="str">
        <f>"68/8582"</f>
        <v>68/8582</v>
      </c>
      <c r="E57">
        <v>6.1682617921456198E-2</v>
      </c>
      <c r="F57">
        <v>0.12225550036651101</v>
      </c>
      <c r="G57">
        <v>9.9982231068968197E-2</v>
      </c>
      <c r="H57" t="s">
        <v>324</v>
      </c>
      <c r="I57">
        <v>1</v>
      </c>
      <c r="J57" t="str">
        <f t="shared" si="0"/>
        <v/>
      </c>
    </row>
    <row r="58" spans="1:10">
      <c r="A58" t="s">
        <v>391</v>
      </c>
      <c r="B58" t="s">
        <v>392</v>
      </c>
      <c r="C58" t="str">
        <f t="shared" si="1"/>
        <v>1/8</v>
      </c>
      <c r="D58" t="str">
        <f>"68/8582"</f>
        <v>68/8582</v>
      </c>
      <c r="E58">
        <v>6.1682617921456198E-2</v>
      </c>
      <c r="F58">
        <v>0.12225550036651101</v>
      </c>
      <c r="G58">
        <v>9.9982231068968197E-2</v>
      </c>
      <c r="H58" t="s">
        <v>324</v>
      </c>
      <c r="I58">
        <v>1</v>
      </c>
      <c r="J58" t="str">
        <f t="shared" si="0"/>
        <v/>
      </c>
    </row>
    <row r="59" spans="1:10">
      <c r="A59" t="s">
        <v>393</v>
      </c>
      <c r="B59" t="s">
        <v>394</v>
      </c>
      <c r="C59" t="str">
        <f t="shared" si="1"/>
        <v>1/8</v>
      </c>
      <c r="D59" t="str">
        <f>"70/8582"</f>
        <v>70/8582</v>
      </c>
      <c r="E59">
        <v>6.3445233107940494E-2</v>
      </c>
      <c r="F59">
        <v>0.12225550036651101</v>
      </c>
      <c r="G59">
        <v>9.9982231068968197E-2</v>
      </c>
      <c r="H59" t="s">
        <v>324</v>
      </c>
      <c r="I59">
        <v>1</v>
      </c>
      <c r="J59" t="str">
        <f t="shared" si="0"/>
        <v/>
      </c>
    </row>
    <row r="60" spans="1:10">
      <c r="A60" t="s">
        <v>395</v>
      </c>
      <c r="B60" t="s">
        <v>396</v>
      </c>
      <c r="C60" t="str">
        <f t="shared" si="1"/>
        <v>1/8</v>
      </c>
      <c r="D60" t="str">
        <f>"70/8582"</f>
        <v>70/8582</v>
      </c>
      <c r="E60">
        <v>6.3445233107940494E-2</v>
      </c>
      <c r="F60">
        <v>0.12225550036651101</v>
      </c>
      <c r="G60">
        <v>9.9982231068968197E-2</v>
      </c>
      <c r="H60" t="s">
        <v>324</v>
      </c>
      <c r="I60">
        <v>1</v>
      </c>
      <c r="J60" t="str">
        <f t="shared" si="0"/>
        <v/>
      </c>
    </row>
    <row r="61" spans="1:10">
      <c r="A61" t="s">
        <v>397</v>
      </c>
      <c r="B61" t="s">
        <v>398</v>
      </c>
      <c r="C61" t="str">
        <f t="shared" si="1"/>
        <v>1/8</v>
      </c>
      <c r="D61" t="str">
        <f>"70/8582"</f>
        <v>70/8582</v>
      </c>
      <c r="E61">
        <v>6.3445233107940494E-2</v>
      </c>
      <c r="F61">
        <v>0.12225550036651101</v>
      </c>
      <c r="G61">
        <v>9.9982231068968197E-2</v>
      </c>
      <c r="H61" t="s">
        <v>324</v>
      </c>
      <c r="I61">
        <v>1</v>
      </c>
      <c r="J61" t="str">
        <f t="shared" si="0"/>
        <v/>
      </c>
    </row>
    <row r="62" spans="1:10">
      <c r="A62" t="s">
        <v>399</v>
      </c>
      <c r="B62" t="s">
        <v>400</v>
      </c>
      <c r="C62" t="str">
        <f t="shared" si="1"/>
        <v>1/8</v>
      </c>
      <c r="D62" t="str">
        <f>"72/8582"</f>
        <v>72/8582</v>
      </c>
      <c r="E62">
        <v>6.5204950448377805E-2</v>
      </c>
      <c r="F62">
        <v>0.12225550036651101</v>
      </c>
      <c r="G62">
        <v>9.9982231068968197E-2</v>
      </c>
      <c r="H62" t="s">
        <v>324</v>
      </c>
      <c r="I62">
        <v>1</v>
      </c>
      <c r="J62" t="str">
        <f t="shared" si="0"/>
        <v/>
      </c>
    </row>
    <row r="63" spans="1:10">
      <c r="A63" t="s">
        <v>401</v>
      </c>
      <c r="B63" t="s">
        <v>402</v>
      </c>
      <c r="C63" t="str">
        <f t="shared" si="1"/>
        <v>1/8</v>
      </c>
      <c r="D63" t="str">
        <f>"73/8582"</f>
        <v>73/8582</v>
      </c>
      <c r="E63">
        <v>6.60837237029505E-2</v>
      </c>
      <c r="F63">
        <v>0.12225550036651101</v>
      </c>
      <c r="G63">
        <v>9.9982231068968197E-2</v>
      </c>
      <c r="H63" t="s">
        <v>324</v>
      </c>
      <c r="I63">
        <v>1</v>
      </c>
      <c r="J63" t="str">
        <f t="shared" si="0"/>
        <v/>
      </c>
    </row>
    <row r="64" spans="1:10">
      <c r="A64" t="s">
        <v>403</v>
      </c>
      <c r="B64" t="s">
        <v>404</v>
      </c>
      <c r="C64" t="str">
        <f t="shared" si="1"/>
        <v>1/8</v>
      </c>
      <c r="D64" t="str">
        <f>"73/8582"</f>
        <v>73/8582</v>
      </c>
      <c r="E64">
        <v>6.60837237029505E-2</v>
      </c>
      <c r="F64">
        <v>0.12225550036651101</v>
      </c>
      <c r="G64">
        <v>9.9982231068968197E-2</v>
      </c>
      <c r="H64" t="s">
        <v>324</v>
      </c>
      <c r="I64">
        <v>1</v>
      </c>
      <c r="J64" t="str">
        <f t="shared" si="0"/>
        <v/>
      </c>
    </row>
    <row r="65" spans="1:10">
      <c r="A65" t="s">
        <v>405</v>
      </c>
      <c r="B65" t="s">
        <v>406</v>
      </c>
      <c r="C65" t="str">
        <f t="shared" si="1"/>
        <v>1/8</v>
      </c>
      <c r="D65" t="str">
        <f>"73/8582"</f>
        <v>73/8582</v>
      </c>
      <c r="E65">
        <v>6.60837237029505E-2</v>
      </c>
      <c r="F65">
        <v>0.12225550036651101</v>
      </c>
      <c r="G65">
        <v>9.9982231068968197E-2</v>
      </c>
      <c r="H65" t="s">
        <v>324</v>
      </c>
      <c r="I65">
        <v>1</v>
      </c>
      <c r="J65" t="str">
        <f t="shared" si="0"/>
        <v/>
      </c>
    </row>
    <row r="66" spans="1:10">
      <c r="A66" t="s">
        <v>407</v>
      </c>
      <c r="B66" t="s">
        <v>408</v>
      </c>
      <c r="C66" t="str">
        <f t="shared" si="1"/>
        <v>1/8</v>
      </c>
      <c r="D66" t="str">
        <f>"74/8582"</f>
        <v>74/8582</v>
      </c>
      <c r="E66">
        <v>6.6961774027357299E-2</v>
      </c>
      <c r="F66">
        <v>0.12225550036651101</v>
      </c>
      <c r="G66">
        <v>9.9982231068968197E-2</v>
      </c>
      <c r="H66" t="s">
        <v>324</v>
      </c>
      <c r="I66">
        <v>1</v>
      </c>
      <c r="J66" t="str">
        <f t="shared" ref="J66:J129" si="2">IF(F66&lt;0.05,"*","")</f>
        <v/>
      </c>
    </row>
    <row r="67" spans="1:10">
      <c r="A67" t="s">
        <v>409</v>
      </c>
      <c r="B67" t="s">
        <v>410</v>
      </c>
      <c r="C67" t="str">
        <f t="shared" si="1"/>
        <v>1/8</v>
      </c>
      <c r="D67" t="str">
        <f>"74/8582"</f>
        <v>74/8582</v>
      </c>
      <c r="E67">
        <v>6.6961774027357299E-2</v>
      </c>
      <c r="F67">
        <v>0.12225550036651101</v>
      </c>
      <c r="G67">
        <v>9.9982231068968197E-2</v>
      </c>
      <c r="H67" t="s">
        <v>324</v>
      </c>
      <c r="I67">
        <v>1</v>
      </c>
      <c r="J67" t="str">
        <f t="shared" si="2"/>
        <v/>
      </c>
    </row>
    <row r="68" spans="1:10">
      <c r="A68" t="s">
        <v>411</v>
      </c>
      <c r="B68" t="s">
        <v>412</v>
      </c>
      <c r="C68" t="str">
        <f t="shared" si="1"/>
        <v>1/8</v>
      </c>
      <c r="D68" t="str">
        <f>"75/8582"</f>
        <v>75/8582</v>
      </c>
      <c r="E68">
        <v>6.7839101931421605E-2</v>
      </c>
      <c r="F68">
        <v>0.12225550036651101</v>
      </c>
      <c r="G68">
        <v>9.9982231068968197E-2</v>
      </c>
      <c r="H68" t="s">
        <v>324</v>
      </c>
      <c r="I68">
        <v>1</v>
      </c>
      <c r="J68" t="str">
        <f t="shared" si="2"/>
        <v/>
      </c>
    </row>
    <row r="69" spans="1:10">
      <c r="A69" t="s">
        <v>413</v>
      </c>
      <c r="B69" t="s">
        <v>414</v>
      </c>
      <c r="C69" t="str">
        <f t="shared" si="1"/>
        <v>1/8</v>
      </c>
      <c r="D69" t="str">
        <f>"75/8582"</f>
        <v>75/8582</v>
      </c>
      <c r="E69">
        <v>6.7839101931421605E-2</v>
      </c>
      <c r="F69">
        <v>0.12225550036651101</v>
      </c>
      <c r="G69">
        <v>9.9982231068968197E-2</v>
      </c>
      <c r="H69" t="s">
        <v>324</v>
      </c>
      <c r="I69">
        <v>1</v>
      </c>
      <c r="J69" t="str">
        <f t="shared" si="2"/>
        <v/>
      </c>
    </row>
    <row r="70" spans="1:10">
      <c r="A70" t="s">
        <v>415</v>
      </c>
      <c r="B70" t="s">
        <v>416</v>
      </c>
      <c r="C70" t="str">
        <f t="shared" si="1"/>
        <v>1/8</v>
      </c>
      <c r="D70" t="str">
        <f>"76/8582"</f>
        <v>76/8582</v>
      </c>
      <c r="E70">
        <v>6.8715707924668495E-2</v>
      </c>
      <c r="F70">
        <v>0.12225550036651101</v>
      </c>
      <c r="G70">
        <v>9.9982231068968197E-2</v>
      </c>
      <c r="H70" t="s">
        <v>324</v>
      </c>
      <c r="I70">
        <v>1</v>
      </c>
      <c r="J70" t="str">
        <f t="shared" si="2"/>
        <v/>
      </c>
    </row>
    <row r="71" spans="1:10">
      <c r="A71" t="s">
        <v>417</v>
      </c>
      <c r="B71" t="s">
        <v>418</v>
      </c>
      <c r="C71" t="str">
        <f t="shared" si="1"/>
        <v>1/8</v>
      </c>
      <c r="D71" t="str">
        <f>"76/8582"</f>
        <v>76/8582</v>
      </c>
      <c r="E71">
        <v>6.8715707924668495E-2</v>
      </c>
      <c r="F71">
        <v>0.12225550036651101</v>
      </c>
      <c r="G71">
        <v>9.9982231068968197E-2</v>
      </c>
      <c r="H71" t="s">
        <v>324</v>
      </c>
      <c r="I71">
        <v>1</v>
      </c>
      <c r="J71" t="str">
        <f t="shared" si="2"/>
        <v/>
      </c>
    </row>
    <row r="72" spans="1:10">
      <c r="A72" t="s">
        <v>419</v>
      </c>
      <c r="B72" t="s">
        <v>420</v>
      </c>
      <c r="C72" t="str">
        <f t="shared" si="1"/>
        <v>1/8</v>
      </c>
      <c r="D72" t="str">
        <f>"77/8582"</f>
        <v>77/8582</v>
      </c>
      <c r="E72">
        <v>6.9591592516321396E-2</v>
      </c>
      <c r="F72">
        <v>0.12225550036651101</v>
      </c>
      <c r="G72">
        <v>9.9982231068968197E-2</v>
      </c>
      <c r="H72" t="s">
        <v>324</v>
      </c>
      <c r="I72">
        <v>1</v>
      </c>
      <c r="J72" t="str">
        <f t="shared" si="2"/>
        <v/>
      </c>
    </row>
    <row r="73" spans="1:10">
      <c r="A73" t="s">
        <v>421</v>
      </c>
      <c r="B73" t="s">
        <v>422</v>
      </c>
      <c r="C73" t="str">
        <f t="shared" si="1"/>
        <v>1/8</v>
      </c>
      <c r="D73" t="str">
        <f>"77/8582"</f>
        <v>77/8582</v>
      </c>
      <c r="E73">
        <v>6.9591592516321396E-2</v>
      </c>
      <c r="F73">
        <v>0.12225550036651101</v>
      </c>
      <c r="G73">
        <v>9.9982231068968197E-2</v>
      </c>
      <c r="H73" t="s">
        <v>324</v>
      </c>
      <c r="I73">
        <v>1</v>
      </c>
      <c r="J73" t="str">
        <f t="shared" si="2"/>
        <v/>
      </c>
    </row>
    <row r="74" spans="1:10">
      <c r="A74" t="s">
        <v>423</v>
      </c>
      <c r="B74" t="s">
        <v>424</v>
      </c>
      <c r="C74" t="str">
        <f t="shared" si="1"/>
        <v>1/8</v>
      </c>
      <c r="D74" t="str">
        <f>"77/8582"</f>
        <v>77/8582</v>
      </c>
      <c r="E74">
        <v>6.9591592516321396E-2</v>
      </c>
      <c r="F74">
        <v>0.12225550036651101</v>
      </c>
      <c r="G74">
        <v>9.9982231068968197E-2</v>
      </c>
      <c r="H74" t="s">
        <v>324</v>
      </c>
      <c r="I74">
        <v>1</v>
      </c>
      <c r="J74" t="str">
        <f t="shared" si="2"/>
        <v/>
      </c>
    </row>
    <row r="75" spans="1:10">
      <c r="A75" t="s">
        <v>425</v>
      </c>
      <c r="B75" t="s">
        <v>426</v>
      </c>
      <c r="C75" t="str">
        <f t="shared" si="1"/>
        <v>1/8</v>
      </c>
      <c r="D75" t="str">
        <f>"77/8582"</f>
        <v>77/8582</v>
      </c>
      <c r="E75">
        <v>6.9591592516321396E-2</v>
      </c>
      <c r="F75">
        <v>0.12225550036651101</v>
      </c>
      <c r="G75">
        <v>9.9982231068968197E-2</v>
      </c>
      <c r="H75" t="s">
        <v>324</v>
      </c>
      <c r="I75">
        <v>1</v>
      </c>
      <c r="J75" t="str">
        <f t="shared" si="2"/>
        <v/>
      </c>
    </row>
    <row r="76" spans="1:10">
      <c r="A76" t="s">
        <v>196</v>
      </c>
      <c r="B76" t="s">
        <v>197</v>
      </c>
      <c r="C76" t="str">
        <f t="shared" si="1"/>
        <v>1/8</v>
      </c>
      <c r="D76" t="str">
        <f>"79/8582"</f>
        <v>79/8582</v>
      </c>
      <c r="E76">
        <v>7.1341199530250199E-2</v>
      </c>
      <c r="F76">
        <v>0.123658079185767</v>
      </c>
      <c r="G76">
        <v>0.10112927933410901</v>
      </c>
      <c r="H76" t="s">
        <v>180</v>
      </c>
      <c r="I76">
        <v>1</v>
      </c>
      <c r="J76" t="str">
        <f t="shared" si="2"/>
        <v/>
      </c>
    </row>
    <row r="77" spans="1:10">
      <c r="A77" t="s">
        <v>427</v>
      </c>
      <c r="B77" t="s">
        <v>428</v>
      </c>
      <c r="C77" t="str">
        <f t="shared" si="1"/>
        <v>1/8</v>
      </c>
      <c r="D77" t="str">
        <f>"81/8582"</f>
        <v>81/8582</v>
      </c>
      <c r="E77">
        <v>7.3087927041019504E-2</v>
      </c>
      <c r="F77">
        <v>0.124151384279284</v>
      </c>
      <c r="G77">
        <v>0.101532711030022</v>
      </c>
      <c r="H77" t="s">
        <v>324</v>
      </c>
      <c r="I77">
        <v>1</v>
      </c>
      <c r="J77" t="str">
        <f t="shared" si="2"/>
        <v/>
      </c>
    </row>
    <row r="78" spans="1:10">
      <c r="A78" t="s">
        <v>429</v>
      </c>
      <c r="B78" t="s">
        <v>430</v>
      </c>
      <c r="C78" t="str">
        <f t="shared" ref="C78:C131" si="3">"1/8"</f>
        <v>1/8</v>
      </c>
      <c r="D78" t="str">
        <f>"82/8582"</f>
        <v>82/8582</v>
      </c>
      <c r="E78">
        <v>7.3960212252603297E-2</v>
      </c>
      <c r="F78">
        <v>0.124151384279284</v>
      </c>
      <c r="G78">
        <v>0.101532711030022</v>
      </c>
      <c r="H78" t="s">
        <v>324</v>
      </c>
      <c r="I78">
        <v>1</v>
      </c>
      <c r="J78" t="str">
        <f t="shared" si="2"/>
        <v/>
      </c>
    </row>
    <row r="79" spans="1:10">
      <c r="A79" t="s">
        <v>431</v>
      </c>
      <c r="B79" t="s">
        <v>432</v>
      </c>
      <c r="C79" t="str">
        <f t="shared" si="3"/>
        <v>1/8</v>
      </c>
      <c r="D79" t="str">
        <f>"85/8582"</f>
        <v>85/8582</v>
      </c>
      <c r="E79">
        <v>7.6572759800420595E-2</v>
      </c>
      <c r="F79">
        <v>0.124151384279284</v>
      </c>
      <c r="G79">
        <v>0.101532711030022</v>
      </c>
      <c r="H79" t="s">
        <v>324</v>
      </c>
      <c r="I79">
        <v>1</v>
      </c>
      <c r="J79" t="str">
        <f t="shared" si="2"/>
        <v/>
      </c>
    </row>
    <row r="80" spans="1:10">
      <c r="A80" t="s">
        <v>433</v>
      </c>
      <c r="B80" t="s">
        <v>434</v>
      </c>
      <c r="C80" t="str">
        <f t="shared" si="3"/>
        <v>1/8</v>
      </c>
      <c r="D80" t="str">
        <f>"85/8582"</f>
        <v>85/8582</v>
      </c>
      <c r="E80">
        <v>7.6572759800420595E-2</v>
      </c>
      <c r="F80">
        <v>0.124151384279284</v>
      </c>
      <c r="G80">
        <v>0.101532711030022</v>
      </c>
      <c r="H80" t="s">
        <v>324</v>
      </c>
      <c r="I80">
        <v>1</v>
      </c>
      <c r="J80" t="str">
        <f t="shared" si="2"/>
        <v/>
      </c>
    </row>
    <row r="81" spans="1:10">
      <c r="A81" t="s">
        <v>435</v>
      </c>
      <c r="B81" t="s">
        <v>436</v>
      </c>
      <c r="C81" t="str">
        <f t="shared" si="3"/>
        <v>1/8</v>
      </c>
      <c r="D81" t="str">
        <f>"87/8582"</f>
        <v>87/8582</v>
      </c>
      <c r="E81">
        <v>7.8310873160779004E-2</v>
      </c>
      <c r="F81">
        <v>0.124151384279284</v>
      </c>
      <c r="G81">
        <v>0.101532711030022</v>
      </c>
      <c r="H81" t="s">
        <v>324</v>
      </c>
      <c r="I81">
        <v>1</v>
      </c>
      <c r="J81" t="str">
        <f t="shared" si="2"/>
        <v/>
      </c>
    </row>
    <row r="82" spans="1:10">
      <c r="A82" t="s">
        <v>437</v>
      </c>
      <c r="B82" t="s">
        <v>438</v>
      </c>
      <c r="C82" t="str">
        <f t="shared" si="3"/>
        <v>1/8</v>
      </c>
      <c r="D82" t="str">
        <f>"87/8582"</f>
        <v>87/8582</v>
      </c>
      <c r="E82">
        <v>7.8310873160779004E-2</v>
      </c>
      <c r="F82">
        <v>0.124151384279284</v>
      </c>
      <c r="G82">
        <v>0.101532711030022</v>
      </c>
      <c r="H82" t="s">
        <v>324</v>
      </c>
      <c r="I82">
        <v>1</v>
      </c>
      <c r="J82" t="str">
        <f t="shared" si="2"/>
        <v/>
      </c>
    </row>
    <row r="83" spans="1:10">
      <c r="A83" t="s">
        <v>439</v>
      </c>
      <c r="B83" t="s">
        <v>440</v>
      </c>
      <c r="C83" t="str">
        <f t="shared" si="3"/>
        <v>1/8</v>
      </c>
      <c r="D83" t="str">
        <f>"87/8582"</f>
        <v>87/8582</v>
      </c>
      <c r="E83">
        <v>7.8310873160779004E-2</v>
      </c>
      <c r="F83">
        <v>0.124151384279284</v>
      </c>
      <c r="G83">
        <v>0.101532711030022</v>
      </c>
      <c r="H83" t="s">
        <v>324</v>
      </c>
      <c r="I83">
        <v>1</v>
      </c>
      <c r="J83" t="str">
        <f t="shared" si="2"/>
        <v/>
      </c>
    </row>
    <row r="84" spans="1:10">
      <c r="A84" t="s">
        <v>441</v>
      </c>
      <c r="B84" t="s">
        <v>442</v>
      </c>
      <c r="C84" t="str">
        <f t="shared" si="3"/>
        <v>1/8</v>
      </c>
      <c r="D84" t="str">
        <f>"90/8582"</f>
        <v>90/8582</v>
      </c>
      <c r="E84">
        <v>8.0912675815805399E-2</v>
      </c>
      <c r="F84">
        <v>0.12656198608601901</v>
      </c>
      <c r="G84">
        <v>0.103504134369943</v>
      </c>
      <c r="H84" t="s">
        <v>324</v>
      </c>
      <c r="I84">
        <v>1</v>
      </c>
      <c r="J84" t="str">
        <f t="shared" si="2"/>
        <v/>
      </c>
    </row>
    <row r="85" spans="1:10">
      <c r="A85" t="s">
        <v>443</v>
      </c>
      <c r="B85" t="s">
        <v>444</v>
      </c>
      <c r="C85" t="str">
        <f t="shared" si="3"/>
        <v>1/8</v>
      </c>
      <c r="D85" t="str">
        <f>"91/8582"</f>
        <v>91/8582</v>
      </c>
      <c r="E85">
        <v>8.1778514086351006E-2</v>
      </c>
      <c r="F85">
        <v>0.12656198608601901</v>
      </c>
      <c r="G85">
        <v>0.103504134369943</v>
      </c>
      <c r="H85" t="s">
        <v>324</v>
      </c>
      <c r="I85">
        <v>1</v>
      </c>
      <c r="J85" t="str">
        <f t="shared" si="2"/>
        <v/>
      </c>
    </row>
    <row r="86" spans="1:10">
      <c r="A86" t="s">
        <v>445</v>
      </c>
      <c r="B86" t="s">
        <v>446</v>
      </c>
      <c r="C86" t="str">
        <f t="shared" si="3"/>
        <v>1/8</v>
      </c>
      <c r="D86" t="str">
        <f>"96/8582"</f>
        <v>96/8582</v>
      </c>
      <c r="E86">
        <v>8.6097008537622796E-2</v>
      </c>
      <c r="F86">
        <v>0.131449003542984</v>
      </c>
      <c r="G86">
        <v>0.107500804516934</v>
      </c>
      <c r="H86" t="s">
        <v>324</v>
      </c>
      <c r="I86">
        <v>1</v>
      </c>
      <c r="J86" t="str">
        <f t="shared" si="2"/>
        <v/>
      </c>
    </row>
    <row r="87" spans="1:10">
      <c r="A87" t="s">
        <v>447</v>
      </c>
      <c r="B87" t="s">
        <v>448</v>
      </c>
      <c r="C87" t="str">
        <f t="shared" si="3"/>
        <v>1/8</v>
      </c>
      <c r="D87" t="str">
        <f>"97/8582"</f>
        <v>97/8582</v>
      </c>
      <c r="E87">
        <v>8.6958571574589305E-2</v>
      </c>
      <c r="F87">
        <v>0.131449003542984</v>
      </c>
      <c r="G87">
        <v>0.107500804516934</v>
      </c>
      <c r="H87" t="s">
        <v>324</v>
      </c>
      <c r="I87">
        <v>1</v>
      </c>
      <c r="J87" t="str">
        <f t="shared" si="2"/>
        <v/>
      </c>
    </row>
    <row r="88" spans="1:10">
      <c r="A88" t="s">
        <v>449</v>
      </c>
      <c r="B88" t="s">
        <v>450</v>
      </c>
      <c r="C88" t="str">
        <f t="shared" si="3"/>
        <v>1/8</v>
      </c>
      <c r="D88" t="str">
        <f>"99/8582"</f>
        <v>99/8582</v>
      </c>
      <c r="E88">
        <v>8.8679565820754605E-2</v>
      </c>
      <c r="F88">
        <v>0.131590058666334</v>
      </c>
      <c r="G88">
        <v>0.107616161338459</v>
      </c>
      <c r="H88" t="s">
        <v>324</v>
      </c>
      <c r="I88">
        <v>1</v>
      </c>
      <c r="J88" t="str">
        <f t="shared" si="2"/>
        <v/>
      </c>
    </row>
    <row r="89" spans="1:10">
      <c r="A89" t="s">
        <v>451</v>
      </c>
      <c r="B89" t="s">
        <v>452</v>
      </c>
      <c r="C89" t="str">
        <f t="shared" si="3"/>
        <v>1/8</v>
      </c>
      <c r="D89" t="str">
        <f>"100/8582"</f>
        <v>100/8582</v>
      </c>
      <c r="E89">
        <v>8.9538998034998998E-2</v>
      </c>
      <c r="F89">
        <v>0.131590058666334</v>
      </c>
      <c r="G89">
        <v>0.107616161338459</v>
      </c>
      <c r="H89" t="s">
        <v>324</v>
      </c>
      <c r="I89">
        <v>1</v>
      </c>
      <c r="J89" t="str">
        <f t="shared" si="2"/>
        <v/>
      </c>
    </row>
    <row r="90" spans="1:10">
      <c r="A90" t="s">
        <v>453</v>
      </c>
      <c r="B90" t="s">
        <v>454</v>
      </c>
      <c r="C90" t="str">
        <f t="shared" si="3"/>
        <v>1/8</v>
      </c>
      <c r="D90" t="str">
        <f>"102/8582"</f>
        <v>102/8582</v>
      </c>
      <c r="E90">
        <v>9.1255735156203693E-2</v>
      </c>
      <c r="F90">
        <v>0.131590058666334</v>
      </c>
      <c r="G90">
        <v>0.107616161338459</v>
      </c>
      <c r="H90" t="s">
        <v>324</v>
      </c>
      <c r="I90">
        <v>1</v>
      </c>
      <c r="J90" t="str">
        <f t="shared" si="2"/>
        <v/>
      </c>
    </row>
    <row r="91" spans="1:10">
      <c r="A91" t="s">
        <v>455</v>
      </c>
      <c r="B91" t="s">
        <v>456</v>
      </c>
      <c r="C91" t="str">
        <f t="shared" si="3"/>
        <v>1/8</v>
      </c>
      <c r="D91" t="str">
        <f>"102/8582"</f>
        <v>102/8582</v>
      </c>
      <c r="E91">
        <v>9.1255735156203693E-2</v>
      </c>
      <c r="F91">
        <v>0.131590058666334</v>
      </c>
      <c r="G91">
        <v>0.107616161338459</v>
      </c>
      <c r="H91" t="s">
        <v>324</v>
      </c>
      <c r="I91">
        <v>1</v>
      </c>
      <c r="J91" t="str">
        <f t="shared" si="2"/>
        <v/>
      </c>
    </row>
    <row r="92" spans="1:10">
      <c r="A92" t="s">
        <v>457</v>
      </c>
      <c r="B92" t="s">
        <v>458</v>
      </c>
      <c r="C92" t="str">
        <f t="shared" si="3"/>
        <v>1/8</v>
      </c>
      <c r="D92" t="str">
        <f>"103/8582"</f>
        <v>103/8582</v>
      </c>
      <c r="E92">
        <v>9.2113041066433796E-2</v>
      </c>
      <c r="F92">
        <v>0.131590058666334</v>
      </c>
      <c r="G92">
        <v>0.107616161338459</v>
      </c>
      <c r="H92" t="s">
        <v>324</v>
      </c>
      <c r="I92">
        <v>1</v>
      </c>
      <c r="J92" t="str">
        <f t="shared" si="2"/>
        <v/>
      </c>
    </row>
    <row r="93" spans="1:10">
      <c r="A93" t="s">
        <v>459</v>
      </c>
      <c r="B93" t="s">
        <v>460</v>
      </c>
      <c r="C93" t="str">
        <f t="shared" si="3"/>
        <v>1/8</v>
      </c>
      <c r="D93" t="str">
        <f>"106/8582"</f>
        <v>106/8582</v>
      </c>
      <c r="E93">
        <v>9.4680714209039604E-2</v>
      </c>
      <c r="F93">
        <v>0.13378796573016499</v>
      </c>
      <c r="G93">
        <v>0.109413639989851</v>
      </c>
      <c r="H93" t="s">
        <v>324</v>
      </c>
      <c r="I93">
        <v>1</v>
      </c>
      <c r="J93" t="str">
        <f t="shared" si="2"/>
        <v/>
      </c>
    </row>
    <row r="94" spans="1:10">
      <c r="A94" t="s">
        <v>461</v>
      </c>
      <c r="B94" t="s">
        <v>462</v>
      </c>
      <c r="C94" t="str">
        <f t="shared" si="3"/>
        <v>1/8</v>
      </c>
      <c r="D94" t="str">
        <f>"108/8582"</f>
        <v>108/8582</v>
      </c>
      <c r="E94">
        <v>9.6388964152635398E-2</v>
      </c>
      <c r="F94">
        <v>0.13473726171873801</v>
      </c>
      <c r="G94">
        <v>0.11018998731653901</v>
      </c>
      <c r="H94" t="s">
        <v>324</v>
      </c>
      <c r="I94">
        <v>1</v>
      </c>
      <c r="J94" t="str">
        <f t="shared" si="2"/>
        <v/>
      </c>
    </row>
    <row r="95" spans="1:10">
      <c r="A95" t="s">
        <v>463</v>
      </c>
      <c r="B95" t="s">
        <v>464</v>
      </c>
      <c r="C95" t="str">
        <f t="shared" si="3"/>
        <v>1/8</v>
      </c>
      <c r="D95" t="str">
        <f>"111/8582"</f>
        <v>111/8582</v>
      </c>
      <c r="E95">
        <v>9.89460508380582E-2</v>
      </c>
      <c r="F95">
        <v>0.13684028307391</v>
      </c>
      <c r="G95">
        <v>0.11190986712927101</v>
      </c>
      <c r="H95" t="s">
        <v>324</v>
      </c>
      <c r="I95">
        <v>1</v>
      </c>
      <c r="J95" t="str">
        <f t="shared" si="2"/>
        <v/>
      </c>
    </row>
    <row r="96" spans="1:10">
      <c r="A96" t="s">
        <v>465</v>
      </c>
      <c r="B96" t="s">
        <v>466</v>
      </c>
      <c r="C96" t="str">
        <f t="shared" si="3"/>
        <v>1/8</v>
      </c>
      <c r="D96" t="str">
        <f>"115/8582"</f>
        <v>115/8582</v>
      </c>
      <c r="E96">
        <v>0.102345649346406</v>
      </c>
      <c r="F96">
        <v>0.139137113483525</v>
      </c>
      <c r="G96">
        <v>0.113788246654543</v>
      </c>
      <c r="H96" t="s">
        <v>324</v>
      </c>
      <c r="I96">
        <v>1</v>
      </c>
      <c r="J96" t="str">
        <f t="shared" si="2"/>
        <v/>
      </c>
    </row>
    <row r="97" spans="1:10">
      <c r="A97" t="s">
        <v>467</v>
      </c>
      <c r="B97" t="s">
        <v>468</v>
      </c>
      <c r="C97" t="str">
        <f t="shared" si="3"/>
        <v>1/8</v>
      </c>
      <c r="D97" t="str">
        <f>"116/8582"</f>
        <v>116/8582</v>
      </c>
      <c r="E97">
        <v>0.103193793294112</v>
      </c>
      <c r="F97">
        <v>0.139137113483525</v>
      </c>
      <c r="G97">
        <v>0.113788246654543</v>
      </c>
      <c r="H97" t="s">
        <v>324</v>
      </c>
      <c r="I97">
        <v>1</v>
      </c>
      <c r="J97" t="str">
        <f t="shared" si="2"/>
        <v/>
      </c>
    </row>
    <row r="98" spans="1:10">
      <c r="A98" t="s">
        <v>72</v>
      </c>
      <c r="B98" t="s">
        <v>73</v>
      </c>
      <c r="C98" t="str">
        <f t="shared" si="3"/>
        <v>1/8</v>
      </c>
      <c r="D98" t="str">
        <f>"117/8582"</f>
        <v>117/8582</v>
      </c>
      <c r="E98">
        <v>0.10404123596522501</v>
      </c>
      <c r="F98">
        <v>0.139137113483525</v>
      </c>
      <c r="G98">
        <v>0.113788246654543</v>
      </c>
      <c r="H98" t="s">
        <v>177</v>
      </c>
      <c r="I98">
        <v>1</v>
      </c>
      <c r="J98" t="str">
        <f t="shared" si="2"/>
        <v/>
      </c>
    </row>
    <row r="99" spans="1:10">
      <c r="A99" t="s">
        <v>469</v>
      </c>
      <c r="B99" t="s">
        <v>470</v>
      </c>
      <c r="C99" t="str">
        <f t="shared" si="3"/>
        <v>1/8</v>
      </c>
      <c r="D99" t="str">
        <f>"118/8582"</f>
        <v>118/8582</v>
      </c>
      <c r="E99">
        <v>0.104887977856811</v>
      </c>
      <c r="F99">
        <v>0.139137113483525</v>
      </c>
      <c r="G99">
        <v>0.113788246654543</v>
      </c>
      <c r="H99" t="s">
        <v>324</v>
      </c>
      <c r="I99">
        <v>1</v>
      </c>
      <c r="J99" t="str">
        <f t="shared" si="2"/>
        <v/>
      </c>
    </row>
    <row r="100" spans="1:10">
      <c r="A100" t="s">
        <v>76</v>
      </c>
      <c r="B100" t="s">
        <v>77</v>
      </c>
      <c r="C100" t="str">
        <f t="shared" si="3"/>
        <v>1/8</v>
      </c>
      <c r="D100" t="str">
        <f>"122/8582"</f>
        <v>122/8582</v>
      </c>
      <c r="E100">
        <v>0.108267947558921</v>
      </c>
      <c r="F100">
        <v>0.141524616658842</v>
      </c>
      <c r="G100">
        <v>0.11574077961573299</v>
      </c>
      <c r="H100" t="s">
        <v>177</v>
      </c>
      <c r="I100">
        <v>1</v>
      </c>
      <c r="J100" t="str">
        <f t="shared" si="2"/>
        <v/>
      </c>
    </row>
    <row r="101" spans="1:10">
      <c r="A101" t="s">
        <v>471</v>
      </c>
      <c r="B101" t="s">
        <v>472</v>
      </c>
      <c r="C101" t="str">
        <f t="shared" si="3"/>
        <v>1/8</v>
      </c>
      <c r="D101" t="str">
        <f>"123/8582"</f>
        <v>123/8582</v>
      </c>
      <c r="E101">
        <v>0.10911119299858101</v>
      </c>
      <c r="F101">
        <v>0.141524616658842</v>
      </c>
      <c r="G101">
        <v>0.11574077961573299</v>
      </c>
      <c r="H101" t="s">
        <v>324</v>
      </c>
      <c r="I101">
        <v>1</v>
      </c>
      <c r="J101" t="str">
        <f t="shared" si="2"/>
        <v/>
      </c>
    </row>
    <row r="102" spans="1:10">
      <c r="A102" t="s">
        <v>473</v>
      </c>
      <c r="B102" t="s">
        <v>474</v>
      </c>
      <c r="C102" t="str">
        <f t="shared" si="3"/>
        <v>1/8</v>
      </c>
      <c r="D102" t="str">
        <f>"124/8582"</f>
        <v>124/8582</v>
      </c>
      <c r="E102">
        <v>0.10995374063494701</v>
      </c>
      <c r="F102">
        <v>0.141524616658842</v>
      </c>
      <c r="G102">
        <v>0.11574077961573299</v>
      </c>
      <c r="H102" t="s">
        <v>324</v>
      </c>
      <c r="I102">
        <v>1</v>
      </c>
      <c r="J102" t="str">
        <f t="shared" si="2"/>
        <v/>
      </c>
    </row>
    <row r="103" spans="1:10">
      <c r="A103" t="s">
        <v>475</v>
      </c>
      <c r="B103" t="s">
        <v>476</v>
      </c>
      <c r="C103" t="str">
        <f t="shared" si="3"/>
        <v>1/8</v>
      </c>
      <c r="D103" t="str">
        <f>"127/8582"</f>
        <v>127/8582</v>
      </c>
      <c r="E103">
        <v>0.112477201672934</v>
      </c>
      <c r="F103">
        <v>0.14335329624981799</v>
      </c>
      <c r="G103">
        <v>0.117236298957341</v>
      </c>
      <c r="H103" t="s">
        <v>324</v>
      </c>
      <c r="I103">
        <v>1</v>
      </c>
      <c r="J103" t="str">
        <f t="shared" si="2"/>
        <v/>
      </c>
    </row>
    <row r="104" spans="1:10">
      <c r="A104" t="s">
        <v>200</v>
      </c>
      <c r="B104" t="s">
        <v>201</v>
      </c>
      <c r="C104" t="str">
        <f t="shared" si="3"/>
        <v>1/8</v>
      </c>
      <c r="D104" t="str">
        <f>"135/8582"</f>
        <v>135/8582</v>
      </c>
      <c r="E104">
        <v>0.119175850982085</v>
      </c>
      <c r="F104">
        <v>0.15041612259874801</v>
      </c>
      <c r="G104">
        <v>0.12301237556658801</v>
      </c>
      <c r="H104" t="s">
        <v>183</v>
      </c>
      <c r="I104">
        <v>1</v>
      </c>
      <c r="J104" t="str">
        <f t="shared" si="2"/>
        <v/>
      </c>
    </row>
    <row r="105" spans="1:10">
      <c r="A105" t="s">
        <v>477</v>
      </c>
      <c r="B105" t="s">
        <v>478</v>
      </c>
      <c r="C105" t="str">
        <f t="shared" si="3"/>
        <v>1/8</v>
      </c>
      <c r="D105" t="str">
        <f>"138/8582"</f>
        <v>138/8582</v>
      </c>
      <c r="E105">
        <v>0.12167641487323901</v>
      </c>
      <c r="F105">
        <v>0.15209551859154899</v>
      </c>
      <c r="G105">
        <v>0.124385808726692</v>
      </c>
      <c r="H105" t="s">
        <v>324</v>
      </c>
      <c r="I105">
        <v>1</v>
      </c>
      <c r="J105" t="str">
        <f t="shared" si="2"/>
        <v/>
      </c>
    </row>
    <row r="106" spans="1:10">
      <c r="A106" t="s">
        <v>479</v>
      </c>
      <c r="B106" t="s">
        <v>480</v>
      </c>
      <c r="C106" t="str">
        <f t="shared" si="3"/>
        <v>1/8</v>
      </c>
      <c r="D106" t="str">
        <f>"143/8582"</f>
        <v>143/8582</v>
      </c>
      <c r="E106">
        <v>0.125830219718192</v>
      </c>
      <c r="F106">
        <v>0.15578979584157099</v>
      </c>
      <c r="G106">
        <v>0.12740703951415899</v>
      </c>
      <c r="H106" t="s">
        <v>324</v>
      </c>
      <c r="I106">
        <v>1</v>
      </c>
      <c r="J106" t="str">
        <f t="shared" si="2"/>
        <v/>
      </c>
    </row>
    <row r="107" spans="1:10">
      <c r="A107" t="s">
        <v>481</v>
      </c>
      <c r="B107" t="s">
        <v>482</v>
      </c>
      <c r="C107" t="str">
        <f t="shared" si="3"/>
        <v>1/8</v>
      </c>
      <c r="D107" t="str">
        <f>"150/8582"</f>
        <v>150/8582</v>
      </c>
      <c r="E107">
        <v>0.13161666590747101</v>
      </c>
      <c r="F107">
        <v>0.161416665735578</v>
      </c>
      <c r="G107">
        <v>0.13200877116836801</v>
      </c>
      <c r="H107" t="s">
        <v>324</v>
      </c>
      <c r="I107">
        <v>1</v>
      </c>
      <c r="J107" t="str">
        <f t="shared" si="2"/>
        <v/>
      </c>
    </row>
    <row r="108" spans="1:10">
      <c r="A108" t="s">
        <v>483</v>
      </c>
      <c r="B108" t="s">
        <v>484</v>
      </c>
      <c r="C108" t="str">
        <f t="shared" si="3"/>
        <v>1/8</v>
      </c>
      <c r="D108" t="str">
        <f>"158/8582"</f>
        <v>158/8582</v>
      </c>
      <c r="E108">
        <v>0.13818868451581601</v>
      </c>
      <c r="F108">
        <v>0.167323383757017</v>
      </c>
      <c r="G108">
        <v>0.13683936647334999</v>
      </c>
      <c r="H108" t="s">
        <v>324</v>
      </c>
      <c r="I108">
        <v>1</v>
      </c>
      <c r="J108" t="str">
        <f t="shared" si="2"/>
        <v/>
      </c>
    </row>
    <row r="109" spans="1:10">
      <c r="A109" t="s">
        <v>485</v>
      </c>
      <c r="B109" t="s">
        <v>486</v>
      </c>
      <c r="C109" t="str">
        <f t="shared" si="3"/>
        <v>1/8</v>
      </c>
      <c r="D109" t="str">
        <f>"159/8582"</f>
        <v>159/8582</v>
      </c>
      <c r="E109">
        <v>0.13900711881352201</v>
      </c>
      <c r="F109">
        <v>0.167323383757017</v>
      </c>
      <c r="G109">
        <v>0.13683936647334999</v>
      </c>
      <c r="H109" t="s">
        <v>324</v>
      </c>
      <c r="I109">
        <v>1</v>
      </c>
      <c r="J109" t="str">
        <f t="shared" si="2"/>
        <v/>
      </c>
    </row>
    <row r="110" spans="1:10">
      <c r="A110" t="s">
        <v>487</v>
      </c>
      <c r="B110" t="s">
        <v>488</v>
      </c>
      <c r="C110" t="str">
        <f t="shared" si="3"/>
        <v>1/8</v>
      </c>
      <c r="D110" t="str">
        <f>"175/8582"</f>
        <v>175/8582</v>
      </c>
      <c r="E110">
        <v>0.15200989379024299</v>
      </c>
      <c r="F110">
        <v>0.18129620360304199</v>
      </c>
      <c r="G110">
        <v>0.14826653088184</v>
      </c>
      <c r="H110" t="s">
        <v>324</v>
      </c>
      <c r="I110">
        <v>1</v>
      </c>
      <c r="J110" t="str">
        <f t="shared" si="2"/>
        <v/>
      </c>
    </row>
    <row r="111" spans="1:10">
      <c r="A111" t="s">
        <v>489</v>
      </c>
      <c r="B111" t="s">
        <v>490</v>
      </c>
      <c r="C111" t="str">
        <f t="shared" si="3"/>
        <v>1/8</v>
      </c>
      <c r="D111" t="str">
        <f>"177/8582"</f>
        <v>177/8582</v>
      </c>
      <c r="E111">
        <v>0.15362309617719999</v>
      </c>
      <c r="F111">
        <v>0.18155456820941801</v>
      </c>
      <c r="G111">
        <v>0.14847782501337101</v>
      </c>
      <c r="H111" t="s">
        <v>324</v>
      </c>
      <c r="I111">
        <v>1</v>
      </c>
      <c r="J111" t="str">
        <f t="shared" si="2"/>
        <v/>
      </c>
    </row>
    <row r="112" spans="1:10">
      <c r="A112" t="s">
        <v>491</v>
      </c>
      <c r="B112" t="s">
        <v>492</v>
      </c>
      <c r="C112" t="str">
        <f t="shared" si="3"/>
        <v>1/8</v>
      </c>
      <c r="D112" t="str">
        <f>"181/8582"</f>
        <v>181/8582</v>
      </c>
      <c r="E112">
        <v>0.15684144692861099</v>
      </c>
      <c r="F112">
        <v>0.182980060121816</v>
      </c>
      <c r="G112">
        <v>0.14964361192148501</v>
      </c>
      <c r="H112" t="s">
        <v>324</v>
      </c>
      <c r="I112">
        <v>1</v>
      </c>
      <c r="J112" t="str">
        <f t="shared" si="2"/>
        <v/>
      </c>
    </row>
    <row r="113" spans="1:10">
      <c r="A113" t="s">
        <v>493</v>
      </c>
      <c r="B113" t="s">
        <v>494</v>
      </c>
      <c r="C113" t="str">
        <f t="shared" si="3"/>
        <v>1/8</v>
      </c>
      <c r="D113" t="str">
        <f>"182/8582"</f>
        <v>182/8582</v>
      </c>
      <c r="E113">
        <v>0.15764435948956501</v>
      </c>
      <c r="F113">
        <v>0.182980060121816</v>
      </c>
      <c r="G113">
        <v>0.14964361192148501</v>
      </c>
      <c r="H113" t="s">
        <v>324</v>
      </c>
      <c r="I113">
        <v>1</v>
      </c>
      <c r="J113" t="str">
        <f t="shared" si="2"/>
        <v/>
      </c>
    </row>
    <row r="114" spans="1:10">
      <c r="A114" t="s">
        <v>495</v>
      </c>
      <c r="B114" t="s">
        <v>496</v>
      </c>
      <c r="C114" t="str">
        <f t="shared" si="3"/>
        <v>1/8</v>
      </c>
      <c r="D114" t="str">
        <f>"190/8582"</f>
        <v>190/8582</v>
      </c>
      <c r="E114">
        <v>0.16404361271493301</v>
      </c>
      <c r="F114">
        <v>0.18872274029151601</v>
      </c>
      <c r="G114">
        <v>0.15434005481330401</v>
      </c>
      <c r="H114" t="s">
        <v>324</v>
      </c>
      <c r="I114">
        <v>1</v>
      </c>
      <c r="J114" t="str">
        <f t="shared" si="2"/>
        <v/>
      </c>
    </row>
    <row r="115" spans="1:10">
      <c r="A115" t="s">
        <v>497</v>
      </c>
      <c r="B115" t="s">
        <v>498</v>
      </c>
      <c r="C115" t="str">
        <f t="shared" si="3"/>
        <v>1/8</v>
      </c>
      <c r="D115" t="str">
        <f>"218/8582"</f>
        <v>218/8582</v>
      </c>
      <c r="E115">
        <v>0.18610729038916601</v>
      </c>
      <c r="F115">
        <v>0.211262166431646</v>
      </c>
      <c r="G115">
        <v>0.17277310777001001</v>
      </c>
      <c r="H115" t="s">
        <v>324</v>
      </c>
      <c r="I115">
        <v>1</v>
      </c>
      <c r="J115" t="str">
        <f t="shared" si="2"/>
        <v/>
      </c>
    </row>
    <row r="116" spans="1:10">
      <c r="A116" t="s">
        <v>499</v>
      </c>
      <c r="B116" t="s">
        <v>500</v>
      </c>
      <c r="C116" t="str">
        <f t="shared" si="3"/>
        <v>1/8</v>
      </c>
      <c r="D116" t="str">
        <f>"219/8582"</f>
        <v>219/8582</v>
      </c>
      <c r="E116">
        <v>0.18688576261261</v>
      </c>
      <c r="F116">
        <v>0.211262166431646</v>
      </c>
      <c r="G116">
        <v>0.17277310777001001</v>
      </c>
      <c r="H116" t="s">
        <v>324</v>
      </c>
      <c r="I116">
        <v>1</v>
      </c>
      <c r="J116" t="str">
        <f t="shared" si="2"/>
        <v/>
      </c>
    </row>
    <row r="117" spans="1:10">
      <c r="A117" t="s">
        <v>501</v>
      </c>
      <c r="B117" t="s">
        <v>502</v>
      </c>
      <c r="C117" t="str">
        <f t="shared" si="3"/>
        <v>1/8</v>
      </c>
      <c r="D117" t="str">
        <f>"229/8582"</f>
        <v>229/8582</v>
      </c>
      <c r="E117">
        <v>0.194634724065157</v>
      </c>
      <c r="F117">
        <v>0.21711783821165201</v>
      </c>
      <c r="G117">
        <v>0.17756195675608799</v>
      </c>
      <c r="H117" t="s">
        <v>324</v>
      </c>
      <c r="I117">
        <v>1</v>
      </c>
      <c r="J117" t="str">
        <f t="shared" si="2"/>
        <v/>
      </c>
    </row>
    <row r="118" spans="1:10">
      <c r="A118" t="s">
        <v>503</v>
      </c>
      <c r="B118" t="s">
        <v>504</v>
      </c>
      <c r="C118" t="str">
        <f t="shared" si="3"/>
        <v>1/8</v>
      </c>
      <c r="D118" t="str">
        <f>"230/8582"</f>
        <v>230/8582</v>
      </c>
      <c r="E118">
        <v>0.195406054390487</v>
      </c>
      <c r="F118">
        <v>0.21711783821165201</v>
      </c>
      <c r="G118">
        <v>0.17756195675608799</v>
      </c>
      <c r="H118" t="s">
        <v>324</v>
      </c>
      <c r="I118">
        <v>1</v>
      </c>
      <c r="J118" t="str">
        <f t="shared" si="2"/>
        <v/>
      </c>
    </row>
    <row r="119" spans="1:10">
      <c r="A119" t="s">
        <v>505</v>
      </c>
      <c r="B119" t="s">
        <v>506</v>
      </c>
      <c r="C119" t="str">
        <f t="shared" si="3"/>
        <v>1/8</v>
      </c>
      <c r="D119" t="str">
        <f>"246/8582"</f>
        <v>246/8582</v>
      </c>
      <c r="E119">
        <v>0.207659734940533</v>
      </c>
      <c r="F119">
        <v>0.22685517262411101</v>
      </c>
      <c r="G119">
        <v>0.18552528287477901</v>
      </c>
      <c r="H119" t="s">
        <v>324</v>
      </c>
      <c r="I119">
        <v>1</v>
      </c>
      <c r="J119" t="str">
        <f t="shared" si="2"/>
        <v/>
      </c>
    </row>
    <row r="120" spans="1:10">
      <c r="A120" t="s">
        <v>82</v>
      </c>
      <c r="B120" t="s">
        <v>83</v>
      </c>
      <c r="C120" t="str">
        <f t="shared" si="3"/>
        <v>1/8</v>
      </c>
      <c r="D120" t="str">
        <f>"246/8582"</f>
        <v>246/8582</v>
      </c>
      <c r="E120">
        <v>0.207659734940533</v>
      </c>
      <c r="F120">
        <v>0.22685517262411101</v>
      </c>
      <c r="G120">
        <v>0.18552528287477901</v>
      </c>
      <c r="H120" t="s">
        <v>177</v>
      </c>
      <c r="I120">
        <v>1</v>
      </c>
      <c r="J120" t="str">
        <f t="shared" si="2"/>
        <v/>
      </c>
    </row>
    <row r="121" spans="1:10">
      <c r="A121" t="s">
        <v>507</v>
      </c>
      <c r="B121" t="s">
        <v>508</v>
      </c>
      <c r="C121" t="str">
        <f t="shared" si="3"/>
        <v>1/8</v>
      </c>
      <c r="D121" t="str">
        <f>"249/8582"</f>
        <v>249/8582</v>
      </c>
      <c r="E121">
        <v>0.20993902954326199</v>
      </c>
      <c r="F121">
        <v>0.227433948671867</v>
      </c>
      <c r="G121">
        <v>0.18599861389359201</v>
      </c>
      <c r="H121" t="s">
        <v>324</v>
      </c>
      <c r="I121">
        <v>1</v>
      </c>
      <c r="J121" t="str">
        <f t="shared" si="2"/>
        <v/>
      </c>
    </row>
    <row r="122" spans="1:10">
      <c r="A122" t="s">
        <v>509</v>
      </c>
      <c r="B122" t="s">
        <v>510</v>
      </c>
      <c r="C122" t="str">
        <f t="shared" si="3"/>
        <v>1/8</v>
      </c>
      <c r="D122" t="str">
        <f>"256/8582"</f>
        <v>256/8582</v>
      </c>
      <c r="E122">
        <v>0.21523508580994599</v>
      </c>
      <c r="F122">
        <v>0.23124430706853699</v>
      </c>
      <c r="G122">
        <v>0.18911477744066599</v>
      </c>
      <c r="H122" t="s">
        <v>324</v>
      </c>
      <c r="I122">
        <v>1</v>
      </c>
      <c r="J122" t="str">
        <f t="shared" si="2"/>
        <v/>
      </c>
    </row>
    <row r="123" spans="1:10">
      <c r="A123" t="s">
        <v>511</v>
      </c>
      <c r="B123" t="s">
        <v>512</v>
      </c>
      <c r="C123" t="str">
        <f t="shared" si="3"/>
        <v>1/8</v>
      </c>
      <c r="D123" t="str">
        <f>"262/8582"</f>
        <v>262/8582</v>
      </c>
      <c r="E123">
        <v>0.21974981178417</v>
      </c>
      <c r="F123">
        <v>0.23415963550772201</v>
      </c>
      <c r="G123">
        <v>0.19149897316825801</v>
      </c>
      <c r="H123" t="s">
        <v>324</v>
      </c>
      <c r="I123">
        <v>1</v>
      </c>
      <c r="J123" t="str">
        <f t="shared" si="2"/>
        <v/>
      </c>
    </row>
    <row r="124" spans="1:10">
      <c r="A124" t="s">
        <v>513</v>
      </c>
      <c r="B124" t="s">
        <v>514</v>
      </c>
      <c r="C124" t="str">
        <f t="shared" si="3"/>
        <v>1/8</v>
      </c>
      <c r="D124" t="str">
        <f>"266/8582"</f>
        <v>266/8582</v>
      </c>
      <c r="E124">
        <v>0.22274698814038299</v>
      </c>
      <c r="F124">
        <v>0.23509220439623801</v>
      </c>
      <c r="G124">
        <v>0.19226164084226799</v>
      </c>
      <c r="H124" t="s">
        <v>324</v>
      </c>
      <c r="I124">
        <v>1</v>
      </c>
      <c r="J124" t="str">
        <f t="shared" si="2"/>
        <v/>
      </c>
    </row>
    <row r="125" spans="1:10">
      <c r="A125" t="s">
        <v>515</v>
      </c>
      <c r="B125" t="s">
        <v>516</v>
      </c>
      <c r="C125" t="str">
        <f t="shared" si="3"/>
        <v>1/8</v>
      </c>
      <c r="D125" t="str">
        <f>"268/8582"</f>
        <v>268/8582</v>
      </c>
      <c r="E125">
        <v>0.22424179496256599</v>
      </c>
      <c r="F125">
        <v>0.23509220439623801</v>
      </c>
      <c r="G125">
        <v>0.19226164084226799</v>
      </c>
      <c r="H125" t="s">
        <v>324</v>
      </c>
      <c r="I125">
        <v>1</v>
      </c>
      <c r="J125" t="str">
        <f t="shared" si="2"/>
        <v/>
      </c>
    </row>
    <row r="126" spans="1:10">
      <c r="A126" t="s">
        <v>517</v>
      </c>
      <c r="B126" t="s">
        <v>518</v>
      </c>
      <c r="C126" t="str">
        <f t="shared" si="3"/>
        <v>1/8</v>
      </c>
      <c r="D126" t="str">
        <f>"277/8582"</f>
        <v>277/8582</v>
      </c>
      <c r="E126">
        <v>0.230937341857437</v>
      </c>
      <c r="F126">
        <v>0.24017483553173399</v>
      </c>
      <c r="G126">
        <v>0.19641828654821999</v>
      </c>
      <c r="H126" t="s">
        <v>324</v>
      </c>
      <c r="I126">
        <v>1</v>
      </c>
      <c r="J126" t="str">
        <f t="shared" si="2"/>
        <v/>
      </c>
    </row>
    <row r="127" spans="1:10">
      <c r="A127" t="s">
        <v>222</v>
      </c>
      <c r="B127" t="s">
        <v>223</v>
      </c>
      <c r="C127" t="str">
        <f t="shared" si="3"/>
        <v>1/8</v>
      </c>
      <c r="D127" t="str">
        <f>"285/8582"</f>
        <v>285/8582</v>
      </c>
      <c r="E127">
        <v>0.23684643298855601</v>
      </c>
      <c r="F127">
        <v>0.24436536736914599</v>
      </c>
      <c r="G127">
        <v>0.19984536116828899</v>
      </c>
      <c r="H127" t="s">
        <v>324</v>
      </c>
      <c r="I127">
        <v>1</v>
      </c>
      <c r="J127" t="str">
        <f t="shared" si="2"/>
        <v/>
      </c>
    </row>
    <row r="128" spans="1:10">
      <c r="A128" t="s">
        <v>519</v>
      </c>
      <c r="B128" t="s">
        <v>520</v>
      </c>
      <c r="C128" t="str">
        <f t="shared" si="3"/>
        <v>1/8</v>
      </c>
      <c r="D128" t="str">
        <f>"291/8582"</f>
        <v>291/8582</v>
      </c>
      <c r="E128">
        <v>0.241252142720805</v>
      </c>
      <c r="F128">
        <v>0.24695101223389501</v>
      </c>
      <c r="G128">
        <v>0.20195993713055399</v>
      </c>
      <c r="H128" t="s">
        <v>324</v>
      </c>
      <c r="I128">
        <v>1</v>
      </c>
      <c r="J128" t="str">
        <f t="shared" si="2"/>
        <v/>
      </c>
    </row>
    <row r="129" spans="1:10">
      <c r="A129" t="s">
        <v>521</v>
      </c>
      <c r="B129" t="s">
        <v>522</v>
      </c>
      <c r="C129" t="str">
        <f t="shared" si="3"/>
        <v>1/8</v>
      </c>
      <c r="D129" t="str">
        <f>"382/8582"</f>
        <v>382/8582</v>
      </c>
      <c r="E129">
        <v>0.30539694500507902</v>
      </c>
      <c r="F129">
        <v>0.31016877227078399</v>
      </c>
      <c r="G129">
        <v>0.25366029149270602</v>
      </c>
      <c r="H129" t="s">
        <v>324</v>
      </c>
      <c r="I129">
        <v>1</v>
      </c>
      <c r="J129" t="str">
        <f t="shared" si="2"/>
        <v/>
      </c>
    </row>
    <row r="130" spans="1:10">
      <c r="A130" t="s">
        <v>84</v>
      </c>
      <c r="B130" t="s">
        <v>85</v>
      </c>
      <c r="C130" t="str">
        <f t="shared" si="3"/>
        <v>1/8</v>
      </c>
      <c r="D130" t="str">
        <f>"492/8582"</f>
        <v>492/8582</v>
      </c>
      <c r="E130">
        <v>0.37656114341459801</v>
      </c>
      <c r="F130">
        <v>0.37948022204571902</v>
      </c>
      <c r="G130">
        <v>0.31034414920338099</v>
      </c>
      <c r="H130" t="s">
        <v>177</v>
      </c>
      <c r="I130">
        <v>1</v>
      </c>
      <c r="J130" t="str">
        <f t="shared" ref="J130:J131" si="4">IF(F130&lt;0.05,"*","")</f>
        <v/>
      </c>
    </row>
    <row r="131" spans="1:10">
      <c r="A131" t="s">
        <v>523</v>
      </c>
      <c r="B131" t="s">
        <v>524</v>
      </c>
      <c r="C131" t="str">
        <f t="shared" si="3"/>
        <v>1/8</v>
      </c>
      <c r="D131" t="str">
        <f>"498/8582"</f>
        <v>498/8582</v>
      </c>
      <c r="E131">
        <v>0.38025216792445299</v>
      </c>
      <c r="F131">
        <v>0.38025216792445299</v>
      </c>
      <c r="G131">
        <v>0.310975457168986</v>
      </c>
      <c r="H131" t="s">
        <v>324</v>
      </c>
      <c r="I131">
        <v>1</v>
      </c>
      <c r="J131" t="str">
        <f t="shared" si="4"/>
        <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28CA7-B50A-4EE3-A7C1-53AEC0D3605B}">
  <dimension ref="A1:J41"/>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205</v>
      </c>
      <c r="B2" t="s">
        <v>206</v>
      </c>
      <c r="C2" t="str">
        <f>"2/7"</f>
        <v>2/7</v>
      </c>
      <c r="D2" t="str">
        <f>"447/8582"</f>
        <v>447/8582</v>
      </c>
      <c r="E2">
        <v>4.7754286409445998E-2</v>
      </c>
      <c r="F2">
        <v>0.103031978197149</v>
      </c>
      <c r="G2">
        <v>8.1341035418801499E-2</v>
      </c>
      <c r="H2" t="s">
        <v>525</v>
      </c>
      <c r="I2">
        <v>2</v>
      </c>
      <c r="J2" t="str">
        <f t="shared" ref="J2:J41" si="0">IF(F2&lt;0.05,"*","")</f>
        <v/>
      </c>
    </row>
    <row r="3" spans="1:10">
      <c r="A3" t="s">
        <v>265</v>
      </c>
      <c r="B3" t="s">
        <v>266</v>
      </c>
      <c r="C3" t="str">
        <f t="shared" ref="C3:C41" si="1">"1/7"</f>
        <v>1/7</v>
      </c>
      <c r="D3" t="str">
        <f>"11/8582"</f>
        <v>11/8582</v>
      </c>
      <c r="E3">
        <v>8.9409544157132998E-3</v>
      </c>
      <c r="F3">
        <v>0.103031978197149</v>
      </c>
      <c r="G3">
        <v>8.1341035418801499E-2</v>
      </c>
      <c r="H3" t="s">
        <v>267</v>
      </c>
      <c r="I3">
        <v>1</v>
      </c>
      <c r="J3" t="str">
        <f t="shared" si="0"/>
        <v/>
      </c>
    </row>
    <row r="4" spans="1:10">
      <c r="A4" t="s">
        <v>526</v>
      </c>
      <c r="B4" t="s">
        <v>527</v>
      </c>
      <c r="C4" t="str">
        <f t="shared" si="1"/>
        <v>1/7</v>
      </c>
      <c r="D4" t="str">
        <f>"15/8582"</f>
        <v>15/8582</v>
      </c>
      <c r="E4">
        <v>1.21751770989833E-2</v>
      </c>
      <c r="F4">
        <v>0.103031978197149</v>
      </c>
      <c r="G4">
        <v>8.1341035418801499E-2</v>
      </c>
      <c r="H4" t="s">
        <v>528</v>
      </c>
      <c r="I4">
        <v>1</v>
      </c>
      <c r="J4" t="str">
        <f t="shared" si="0"/>
        <v/>
      </c>
    </row>
    <row r="5" spans="1:10">
      <c r="A5" t="s">
        <v>529</v>
      </c>
      <c r="B5" t="s">
        <v>530</v>
      </c>
      <c r="C5" t="str">
        <f t="shared" si="1"/>
        <v>1/7</v>
      </c>
      <c r="D5" t="str">
        <f>"16/8582"</f>
        <v>16/8582</v>
      </c>
      <c r="E5">
        <v>1.29823177270101E-2</v>
      </c>
      <c r="F5">
        <v>0.103031978197149</v>
      </c>
      <c r="G5">
        <v>8.1341035418801499E-2</v>
      </c>
      <c r="H5" t="s">
        <v>531</v>
      </c>
      <c r="I5">
        <v>1</v>
      </c>
      <c r="J5" t="str">
        <f t="shared" si="0"/>
        <v/>
      </c>
    </row>
    <row r="6" spans="1:10">
      <c r="A6" t="s">
        <v>271</v>
      </c>
      <c r="B6" t="s">
        <v>272</v>
      </c>
      <c r="C6" t="str">
        <f t="shared" si="1"/>
        <v>1/7</v>
      </c>
      <c r="D6" t="str">
        <f>"17/8582"</f>
        <v>17/8582</v>
      </c>
      <c r="E6">
        <v>1.3788892998538501E-2</v>
      </c>
      <c r="F6">
        <v>0.103031978197149</v>
      </c>
      <c r="G6">
        <v>8.1341035418801499E-2</v>
      </c>
      <c r="H6" t="s">
        <v>267</v>
      </c>
      <c r="I6">
        <v>1</v>
      </c>
      <c r="J6" t="str">
        <f t="shared" si="0"/>
        <v/>
      </c>
    </row>
    <row r="7" spans="1:10">
      <c r="A7" t="s">
        <v>532</v>
      </c>
      <c r="B7" t="s">
        <v>533</v>
      </c>
      <c r="C7" t="str">
        <f t="shared" si="1"/>
        <v>1/7</v>
      </c>
      <c r="D7" t="str">
        <f>"17/8582"</f>
        <v>17/8582</v>
      </c>
      <c r="E7">
        <v>1.3788892998538501E-2</v>
      </c>
      <c r="F7">
        <v>0.103031978197149</v>
      </c>
      <c r="G7">
        <v>8.1341035418801499E-2</v>
      </c>
      <c r="H7" t="s">
        <v>534</v>
      </c>
      <c r="I7">
        <v>1</v>
      </c>
      <c r="J7" t="str">
        <f t="shared" si="0"/>
        <v/>
      </c>
    </row>
    <row r="8" spans="1:10">
      <c r="A8" t="s">
        <v>184</v>
      </c>
      <c r="B8" t="s">
        <v>185</v>
      </c>
      <c r="C8" t="str">
        <f t="shared" si="1"/>
        <v>1/7</v>
      </c>
      <c r="D8" t="str">
        <f>"25/8582"</f>
        <v>25/8582</v>
      </c>
      <c r="E8">
        <v>2.0221181909110202E-2</v>
      </c>
      <c r="F8">
        <v>0.103031978197149</v>
      </c>
      <c r="G8">
        <v>8.1341035418801499E-2</v>
      </c>
      <c r="H8" t="s">
        <v>534</v>
      </c>
      <c r="I8">
        <v>1</v>
      </c>
      <c r="J8" t="str">
        <f t="shared" si="0"/>
        <v/>
      </c>
    </row>
    <row r="9" spans="1:10">
      <c r="A9" t="s">
        <v>535</v>
      </c>
      <c r="B9" t="s">
        <v>536</v>
      </c>
      <c r="C9" t="str">
        <f t="shared" si="1"/>
        <v>1/7</v>
      </c>
      <c r="D9" t="str">
        <f>"32/8582"</f>
        <v>32/8582</v>
      </c>
      <c r="E9">
        <v>2.5819903351464599E-2</v>
      </c>
      <c r="F9">
        <v>0.103031978197149</v>
      </c>
      <c r="G9">
        <v>8.1341035418801499E-2</v>
      </c>
      <c r="H9" t="s">
        <v>537</v>
      </c>
      <c r="I9">
        <v>1</v>
      </c>
      <c r="J9" t="str">
        <f t="shared" si="0"/>
        <v/>
      </c>
    </row>
    <row r="10" spans="1:10">
      <c r="A10" t="s">
        <v>538</v>
      </c>
      <c r="B10" t="s">
        <v>539</v>
      </c>
      <c r="C10" t="str">
        <f t="shared" si="1"/>
        <v>1/7</v>
      </c>
      <c r="D10" t="str">
        <f>"33/8582"</f>
        <v>33/8582</v>
      </c>
      <c r="E10">
        <v>2.66174776995978E-2</v>
      </c>
      <c r="F10">
        <v>0.103031978197149</v>
      </c>
      <c r="G10">
        <v>8.1341035418801499E-2</v>
      </c>
      <c r="H10" t="s">
        <v>540</v>
      </c>
      <c r="I10">
        <v>1</v>
      </c>
      <c r="J10" t="str">
        <f t="shared" si="0"/>
        <v/>
      </c>
    </row>
    <row r="11" spans="1:10">
      <c r="A11" t="s">
        <v>541</v>
      </c>
      <c r="B11" t="s">
        <v>542</v>
      </c>
      <c r="C11" t="str">
        <f t="shared" si="1"/>
        <v>1/7</v>
      </c>
      <c r="D11" t="str">
        <f>"35/8582"</f>
        <v>35/8582</v>
      </c>
      <c r="E11">
        <v>2.82109474229898E-2</v>
      </c>
      <c r="F11">
        <v>0.103031978197149</v>
      </c>
      <c r="G11">
        <v>8.1341035418801499E-2</v>
      </c>
      <c r="H11" t="s">
        <v>528</v>
      </c>
      <c r="I11">
        <v>1</v>
      </c>
      <c r="J11" t="str">
        <f t="shared" si="0"/>
        <v/>
      </c>
    </row>
    <row r="12" spans="1:10">
      <c r="A12" t="s">
        <v>543</v>
      </c>
      <c r="B12" t="s">
        <v>544</v>
      </c>
      <c r="C12" t="str">
        <f t="shared" si="1"/>
        <v>1/7</v>
      </c>
      <c r="D12" t="str">
        <f>"68/8582"</f>
        <v>68/8582</v>
      </c>
      <c r="E12">
        <v>5.41822556337705E-2</v>
      </c>
      <c r="F12">
        <v>0.103031978197149</v>
      </c>
      <c r="G12">
        <v>8.1341035418801499E-2</v>
      </c>
      <c r="H12" t="s">
        <v>540</v>
      </c>
      <c r="I12">
        <v>1</v>
      </c>
      <c r="J12" t="str">
        <f t="shared" si="0"/>
        <v/>
      </c>
    </row>
    <row r="13" spans="1:10">
      <c r="A13" t="s">
        <v>545</v>
      </c>
      <c r="B13" t="s">
        <v>546</v>
      </c>
      <c r="C13" t="str">
        <f t="shared" si="1"/>
        <v>1/7</v>
      </c>
      <c r="D13" t="str">
        <f>"76/8582"</f>
        <v>76/8582</v>
      </c>
      <c r="E13">
        <v>6.0387950988825899E-2</v>
      </c>
      <c r="F13">
        <v>0.103031978197149</v>
      </c>
      <c r="G13">
        <v>8.1341035418801499E-2</v>
      </c>
      <c r="H13" t="s">
        <v>528</v>
      </c>
      <c r="I13">
        <v>1</v>
      </c>
      <c r="J13" t="str">
        <f t="shared" si="0"/>
        <v/>
      </c>
    </row>
    <row r="14" spans="1:10">
      <c r="A14" t="s">
        <v>547</v>
      </c>
      <c r="B14" t="s">
        <v>548</v>
      </c>
      <c r="C14" t="str">
        <f t="shared" si="1"/>
        <v>1/7</v>
      </c>
      <c r="D14" t="str">
        <f>"78/8582"</f>
        <v>78/8582</v>
      </c>
      <c r="E14">
        <v>6.1933910150200902E-2</v>
      </c>
      <c r="F14">
        <v>0.103031978197149</v>
      </c>
      <c r="G14">
        <v>8.1341035418801499E-2</v>
      </c>
      <c r="H14" t="s">
        <v>528</v>
      </c>
      <c r="I14">
        <v>1</v>
      </c>
      <c r="J14" t="str">
        <f t="shared" si="0"/>
        <v/>
      </c>
    </row>
    <row r="15" spans="1:10">
      <c r="A15" t="s">
        <v>549</v>
      </c>
      <c r="B15" t="s">
        <v>550</v>
      </c>
      <c r="C15" t="str">
        <f t="shared" si="1"/>
        <v>1/7</v>
      </c>
      <c r="D15" t="str">
        <f>"78/8582"</f>
        <v>78/8582</v>
      </c>
      <c r="E15">
        <v>6.1933910150200902E-2</v>
      </c>
      <c r="F15">
        <v>0.103031978197149</v>
      </c>
      <c r="G15">
        <v>8.1341035418801499E-2</v>
      </c>
      <c r="H15" t="s">
        <v>528</v>
      </c>
      <c r="I15">
        <v>1</v>
      </c>
      <c r="J15" t="str">
        <f t="shared" si="0"/>
        <v/>
      </c>
    </row>
    <row r="16" spans="1:10">
      <c r="A16" t="s">
        <v>551</v>
      </c>
      <c r="B16" t="s">
        <v>552</v>
      </c>
      <c r="C16" t="str">
        <f t="shared" si="1"/>
        <v>1/7</v>
      </c>
      <c r="D16" t="str">
        <f>"78/8582"</f>
        <v>78/8582</v>
      </c>
      <c r="E16">
        <v>6.1933910150200902E-2</v>
      </c>
      <c r="F16">
        <v>0.103031978197149</v>
      </c>
      <c r="G16">
        <v>8.1341035418801499E-2</v>
      </c>
      <c r="H16" t="s">
        <v>528</v>
      </c>
      <c r="I16">
        <v>1</v>
      </c>
      <c r="J16" t="str">
        <f t="shared" si="0"/>
        <v/>
      </c>
    </row>
    <row r="17" spans="1:10">
      <c r="A17" t="s">
        <v>553</v>
      </c>
      <c r="B17" t="s">
        <v>554</v>
      </c>
      <c r="C17" t="str">
        <f t="shared" si="1"/>
        <v>1/7</v>
      </c>
      <c r="D17" t="str">
        <f>"79/8582"</f>
        <v>79/8582</v>
      </c>
      <c r="E17">
        <v>6.2706071795185198E-2</v>
      </c>
      <c r="F17">
        <v>0.103031978197149</v>
      </c>
      <c r="G17">
        <v>8.1341035418801499E-2</v>
      </c>
      <c r="H17" t="s">
        <v>528</v>
      </c>
      <c r="I17">
        <v>1</v>
      </c>
      <c r="J17" t="str">
        <f t="shared" si="0"/>
        <v/>
      </c>
    </row>
    <row r="18" spans="1:10">
      <c r="A18" t="s">
        <v>555</v>
      </c>
      <c r="B18" t="s">
        <v>556</v>
      </c>
      <c r="C18" t="str">
        <f t="shared" si="1"/>
        <v>1/7</v>
      </c>
      <c r="D18" t="str">
        <f>"79/8582"</f>
        <v>79/8582</v>
      </c>
      <c r="E18">
        <v>6.2706071795185198E-2</v>
      </c>
      <c r="F18">
        <v>0.103031978197149</v>
      </c>
      <c r="G18">
        <v>8.1341035418801499E-2</v>
      </c>
      <c r="H18" t="s">
        <v>528</v>
      </c>
      <c r="I18">
        <v>1</v>
      </c>
      <c r="J18" t="str">
        <f t="shared" si="0"/>
        <v/>
      </c>
    </row>
    <row r="19" spans="1:10">
      <c r="A19" t="s">
        <v>557</v>
      </c>
      <c r="B19" t="s">
        <v>558</v>
      </c>
      <c r="C19" t="str">
        <f t="shared" si="1"/>
        <v>1/7</v>
      </c>
      <c r="D19" t="str">
        <f>"79/8582"</f>
        <v>79/8582</v>
      </c>
      <c r="E19">
        <v>6.2706071795185198E-2</v>
      </c>
      <c r="F19">
        <v>0.103031978197149</v>
      </c>
      <c r="G19">
        <v>8.1341035418801499E-2</v>
      </c>
      <c r="H19" t="s">
        <v>528</v>
      </c>
      <c r="I19">
        <v>1</v>
      </c>
      <c r="J19" t="str">
        <f t="shared" si="0"/>
        <v/>
      </c>
    </row>
    <row r="20" spans="1:10">
      <c r="A20" t="s">
        <v>559</v>
      </c>
      <c r="B20" t="s">
        <v>560</v>
      </c>
      <c r="C20" t="str">
        <f t="shared" si="1"/>
        <v>1/7</v>
      </c>
      <c r="D20" t="str">
        <f>"79/8582"</f>
        <v>79/8582</v>
      </c>
      <c r="E20">
        <v>6.2706071795185198E-2</v>
      </c>
      <c r="F20">
        <v>0.103031978197149</v>
      </c>
      <c r="G20">
        <v>8.1341035418801499E-2</v>
      </c>
      <c r="H20" t="s">
        <v>528</v>
      </c>
      <c r="I20">
        <v>1</v>
      </c>
      <c r="J20" t="str">
        <f t="shared" si="0"/>
        <v/>
      </c>
    </row>
    <row r="21" spans="1:10">
      <c r="A21" t="s">
        <v>561</v>
      </c>
      <c r="B21" t="s">
        <v>562</v>
      </c>
      <c r="C21" t="str">
        <f t="shared" si="1"/>
        <v>1/7</v>
      </c>
      <c r="D21" t="str">
        <f>"81/8582"</f>
        <v>81/8582</v>
      </c>
      <c r="E21">
        <v>6.4248760816663905E-2</v>
      </c>
      <c r="F21">
        <v>0.103031978197149</v>
      </c>
      <c r="G21">
        <v>8.1341035418801499E-2</v>
      </c>
      <c r="H21" t="s">
        <v>531</v>
      </c>
      <c r="I21">
        <v>1</v>
      </c>
      <c r="J21" t="str">
        <f t="shared" si="0"/>
        <v/>
      </c>
    </row>
    <row r="22" spans="1:10">
      <c r="A22" t="s">
        <v>563</v>
      </c>
      <c r="B22" t="s">
        <v>564</v>
      </c>
      <c r="C22" t="str">
        <f t="shared" si="1"/>
        <v>1/7</v>
      </c>
      <c r="D22" t="str">
        <f>"83/8582"</f>
        <v>83/8582</v>
      </c>
      <c r="E22">
        <v>6.5789272948949706E-2</v>
      </c>
      <c r="F22">
        <v>0.103031978197149</v>
      </c>
      <c r="G22">
        <v>8.1341035418801499E-2</v>
      </c>
      <c r="H22" t="s">
        <v>528</v>
      </c>
      <c r="I22">
        <v>1</v>
      </c>
      <c r="J22" t="str">
        <f t="shared" si="0"/>
        <v/>
      </c>
    </row>
    <row r="23" spans="1:10">
      <c r="A23" t="s">
        <v>565</v>
      </c>
      <c r="B23" t="s">
        <v>566</v>
      </c>
      <c r="C23" t="str">
        <f t="shared" si="1"/>
        <v>1/7</v>
      </c>
      <c r="D23" t="str">
        <f>"84/8582"</f>
        <v>84/8582</v>
      </c>
      <c r="E23">
        <v>6.6558713481877904E-2</v>
      </c>
      <c r="F23">
        <v>0.103031978197149</v>
      </c>
      <c r="G23">
        <v>8.1341035418801499E-2</v>
      </c>
      <c r="H23" t="s">
        <v>528</v>
      </c>
      <c r="I23">
        <v>1</v>
      </c>
      <c r="J23" t="str">
        <f t="shared" si="0"/>
        <v/>
      </c>
    </row>
    <row r="24" spans="1:10">
      <c r="A24" t="s">
        <v>239</v>
      </c>
      <c r="B24" t="s">
        <v>240</v>
      </c>
      <c r="C24" t="str">
        <f t="shared" si="1"/>
        <v>1/7</v>
      </c>
      <c r="D24" t="str">
        <f>"85/8582"</f>
        <v>85/8582</v>
      </c>
      <c r="E24">
        <v>6.7327610752486194E-2</v>
      </c>
      <c r="F24">
        <v>0.103031978197149</v>
      </c>
      <c r="G24">
        <v>8.1341035418801499E-2</v>
      </c>
      <c r="H24" t="s">
        <v>528</v>
      </c>
      <c r="I24">
        <v>1</v>
      </c>
      <c r="J24" t="str">
        <f t="shared" si="0"/>
        <v/>
      </c>
    </row>
    <row r="25" spans="1:10">
      <c r="A25" t="s">
        <v>567</v>
      </c>
      <c r="B25" t="s">
        <v>568</v>
      </c>
      <c r="C25" t="str">
        <f t="shared" si="1"/>
        <v>1/7</v>
      </c>
      <c r="D25" t="str">
        <f>"89/8582"</f>
        <v>89/8582</v>
      </c>
      <c r="E25">
        <v>7.0397773603036007E-2</v>
      </c>
      <c r="F25">
        <v>0.103031978197149</v>
      </c>
      <c r="G25">
        <v>8.1341035418801499E-2</v>
      </c>
      <c r="H25" t="s">
        <v>528</v>
      </c>
      <c r="I25">
        <v>1</v>
      </c>
      <c r="J25" t="str">
        <f t="shared" si="0"/>
        <v/>
      </c>
    </row>
    <row r="26" spans="1:10">
      <c r="A26" t="s">
        <v>569</v>
      </c>
      <c r="B26" t="s">
        <v>570</v>
      </c>
      <c r="C26" t="str">
        <f t="shared" si="1"/>
        <v>1/7</v>
      </c>
      <c r="D26" t="str">
        <f>"95/8582"</f>
        <v>95/8582</v>
      </c>
      <c r="E26">
        <v>7.4986774285850002E-2</v>
      </c>
      <c r="F26">
        <v>0.103031978197149</v>
      </c>
      <c r="G26">
        <v>8.1341035418801499E-2</v>
      </c>
      <c r="H26" t="s">
        <v>528</v>
      </c>
      <c r="I26">
        <v>1</v>
      </c>
      <c r="J26" t="str">
        <f t="shared" si="0"/>
        <v/>
      </c>
    </row>
    <row r="27" spans="1:10">
      <c r="A27" t="s">
        <v>145</v>
      </c>
      <c r="B27" t="s">
        <v>146</v>
      </c>
      <c r="C27" t="str">
        <f t="shared" si="1"/>
        <v>1/7</v>
      </c>
      <c r="D27" t="str">
        <f>"95/8582"</f>
        <v>95/8582</v>
      </c>
      <c r="E27">
        <v>7.4986774285850002E-2</v>
      </c>
      <c r="F27">
        <v>0.103031978197149</v>
      </c>
      <c r="G27">
        <v>8.1341035418801499E-2</v>
      </c>
      <c r="H27" t="s">
        <v>571</v>
      </c>
      <c r="I27">
        <v>1</v>
      </c>
      <c r="J27" t="str">
        <f t="shared" si="0"/>
        <v/>
      </c>
    </row>
    <row r="28" spans="1:10">
      <c r="A28" t="s">
        <v>572</v>
      </c>
      <c r="B28" t="s">
        <v>573</v>
      </c>
      <c r="C28" t="str">
        <f t="shared" si="1"/>
        <v>1/7</v>
      </c>
      <c r="D28" t="str">
        <f>"95/8582"</f>
        <v>95/8582</v>
      </c>
      <c r="E28">
        <v>7.4986774285850002E-2</v>
      </c>
      <c r="F28">
        <v>0.103031978197149</v>
      </c>
      <c r="G28">
        <v>8.1341035418801499E-2</v>
      </c>
      <c r="H28" t="s">
        <v>528</v>
      </c>
      <c r="I28">
        <v>1</v>
      </c>
      <c r="J28" t="str">
        <f t="shared" si="0"/>
        <v/>
      </c>
    </row>
    <row r="29" spans="1:10">
      <c r="A29" t="s">
        <v>198</v>
      </c>
      <c r="B29" t="s">
        <v>199</v>
      </c>
      <c r="C29" t="str">
        <f t="shared" si="1"/>
        <v>1/7</v>
      </c>
      <c r="D29" t="str">
        <f>"96/8582"</f>
        <v>96/8582</v>
      </c>
      <c r="E29">
        <v>7.5749716736657202E-2</v>
      </c>
      <c r="F29">
        <v>0.103031978197149</v>
      </c>
      <c r="G29">
        <v>8.1341035418801499E-2</v>
      </c>
      <c r="H29" t="s">
        <v>534</v>
      </c>
      <c r="I29">
        <v>1</v>
      </c>
      <c r="J29" t="str">
        <f t="shared" si="0"/>
        <v/>
      </c>
    </row>
    <row r="30" spans="1:10">
      <c r="A30" t="s">
        <v>301</v>
      </c>
      <c r="B30" t="s">
        <v>302</v>
      </c>
      <c r="C30" t="str">
        <f t="shared" si="1"/>
        <v>1/7</v>
      </c>
      <c r="D30" t="str">
        <f>"97/8582"</f>
        <v>97/8582</v>
      </c>
      <c r="E30">
        <v>7.6512119751368804E-2</v>
      </c>
      <c r="F30">
        <v>0.103031978197149</v>
      </c>
      <c r="G30">
        <v>8.1341035418801499E-2</v>
      </c>
      <c r="H30" t="s">
        <v>267</v>
      </c>
      <c r="I30">
        <v>1</v>
      </c>
      <c r="J30" t="str">
        <f t="shared" si="0"/>
        <v/>
      </c>
    </row>
    <row r="31" spans="1:10">
      <c r="A31" t="s">
        <v>96</v>
      </c>
      <c r="B31" t="s">
        <v>97</v>
      </c>
      <c r="C31" t="str">
        <f t="shared" si="1"/>
        <v>1/7</v>
      </c>
      <c r="D31" t="str">
        <f>"98/8582"</f>
        <v>98/8582</v>
      </c>
      <c r="E31">
        <v>7.7273983647861394E-2</v>
      </c>
      <c r="F31">
        <v>0.103031978197149</v>
      </c>
      <c r="G31">
        <v>8.1341035418801499E-2</v>
      </c>
      <c r="H31" t="s">
        <v>267</v>
      </c>
      <c r="I31">
        <v>1</v>
      </c>
      <c r="J31" t="str">
        <f t="shared" si="0"/>
        <v/>
      </c>
    </row>
    <row r="32" spans="1:10">
      <c r="A32" t="s">
        <v>455</v>
      </c>
      <c r="B32" t="s">
        <v>456</v>
      </c>
      <c r="C32" t="str">
        <f t="shared" si="1"/>
        <v>1/7</v>
      </c>
      <c r="D32" t="str">
        <f>"102/8582"</f>
        <v>102/8582</v>
      </c>
      <c r="E32">
        <v>8.0316054403924003E-2</v>
      </c>
      <c r="F32">
        <v>0.10363361858570801</v>
      </c>
      <c r="G32">
        <v>8.1816014672927706E-2</v>
      </c>
      <c r="H32" t="s">
        <v>528</v>
      </c>
      <c r="I32">
        <v>1</v>
      </c>
      <c r="J32" t="str">
        <f t="shared" si="0"/>
        <v/>
      </c>
    </row>
    <row r="33" spans="1:10">
      <c r="A33" t="s">
        <v>574</v>
      </c>
      <c r="B33" t="s">
        <v>575</v>
      </c>
      <c r="C33" t="str">
        <f t="shared" si="1"/>
        <v>1/7</v>
      </c>
      <c r="D33" t="str">
        <f>"110/8582"</f>
        <v>110/8582</v>
      </c>
      <c r="E33">
        <v>8.6374414687252696E-2</v>
      </c>
      <c r="F33">
        <v>0.105611271400634</v>
      </c>
      <c r="G33">
        <v>8.3377319526816707E-2</v>
      </c>
      <c r="H33" t="s">
        <v>531</v>
      </c>
      <c r="I33">
        <v>1</v>
      </c>
      <c r="J33" t="str">
        <f t="shared" si="0"/>
        <v/>
      </c>
    </row>
    <row r="34" spans="1:10">
      <c r="A34" t="s">
        <v>149</v>
      </c>
      <c r="B34" t="s">
        <v>150</v>
      </c>
      <c r="C34" t="str">
        <f t="shared" si="1"/>
        <v>1/7</v>
      </c>
      <c r="D34" t="str">
        <f>"111/8582"</f>
        <v>111/8582</v>
      </c>
      <c r="E34">
        <v>8.7129298905523497E-2</v>
      </c>
      <c r="F34">
        <v>0.105611271400634</v>
      </c>
      <c r="G34">
        <v>8.3377319526816707E-2</v>
      </c>
      <c r="H34" t="s">
        <v>528</v>
      </c>
      <c r="I34">
        <v>1</v>
      </c>
      <c r="J34" t="str">
        <f t="shared" si="0"/>
        <v/>
      </c>
    </row>
    <row r="35" spans="1:10">
      <c r="A35" t="s">
        <v>465</v>
      </c>
      <c r="B35" t="s">
        <v>466</v>
      </c>
      <c r="C35" t="str">
        <f t="shared" si="1"/>
        <v>1/7</v>
      </c>
      <c r="D35" t="str">
        <f>"115/8582"</f>
        <v>115/8582</v>
      </c>
      <c r="E35">
        <v>9.0143492097568306E-2</v>
      </c>
      <c r="F35">
        <v>0.10605116717361</v>
      </c>
      <c r="G35">
        <v>8.3724605663376195E-2</v>
      </c>
      <c r="H35" t="s">
        <v>528</v>
      </c>
      <c r="I35">
        <v>1</v>
      </c>
      <c r="J35" t="str">
        <f t="shared" si="0"/>
        <v/>
      </c>
    </row>
    <row r="36" spans="1:10">
      <c r="A36" t="s">
        <v>151</v>
      </c>
      <c r="B36" t="s">
        <v>152</v>
      </c>
      <c r="C36" t="str">
        <f t="shared" si="1"/>
        <v>1/7</v>
      </c>
      <c r="D36" t="str">
        <f>"139/8582"</f>
        <v>139/8582</v>
      </c>
      <c r="E36">
        <v>0.108050125241358</v>
      </c>
      <c r="F36">
        <v>0.123485857418695</v>
      </c>
      <c r="G36">
        <v>9.7488834804232594E-2</v>
      </c>
      <c r="H36" t="s">
        <v>528</v>
      </c>
      <c r="I36">
        <v>1</v>
      </c>
      <c r="J36" t="str">
        <f t="shared" si="0"/>
        <v/>
      </c>
    </row>
    <row r="37" spans="1:10">
      <c r="A37" t="s">
        <v>98</v>
      </c>
      <c r="B37" t="s">
        <v>99</v>
      </c>
      <c r="C37" t="str">
        <f t="shared" si="1"/>
        <v>1/7</v>
      </c>
      <c r="D37" t="str">
        <f>"153/8582"</f>
        <v>153/8582</v>
      </c>
      <c r="E37">
        <v>0.118355493615074</v>
      </c>
      <c r="F37">
        <v>0.131506104016749</v>
      </c>
      <c r="G37">
        <v>0.103820608434275</v>
      </c>
      <c r="H37" t="s">
        <v>267</v>
      </c>
      <c r="I37">
        <v>1</v>
      </c>
      <c r="J37" t="str">
        <f t="shared" si="0"/>
        <v/>
      </c>
    </row>
    <row r="38" spans="1:10">
      <c r="A38" t="s">
        <v>78</v>
      </c>
      <c r="B38" t="s">
        <v>79</v>
      </c>
      <c r="C38" t="str">
        <f t="shared" si="1"/>
        <v>1/7</v>
      </c>
      <c r="D38" t="str">
        <f>"169/8582"</f>
        <v>169/8582</v>
      </c>
      <c r="E38">
        <v>0.130007933171991</v>
      </c>
      <c r="F38">
        <v>0.14054911694269301</v>
      </c>
      <c r="G38">
        <v>0.110959829165284</v>
      </c>
      <c r="H38" t="s">
        <v>531</v>
      </c>
      <c r="I38">
        <v>1</v>
      </c>
      <c r="J38" t="str">
        <f t="shared" si="0"/>
        <v/>
      </c>
    </row>
    <row r="39" spans="1:10">
      <c r="A39" t="s">
        <v>513</v>
      </c>
      <c r="B39" t="s">
        <v>514</v>
      </c>
      <c r="C39" t="str">
        <f t="shared" si="1"/>
        <v>1/7</v>
      </c>
      <c r="D39" t="str">
        <f>"266/8582"</f>
        <v>266/8582</v>
      </c>
      <c r="E39">
        <v>0.197864414887927</v>
      </c>
      <c r="F39">
        <v>0.20827833146097599</v>
      </c>
      <c r="G39">
        <v>0.164430261679718</v>
      </c>
      <c r="H39" t="s">
        <v>528</v>
      </c>
      <c r="I39">
        <v>1</v>
      </c>
      <c r="J39" t="str">
        <f t="shared" si="0"/>
        <v/>
      </c>
    </row>
    <row r="40" spans="1:10">
      <c r="A40" t="s">
        <v>309</v>
      </c>
      <c r="B40" t="s">
        <v>310</v>
      </c>
      <c r="C40" t="str">
        <f t="shared" si="1"/>
        <v>1/7</v>
      </c>
      <c r="D40" t="str">
        <f>"274/8582"</f>
        <v>274/8582</v>
      </c>
      <c r="E40">
        <v>0.203252375708042</v>
      </c>
      <c r="F40">
        <v>0.208463975085171</v>
      </c>
      <c r="G40">
        <v>0.16457682243566099</v>
      </c>
      <c r="H40" t="s">
        <v>537</v>
      </c>
      <c r="I40">
        <v>1</v>
      </c>
      <c r="J40" t="str">
        <f t="shared" si="0"/>
        <v/>
      </c>
    </row>
    <row r="41" spans="1:10">
      <c r="A41" t="s">
        <v>262</v>
      </c>
      <c r="B41" t="s">
        <v>263</v>
      </c>
      <c r="C41" t="str">
        <f t="shared" si="1"/>
        <v>1/7</v>
      </c>
      <c r="D41" t="str">
        <f>"323/8582"</f>
        <v>323/8582</v>
      </c>
      <c r="E41">
        <v>0.23558164158255099</v>
      </c>
      <c r="F41">
        <v>0.23558164158255099</v>
      </c>
      <c r="G41">
        <v>0.18598550651254001</v>
      </c>
      <c r="H41" t="s">
        <v>267</v>
      </c>
      <c r="I41">
        <v>1</v>
      </c>
      <c r="J41" t="str">
        <f t="shared" si="0"/>
        <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3F057-1D29-4686-B9B7-6041BBD85783}">
  <dimension ref="A1:J41"/>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205</v>
      </c>
      <c r="B2" t="s">
        <v>206</v>
      </c>
      <c r="C2" t="str">
        <f>"2/7"</f>
        <v>2/7</v>
      </c>
      <c r="D2" t="str">
        <f>"447/8582"</f>
        <v>447/8582</v>
      </c>
      <c r="E2">
        <v>4.7754286409445998E-2</v>
      </c>
      <c r="F2">
        <v>0.103031978197149</v>
      </c>
      <c r="G2">
        <v>8.1341035418801499E-2</v>
      </c>
      <c r="H2" t="s">
        <v>525</v>
      </c>
      <c r="I2">
        <v>2</v>
      </c>
      <c r="J2" t="str">
        <f t="shared" ref="J2:J41" si="0">IF(F2&lt;0.05,"*","")</f>
        <v/>
      </c>
    </row>
    <row r="3" spans="1:10">
      <c r="A3" t="s">
        <v>265</v>
      </c>
      <c r="B3" t="s">
        <v>266</v>
      </c>
      <c r="C3" t="str">
        <f t="shared" ref="C3:C41" si="1">"1/7"</f>
        <v>1/7</v>
      </c>
      <c r="D3" t="str">
        <f>"11/8582"</f>
        <v>11/8582</v>
      </c>
      <c r="E3">
        <v>8.9409544157132998E-3</v>
      </c>
      <c r="F3">
        <v>0.103031978197149</v>
      </c>
      <c r="G3">
        <v>8.1341035418801499E-2</v>
      </c>
      <c r="H3" t="s">
        <v>267</v>
      </c>
      <c r="I3">
        <v>1</v>
      </c>
      <c r="J3" t="str">
        <f t="shared" si="0"/>
        <v/>
      </c>
    </row>
    <row r="4" spans="1:10">
      <c r="A4" t="s">
        <v>526</v>
      </c>
      <c r="B4" t="s">
        <v>527</v>
      </c>
      <c r="C4" t="str">
        <f t="shared" si="1"/>
        <v>1/7</v>
      </c>
      <c r="D4" t="str">
        <f>"15/8582"</f>
        <v>15/8582</v>
      </c>
      <c r="E4">
        <v>1.21751770989833E-2</v>
      </c>
      <c r="F4">
        <v>0.103031978197149</v>
      </c>
      <c r="G4">
        <v>8.1341035418801499E-2</v>
      </c>
      <c r="H4" t="s">
        <v>528</v>
      </c>
      <c r="I4">
        <v>1</v>
      </c>
      <c r="J4" t="str">
        <f t="shared" si="0"/>
        <v/>
      </c>
    </row>
    <row r="5" spans="1:10">
      <c r="A5" t="s">
        <v>529</v>
      </c>
      <c r="B5" t="s">
        <v>530</v>
      </c>
      <c r="C5" t="str">
        <f t="shared" si="1"/>
        <v>1/7</v>
      </c>
      <c r="D5" t="str">
        <f>"16/8582"</f>
        <v>16/8582</v>
      </c>
      <c r="E5">
        <v>1.29823177270101E-2</v>
      </c>
      <c r="F5">
        <v>0.103031978197149</v>
      </c>
      <c r="G5">
        <v>8.1341035418801499E-2</v>
      </c>
      <c r="H5" t="s">
        <v>531</v>
      </c>
      <c r="I5">
        <v>1</v>
      </c>
      <c r="J5" t="str">
        <f t="shared" si="0"/>
        <v/>
      </c>
    </row>
    <row r="6" spans="1:10">
      <c r="A6" t="s">
        <v>271</v>
      </c>
      <c r="B6" t="s">
        <v>272</v>
      </c>
      <c r="C6" t="str">
        <f t="shared" si="1"/>
        <v>1/7</v>
      </c>
      <c r="D6" t="str">
        <f>"17/8582"</f>
        <v>17/8582</v>
      </c>
      <c r="E6">
        <v>1.3788892998538501E-2</v>
      </c>
      <c r="F6">
        <v>0.103031978197149</v>
      </c>
      <c r="G6">
        <v>8.1341035418801499E-2</v>
      </c>
      <c r="H6" t="s">
        <v>267</v>
      </c>
      <c r="I6">
        <v>1</v>
      </c>
      <c r="J6" t="str">
        <f t="shared" si="0"/>
        <v/>
      </c>
    </row>
    <row r="7" spans="1:10">
      <c r="A7" t="s">
        <v>532</v>
      </c>
      <c r="B7" t="s">
        <v>533</v>
      </c>
      <c r="C7" t="str">
        <f t="shared" si="1"/>
        <v>1/7</v>
      </c>
      <c r="D7" t="str">
        <f>"17/8582"</f>
        <v>17/8582</v>
      </c>
      <c r="E7">
        <v>1.3788892998538501E-2</v>
      </c>
      <c r="F7">
        <v>0.103031978197149</v>
      </c>
      <c r="G7">
        <v>8.1341035418801499E-2</v>
      </c>
      <c r="H7" t="s">
        <v>534</v>
      </c>
      <c r="I7">
        <v>1</v>
      </c>
      <c r="J7" t="str">
        <f t="shared" si="0"/>
        <v/>
      </c>
    </row>
    <row r="8" spans="1:10">
      <c r="A8" t="s">
        <v>184</v>
      </c>
      <c r="B8" t="s">
        <v>185</v>
      </c>
      <c r="C8" t="str">
        <f t="shared" si="1"/>
        <v>1/7</v>
      </c>
      <c r="D8" t="str">
        <f>"25/8582"</f>
        <v>25/8582</v>
      </c>
      <c r="E8">
        <v>2.0221181909110202E-2</v>
      </c>
      <c r="F8">
        <v>0.103031978197149</v>
      </c>
      <c r="G8">
        <v>8.1341035418801499E-2</v>
      </c>
      <c r="H8" t="s">
        <v>534</v>
      </c>
      <c r="I8">
        <v>1</v>
      </c>
      <c r="J8" t="str">
        <f t="shared" si="0"/>
        <v/>
      </c>
    </row>
    <row r="9" spans="1:10">
      <c r="A9" t="s">
        <v>535</v>
      </c>
      <c r="B9" t="s">
        <v>536</v>
      </c>
      <c r="C9" t="str">
        <f t="shared" si="1"/>
        <v>1/7</v>
      </c>
      <c r="D9" t="str">
        <f>"32/8582"</f>
        <v>32/8582</v>
      </c>
      <c r="E9">
        <v>2.5819903351464599E-2</v>
      </c>
      <c r="F9">
        <v>0.103031978197149</v>
      </c>
      <c r="G9">
        <v>8.1341035418801499E-2</v>
      </c>
      <c r="H9" t="s">
        <v>537</v>
      </c>
      <c r="I9">
        <v>1</v>
      </c>
      <c r="J9" t="str">
        <f t="shared" si="0"/>
        <v/>
      </c>
    </row>
    <row r="10" spans="1:10">
      <c r="A10" t="s">
        <v>538</v>
      </c>
      <c r="B10" t="s">
        <v>539</v>
      </c>
      <c r="C10" t="str">
        <f t="shared" si="1"/>
        <v>1/7</v>
      </c>
      <c r="D10" t="str">
        <f>"33/8582"</f>
        <v>33/8582</v>
      </c>
      <c r="E10">
        <v>2.66174776995978E-2</v>
      </c>
      <c r="F10">
        <v>0.103031978197149</v>
      </c>
      <c r="G10">
        <v>8.1341035418801499E-2</v>
      </c>
      <c r="H10" t="s">
        <v>540</v>
      </c>
      <c r="I10">
        <v>1</v>
      </c>
      <c r="J10" t="str">
        <f t="shared" si="0"/>
        <v/>
      </c>
    </row>
    <row r="11" spans="1:10">
      <c r="A11" t="s">
        <v>541</v>
      </c>
      <c r="B11" t="s">
        <v>542</v>
      </c>
      <c r="C11" t="str">
        <f t="shared" si="1"/>
        <v>1/7</v>
      </c>
      <c r="D11" t="str">
        <f>"35/8582"</f>
        <v>35/8582</v>
      </c>
      <c r="E11">
        <v>2.82109474229898E-2</v>
      </c>
      <c r="F11">
        <v>0.103031978197149</v>
      </c>
      <c r="G11">
        <v>8.1341035418801499E-2</v>
      </c>
      <c r="H11" t="s">
        <v>528</v>
      </c>
      <c r="I11">
        <v>1</v>
      </c>
      <c r="J11" t="str">
        <f t="shared" si="0"/>
        <v/>
      </c>
    </row>
    <row r="12" spans="1:10">
      <c r="A12" t="s">
        <v>543</v>
      </c>
      <c r="B12" t="s">
        <v>544</v>
      </c>
      <c r="C12" t="str">
        <f t="shared" si="1"/>
        <v>1/7</v>
      </c>
      <c r="D12" t="str">
        <f>"68/8582"</f>
        <v>68/8582</v>
      </c>
      <c r="E12">
        <v>5.41822556337705E-2</v>
      </c>
      <c r="F12">
        <v>0.103031978197149</v>
      </c>
      <c r="G12">
        <v>8.1341035418801499E-2</v>
      </c>
      <c r="H12" t="s">
        <v>540</v>
      </c>
      <c r="I12">
        <v>1</v>
      </c>
      <c r="J12" t="str">
        <f t="shared" si="0"/>
        <v/>
      </c>
    </row>
    <row r="13" spans="1:10">
      <c r="A13" t="s">
        <v>545</v>
      </c>
      <c r="B13" t="s">
        <v>546</v>
      </c>
      <c r="C13" t="str">
        <f t="shared" si="1"/>
        <v>1/7</v>
      </c>
      <c r="D13" t="str">
        <f>"76/8582"</f>
        <v>76/8582</v>
      </c>
      <c r="E13">
        <v>6.0387950988825899E-2</v>
      </c>
      <c r="F13">
        <v>0.103031978197149</v>
      </c>
      <c r="G13">
        <v>8.1341035418801499E-2</v>
      </c>
      <c r="H13" t="s">
        <v>528</v>
      </c>
      <c r="I13">
        <v>1</v>
      </c>
      <c r="J13" t="str">
        <f t="shared" si="0"/>
        <v/>
      </c>
    </row>
    <row r="14" spans="1:10">
      <c r="A14" t="s">
        <v>547</v>
      </c>
      <c r="B14" t="s">
        <v>548</v>
      </c>
      <c r="C14" t="str">
        <f t="shared" si="1"/>
        <v>1/7</v>
      </c>
      <c r="D14" t="str">
        <f>"78/8582"</f>
        <v>78/8582</v>
      </c>
      <c r="E14">
        <v>6.1933910150200902E-2</v>
      </c>
      <c r="F14">
        <v>0.103031978197149</v>
      </c>
      <c r="G14">
        <v>8.1341035418801499E-2</v>
      </c>
      <c r="H14" t="s">
        <v>528</v>
      </c>
      <c r="I14">
        <v>1</v>
      </c>
      <c r="J14" t="str">
        <f t="shared" si="0"/>
        <v/>
      </c>
    </row>
    <row r="15" spans="1:10">
      <c r="A15" t="s">
        <v>549</v>
      </c>
      <c r="B15" t="s">
        <v>550</v>
      </c>
      <c r="C15" t="str">
        <f t="shared" si="1"/>
        <v>1/7</v>
      </c>
      <c r="D15" t="str">
        <f>"78/8582"</f>
        <v>78/8582</v>
      </c>
      <c r="E15">
        <v>6.1933910150200902E-2</v>
      </c>
      <c r="F15">
        <v>0.103031978197149</v>
      </c>
      <c r="G15">
        <v>8.1341035418801499E-2</v>
      </c>
      <c r="H15" t="s">
        <v>528</v>
      </c>
      <c r="I15">
        <v>1</v>
      </c>
      <c r="J15" t="str">
        <f t="shared" si="0"/>
        <v/>
      </c>
    </row>
    <row r="16" spans="1:10">
      <c r="A16" t="s">
        <v>551</v>
      </c>
      <c r="B16" t="s">
        <v>552</v>
      </c>
      <c r="C16" t="str">
        <f t="shared" si="1"/>
        <v>1/7</v>
      </c>
      <c r="D16" t="str">
        <f>"78/8582"</f>
        <v>78/8582</v>
      </c>
      <c r="E16">
        <v>6.1933910150200902E-2</v>
      </c>
      <c r="F16">
        <v>0.103031978197149</v>
      </c>
      <c r="G16">
        <v>8.1341035418801499E-2</v>
      </c>
      <c r="H16" t="s">
        <v>528</v>
      </c>
      <c r="I16">
        <v>1</v>
      </c>
      <c r="J16" t="str">
        <f t="shared" si="0"/>
        <v/>
      </c>
    </row>
    <row r="17" spans="1:10">
      <c r="A17" t="s">
        <v>553</v>
      </c>
      <c r="B17" t="s">
        <v>554</v>
      </c>
      <c r="C17" t="str">
        <f t="shared" si="1"/>
        <v>1/7</v>
      </c>
      <c r="D17" t="str">
        <f>"79/8582"</f>
        <v>79/8582</v>
      </c>
      <c r="E17">
        <v>6.2706071795185198E-2</v>
      </c>
      <c r="F17">
        <v>0.103031978197149</v>
      </c>
      <c r="G17">
        <v>8.1341035418801499E-2</v>
      </c>
      <c r="H17" t="s">
        <v>528</v>
      </c>
      <c r="I17">
        <v>1</v>
      </c>
      <c r="J17" t="str">
        <f t="shared" si="0"/>
        <v/>
      </c>
    </row>
    <row r="18" spans="1:10">
      <c r="A18" t="s">
        <v>555</v>
      </c>
      <c r="B18" t="s">
        <v>556</v>
      </c>
      <c r="C18" t="str">
        <f t="shared" si="1"/>
        <v>1/7</v>
      </c>
      <c r="D18" t="str">
        <f>"79/8582"</f>
        <v>79/8582</v>
      </c>
      <c r="E18">
        <v>6.2706071795185198E-2</v>
      </c>
      <c r="F18">
        <v>0.103031978197149</v>
      </c>
      <c r="G18">
        <v>8.1341035418801499E-2</v>
      </c>
      <c r="H18" t="s">
        <v>528</v>
      </c>
      <c r="I18">
        <v>1</v>
      </c>
      <c r="J18" t="str">
        <f t="shared" si="0"/>
        <v/>
      </c>
    </row>
    <row r="19" spans="1:10">
      <c r="A19" t="s">
        <v>557</v>
      </c>
      <c r="B19" t="s">
        <v>558</v>
      </c>
      <c r="C19" t="str">
        <f t="shared" si="1"/>
        <v>1/7</v>
      </c>
      <c r="D19" t="str">
        <f>"79/8582"</f>
        <v>79/8582</v>
      </c>
      <c r="E19">
        <v>6.2706071795185198E-2</v>
      </c>
      <c r="F19">
        <v>0.103031978197149</v>
      </c>
      <c r="G19">
        <v>8.1341035418801499E-2</v>
      </c>
      <c r="H19" t="s">
        <v>528</v>
      </c>
      <c r="I19">
        <v>1</v>
      </c>
      <c r="J19" t="str">
        <f t="shared" si="0"/>
        <v/>
      </c>
    </row>
    <row r="20" spans="1:10">
      <c r="A20" t="s">
        <v>559</v>
      </c>
      <c r="B20" t="s">
        <v>560</v>
      </c>
      <c r="C20" t="str">
        <f t="shared" si="1"/>
        <v>1/7</v>
      </c>
      <c r="D20" t="str">
        <f>"79/8582"</f>
        <v>79/8582</v>
      </c>
      <c r="E20">
        <v>6.2706071795185198E-2</v>
      </c>
      <c r="F20">
        <v>0.103031978197149</v>
      </c>
      <c r="G20">
        <v>8.1341035418801499E-2</v>
      </c>
      <c r="H20" t="s">
        <v>528</v>
      </c>
      <c r="I20">
        <v>1</v>
      </c>
      <c r="J20" t="str">
        <f t="shared" si="0"/>
        <v/>
      </c>
    </row>
    <row r="21" spans="1:10">
      <c r="A21" t="s">
        <v>561</v>
      </c>
      <c r="B21" t="s">
        <v>562</v>
      </c>
      <c r="C21" t="str">
        <f t="shared" si="1"/>
        <v>1/7</v>
      </c>
      <c r="D21" t="str">
        <f>"81/8582"</f>
        <v>81/8582</v>
      </c>
      <c r="E21">
        <v>6.4248760816663905E-2</v>
      </c>
      <c r="F21">
        <v>0.103031978197149</v>
      </c>
      <c r="G21">
        <v>8.1341035418801499E-2</v>
      </c>
      <c r="H21" t="s">
        <v>531</v>
      </c>
      <c r="I21">
        <v>1</v>
      </c>
      <c r="J21" t="str">
        <f t="shared" si="0"/>
        <v/>
      </c>
    </row>
    <row r="22" spans="1:10">
      <c r="A22" t="s">
        <v>563</v>
      </c>
      <c r="B22" t="s">
        <v>564</v>
      </c>
      <c r="C22" t="str">
        <f t="shared" si="1"/>
        <v>1/7</v>
      </c>
      <c r="D22" t="str">
        <f>"83/8582"</f>
        <v>83/8582</v>
      </c>
      <c r="E22">
        <v>6.5789272948949706E-2</v>
      </c>
      <c r="F22">
        <v>0.103031978197149</v>
      </c>
      <c r="G22">
        <v>8.1341035418801499E-2</v>
      </c>
      <c r="H22" t="s">
        <v>528</v>
      </c>
      <c r="I22">
        <v>1</v>
      </c>
      <c r="J22" t="str">
        <f t="shared" si="0"/>
        <v/>
      </c>
    </row>
    <row r="23" spans="1:10">
      <c r="A23" t="s">
        <v>565</v>
      </c>
      <c r="B23" t="s">
        <v>566</v>
      </c>
      <c r="C23" t="str">
        <f t="shared" si="1"/>
        <v>1/7</v>
      </c>
      <c r="D23" t="str">
        <f>"84/8582"</f>
        <v>84/8582</v>
      </c>
      <c r="E23">
        <v>6.6558713481877904E-2</v>
      </c>
      <c r="F23">
        <v>0.103031978197149</v>
      </c>
      <c r="G23">
        <v>8.1341035418801499E-2</v>
      </c>
      <c r="H23" t="s">
        <v>528</v>
      </c>
      <c r="I23">
        <v>1</v>
      </c>
      <c r="J23" t="str">
        <f t="shared" si="0"/>
        <v/>
      </c>
    </row>
    <row r="24" spans="1:10">
      <c r="A24" t="s">
        <v>239</v>
      </c>
      <c r="B24" t="s">
        <v>240</v>
      </c>
      <c r="C24" t="str">
        <f t="shared" si="1"/>
        <v>1/7</v>
      </c>
      <c r="D24" t="str">
        <f>"85/8582"</f>
        <v>85/8582</v>
      </c>
      <c r="E24">
        <v>6.7327610752486194E-2</v>
      </c>
      <c r="F24">
        <v>0.103031978197149</v>
      </c>
      <c r="G24">
        <v>8.1341035418801499E-2</v>
      </c>
      <c r="H24" t="s">
        <v>528</v>
      </c>
      <c r="I24">
        <v>1</v>
      </c>
      <c r="J24" t="str">
        <f t="shared" si="0"/>
        <v/>
      </c>
    </row>
    <row r="25" spans="1:10">
      <c r="A25" t="s">
        <v>567</v>
      </c>
      <c r="B25" t="s">
        <v>568</v>
      </c>
      <c r="C25" t="str">
        <f t="shared" si="1"/>
        <v>1/7</v>
      </c>
      <c r="D25" t="str">
        <f>"89/8582"</f>
        <v>89/8582</v>
      </c>
      <c r="E25">
        <v>7.0397773603036007E-2</v>
      </c>
      <c r="F25">
        <v>0.103031978197149</v>
      </c>
      <c r="G25">
        <v>8.1341035418801499E-2</v>
      </c>
      <c r="H25" t="s">
        <v>528</v>
      </c>
      <c r="I25">
        <v>1</v>
      </c>
      <c r="J25" t="str">
        <f t="shared" si="0"/>
        <v/>
      </c>
    </row>
    <row r="26" spans="1:10">
      <c r="A26" t="s">
        <v>569</v>
      </c>
      <c r="B26" t="s">
        <v>570</v>
      </c>
      <c r="C26" t="str">
        <f t="shared" si="1"/>
        <v>1/7</v>
      </c>
      <c r="D26" t="str">
        <f>"95/8582"</f>
        <v>95/8582</v>
      </c>
      <c r="E26">
        <v>7.4986774285850002E-2</v>
      </c>
      <c r="F26">
        <v>0.103031978197149</v>
      </c>
      <c r="G26">
        <v>8.1341035418801499E-2</v>
      </c>
      <c r="H26" t="s">
        <v>528</v>
      </c>
      <c r="I26">
        <v>1</v>
      </c>
      <c r="J26" t="str">
        <f t="shared" si="0"/>
        <v/>
      </c>
    </row>
    <row r="27" spans="1:10">
      <c r="A27" t="s">
        <v>145</v>
      </c>
      <c r="B27" t="s">
        <v>146</v>
      </c>
      <c r="C27" t="str">
        <f t="shared" si="1"/>
        <v>1/7</v>
      </c>
      <c r="D27" t="str">
        <f>"95/8582"</f>
        <v>95/8582</v>
      </c>
      <c r="E27">
        <v>7.4986774285850002E-2</v>
      </c>
      <c r="F27">
        <v>0.103031978197149</v>
      </c>
      <c r="G27">
        <v>8.1341035418801499E-2</v>
      </c>
      <c r="H27" t="s">
        <v>571</v>
      </c>
      <c r="I27">
        <v>1</v>
      </c>
      <c r="J27" t="str">
        <f t="shared" si="0"/>
        <v/>
      </c>
    </row>
    <row r="28" spans="1:10">
      <c r="A28" t="s">
        <v>572</v>
      </c>
      <c r="B28" t="s">
        <v>573</v>
      </c>
      <c r="C28" t="str">
        <f t="shared" si="1"/>
        <v>1/7</v>
      </c>
      <c r="D28" t="str">
        <f>"95/8582"</f>
        <v>95/8582</v>
      </c>
      <c r="E28">
        <v>7.4986774285850002E-2</v>
      </c>
      <c r="F28">
        <v>0.103031978197149</v>
      </c>
      <c r="G28">
        <v>8.1341035418801499E-2</v>
      </c>
      <c r="H28" t="s">
        <v>528</v>
      </c>
      <c r="I28">
        <v>1</v>
      </c>
      <c r="J28" t="str">
        <f t="shared" si="0"/>
        <v/>
      </c>
    </row>
    <row r="29" spans="1:10">
      <c r="A29" t="s">
        <v>198</v>
      </c>
      <c r="B29" t="s">
        <v>199</v>
      </c>
      <c r="C29" t="str">
        <f t="shared" si="1"/>
        <v>1/7</v>
      </c>
      <c r="D29" t="str">
        <f>"96/8582"</f>
        <v>96/8582</v>
      </c>
      <c r="E29">
        <v>7.5749716736657202E-2</v>
      </c>
      <c r="F29">
        <v>0.103031978197149</v>
      </c>
      <c r="G29">
        <v>8.1341035418801499E-2</v>
      </c>
      <c r="H29" t="s">
        <v>534</v>
      </c>
      <c r="I29">
        <v>1</v>
      </c>
      <c r="J29" t="str">
        <f t="shared" si="0"/>
        <v/>
      </c>
    </row>
    <row r="30" spans="1:10">
      <c r="A30" t="s">
        <v>301</v>
      </c>
      <c r="B30" t="s">
        <v>302</v>
      </c>
      <c r="C30" t="str">
        <f t="shared" si="1"/>
        <v>1/7</v>
      </c>
      <c r="D30" t="str">
        <f>"97/8582"</f>
        <v>97/8582</v>
      </c>
      <c r="E30">
        <v>7.6512119751368804E-2</v>
      </c>
      <c r="F30">
        <v>0.103031978197149</v>
      </c>
      <c r="G30">
        <v>8.1341035418801499E-2</v>
      </c>
      <c r="H30" t="s">
        <v>267</v>
      </c>
      <c r="I30">
        <v>1</v>
      </c>
      <c r="J30" t="str">
        <f t="shared" si="0"/>
        <v/>
      </c>
    </row>
    <row r="31" spans="1:10">
      <c r="A31" t="s">
        <v>96</v>
      </c>
      <c r="B31" t="s">
        <v>97</v>
      </c>
      <c r="C31" t="str">
        <f t="shared" si="1"/>
        <v>1/7</v>
      </c>
      <c r="D31" t="str">
        <f>"98/8582"</f>
        <v>98/8582</v>
      </c>
      <c r="E31">
        <v>7.7273983647861394E-2</v>
      </c>
      <c r="F31">
        <v>0.103031978197149</v>
      </c>
      <c r="G31">
        <v>8.1341035418801499E-2</v>
      </c>
      <c r="H31" t="s">
        <v>267</v>
      </c>
      <c r="I31">
        <v>1</v>
      </c>
      <c r="J31" t="str">
        <f t="shared" si="0"/>
        <v/>
      </c>
    </row>
    <row r="32" spans="1:10">
      <c r="A32" t="s">
        <v>455</v>
      </c>
      <c r="B32" t="s">
        <v>456</v>
      </c>
      <c r="C32" t="str">
        <f t="shared" si="1"/>
        <v>1/7</v>
      </c>
      <c r="D32" t="str">
        <f>"102/8582"</f>
        <v>102/8582</v>
      </c>
      <c r="E32">
        <v>8.0316054403924003E-2</v>
      </c>
      <c r="F32">
        <v>0.10363361858570801</v>
      </c>
      <c r="G32">
        <v>8.1816014672927706E-2</v>
      </c>
      <c r="H32" t="s">
        <v>528</v>
      </c>
      <c r="I32">
        <v>1</v>
      </c>
      <c r="J32" t="str">
        <f t="shared" si="0"/>
        <v/>
      </c>
    </row>
    <row r="33" spans="1:10">
      <c r="A33" t="s">
        <v>574</v>
      </c>
      <c r="B33" t="s">
        <v>575</v>
      </c>
      <c r="C33" t="str">
        <f t="shared" si="1"/>
        <v>1/7</v>
      </c>
      <c r="D33" t="str">
        <f>"110/8582"</f>
        <v>110/8582</v>
      </c>
      <c r="E33">
        <v>8.6374414687252696E-2</v>
      </c>
      <c r="F33">
        <v>0.105611271400634</v>
      </c>
      <c r="G33">
        <v>8.3377319526816707E-2</v>
      </c>
      <c r="H33" t="s">
        <v>531</v>
      </c>
      <c r="I33">
        <v>1</v>
      </c>
      <c r="J33" t="str">
        <f t="shared" si="0"/>
        <v/>
      </c>
    </row>
    <row r="34" spans="1:10">
      <c r="A34" t="s">
        <v>149</v>
      </c>
      <c r="B34" t="s">
        <v>150</v>
      </c>
      <c r="C34" t="str">
        <f t="shared" si="1"/>
        <v>1/7</v>
      </c>
      <c r="D34" t="str">
        <f>"111/8582"</f>
        <v>111/8582</v>
      </c>
      <c r="E34">
        <v>8.7129298905523497E-2</v>
      </c>
      <c r="F34">
        <v>0.105611271400634</v>
      </c>
      <c r="G34">
        <v>8.3377319526816707E-2</v>
      </c>
      <c r="H34" t="s">
        <v>528</v>
      </c>
      <c r="I34">
        <v>1</v>
      </c>
      <c r="J34" t="str">
        <f t="shared" si="0"/>
        <v/>
      </c>
    </row>
    <row r="35" spans="1:10">
      <c r="A35" t="s">
        <v>465</v>
      </c>
      <c r="B35" t="s">
        <v>466</v>
      </c>
      <c r="C35" t="str">
        <f t="shared" si="1"/>
        <v>1/7</v>
      </c>
      <c r="D35" t="str">
        <f>"115/8582"</f>
        <v>115/8582</v>
      </c>
      <c r="E35">
        <v>9.0143492097568306E-2</v>
      </c>
      <c r="F35">
        <v>0.10605116717361</v>
      </c>
      <c r="G35">
        <v>8.3724605663376195E-2</v>
      </c>
      <c r="H35" t="s">
        <v>528</v>
      </c>
      <c r="I35">
        <v>1</v>
      </c>
      <c r="J35" t="str">
        <f t="shared" si="0"/>
        <v/>
      </c>
    </row>
    <row r="36" spans="1:10">
      <c r="A36" t="s">
        <v>151</v>
      </c>
      <c r="B36" t="s">
        <v>152</v>
      </c>
      <c r="C36" t="str">
        <f t="shared" si="1"/>
        <v>1/7</v>
      </c>
      <c r="D36" t="str">
        <f>"139/8582"</f>
        <v>139/8582</v>
      </c>
      <c r="E36">
        <v>0.108050125241358</v>
      </c>
      <c r="F36">
        <v>0.123485857418695</v>
      </c>
      <c r="G36">
        <v>9.7488834804232594E-2</v>
      </c>
      <c r="H36" t="s">
        <v>528</v>
      </c>
      <c r="I36">
        <v>1</v>
      </c>
      <c r="J36" t="str">
        <f t="shared" si="0"/>
        <v/>
      </c>
    </row>
    <row r="37" spans="1:10">
      <c r="A37" t="s">
        <v>98</v>
      </c>
      <c r="B37" t="s">
        <v>99</v>
      </c>
      <c r="C37" t="str">
        <f t="shared" si="1"/>
        <v>1/7</v>
      </c>
      <c r="D37" t="str">
        <f>"153/8582"</f>
        <v>153/8582</v>
      </c>
      <c r="E37">
        <v>0.118355493615074</v>
      </c>
      <c r="F37">
        <v>0.131506104016749</v>
      </c>
      <c r="G37">
        <v>0.103820608434275</v>
      </c>
      <c r="H37" t="s">
        <v>267</v>
      </c>
      <c r="I37">
        <v>1</v>
      </c>
      <c r="J37" t="str">
        <f t="shared" si="0"/>
        <v/>
      </c>
    </row>
    <row r="38" spans="1:10">
      <c r="A38" t="s">
        <v>78</v>
      </c>
      <c r="B38" t="s">
        <v>79</v>
      </c>
      <c r="C38" t="str">
        <f t="shared" si="1"/>
        <v>1/7</v>
      </c>
      <c r="D38" t="str">
        <f>"169/8582"</f>
        <v>169/8582</v>
      </c>
      <c r="E38">
        <v>0.130007933171991</v>
      </c>
      <c r="F38">
        <v>0.14054911694269301</v>
      </c>
      <c r="G38">
        <v>0.110959829165284</v>
      </c>
      <c r="H38" t="s">
        <v>531</v>
      </c>
      <c r="I38">
        <v>1</v>
      </c>
      <c r="J38" t="str">
        <f t="shared" si="0"/>
        <v/>
      </c>
    </row>
    <row r="39" spans="1:10">
      <c r="A39" t="s">
        <v>513</v>
      </c>
      <c r="B39" t="s">
        <v>514</v>
      </c>
      <c r="C39" t="str">
        <f t="shared" si="1"/>
        <v>1/7</v>
      </c>
      <c r="D39" t="str">
        <f>"266/8582"</f>
        <v>266/8582</v>
      </c>
      <c r="E39">
        <v>0.197864414887927</v>
      </c>
      <c r="F39">
        <v>0.20827833146097599</v>
      </c>
      <c r="G39">
        <v>0.164430261679718</v>
      </c>
      <c r="H39" t="s">
        <v>528</v>
      </c>
      <c r="I39">
        <v>1</v>
      </c>
      <c r="J39" t="str">
        <f t="shared" si="0"/>
        <v/>
      </c>
    </row>
    <row r="40" spans="1:10">
      <c r="A40" t="s">
        <v>309</v>
      </c>
      <c r="B40" t="s">
        <v>310</v>
      </c>
      <c r="C40" t="str">
        <f t="shared" si="1"/>
        <v>1/7</v>
      </c>
      <c r="D40" t="str">
        <f>"274/8582"</f>
        <v>274/8582</v>
      </c>
      <c r="E40">
        <v>0.203252375708042</v>
      </c>
      <c r="F40">
        <v>0.208463975085171</v>
      </c>
      <c r="G40">
        <v>0.16457682243566099</v>
      </c>
      <c r="H40" t="s">
        <v>537</v>
      </c>
      <c r="I40">
        <v>1</v>
      </c>
      <c r="J40" t="str">
        <f t="shared" si="0"/>
        <v/>
      </c>
    </row>
    <row r="41" spans="1:10">
      <c r="A41" t="s">
        <v>262</v>
      </c>
      <c r="B41" t="s">
        <v>263</v>
      </c>
      <c r="C41" t="str">
        <f t="shared" si="1"/>
        <v>1/7</v>
      </c>
      <c r="D41" t="str">
        <f>"323/8582"</f>
        <v>323/8582</v>
      </c>
      <c r="E41">
        <v>0.23558164158255099</v>
      </c>
      <c r="F41">
        <v>0.23558164158255099</v>
      </c>
      <c r="G41">
        <v>0.18598550651254001</v>
      </c>
      <c r="H41" t="s">
        <v>267</v>
      </c>
      <c r="I41">
        <v>1</v>
      </c>
      <c r="J41" t="str">
        <f t="shared" si="0"/>
        <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D3992-7BA3-479C-9C89-7D9C77EB2B2B}">
  <sheetPr>
    <tabColor theme="8"/>
  </sheetPr>
  <dimension ref="A1:J100"/>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122</v>
      </c>
      <c r="B2" s="9" t="s">
        <v>123</v>
      </c>
      <c r="C2" s="9" t="str">
        <f>"4/18"</f>
        <v>4/18</v>
      </c>
      <c r="D2" s="9" t="str">
        <f>"35/8582"</f>
        <v>35/8582</v>
      </c>
      <c r="E2" s="9">
        <v>6.8120982861162503E-7</v>
      </c>
      <c r="F2" s="9">
        <v>6.7439773032550802E-5</v>
      </c>
      <c r="G2" s="9">
        <v>4.6609093536584803E-5</v>
      </c>
      <c r="H2" s="9" t="s">
        <v>576</v>
      </c>
      <c r="I2" s="9">
        <v>4</v>
      </c>
      <c r="J2" s="9" t="str">
        <f t="shared" ref="J2:J65" si="0">IF(F2&lt;0.05,"*","")</f>
        <v>*</v>
      </c>
    </row>
    <row r="3" spans="1:10">
      <c r="A3" s="9" t="s">
        <v>147</v>
      </c>
      <c r="B3" s="9" t="s">
        <v>148</v>
      </c>
      <c r="C3" s="9" t="str">
        <f>"5/18"</f>
        <v>5/18</v>
      </c>
      <c r="D3" s="9" t="str">
        <f>"106/8582"</f>
        <v>106/8582</v>
      </c>
      <c r="E3" s="9">
        <v>1.9714912689900898E-6</v>
      </c>
      <c r="F3" s="9">
        <v>9.7588817815009399E-5</v>
      </c>
      <c r="G3" s="9">
        <v>6.7445753939134596E-5</v>
      </c>
      <c r="H3" s="9" t="s">
        <v>577</v>
      </c>
      <c r="I3" s="9">
        <v>5</v>
      </c>
      <c r="J3" s="9" t="str">
        <f t="shared" si="0"/>
        <v>*</v>
      </c>
    </row>
    <row r="4" spans="1:10">
      <c r="A4" s="9" t="s">
        <v>132</v>
      </c>
      <c r="B4" s="9" t="s">
        <v>133</v>
      </c>
      <c r="C4" s="9" t="str">
        <f>"4/18"</f>
        <v>4/18</v>
      </c>
      <c r="D4" s="9" t="str">
        <f>"55/8582"</f>
        <v>55/8582</v>
      </c>
      <c r="E4" s="9">
        <v>4.3225299477102998E-6</v>
      </c>
      <c r="F4" s="9">
        <v>1.4264348827444E-4</v>
      </c>
      <c r="G4" s="9">
        <v>9.8584016351287596E-5</v>
      </c>
      <c r="H4" s="9" t="s">
        <v>576</v>
      </c>
      <c r="I4" s="9">
        <v>4</v>
      </c>
      <c r="J4" s="9" t="str">
        <f t="shared" si="0"/>
        <v>*</v>
      </c>
    </row>
    <row r="5" spans="1:10">
      <c r="A5" s="9" t="s">
        <v>134</v>
      </c>
      <c r="B5" s="9" t="s">
        <v>135</v>
      </c>
      <c r="C5" s="9" t="str">
        <f>"4/18"</f>
        <v>4/18</v>
      </c>
      <c r="D5" s="9" t="str">
        <f>"60/8582"</f>
        <v>60/8582</v>
      </c>
      <c r="E5" s="9">
        <v>6.1399532484072597E-6</v>
      </c>
      <c r="F5" s="9">
        <v>1.5196384289808E-4</v>
      </c>
      <c r="G5" s="9">
        <v>1.05025516091177E-4</v>
      </c>
      <c r="H5" s="9" t="s">
        <v>576</v>
      </c>
      <c r="I5" s="9">
        <v>4</v>
      </c>
      <c r="J5" s="9" t="str">
        <f t="shared" si="0"/>
        <v>*</v>
      </c>
    </row>
    <row r="6" spans="1:10">
      <c r="A6" s="9" t="s">
        <v>93</v>
      </c>
      <c r="B6" s="9" t="s">
        <v>94</v>
      </c>
      <c r="C6" s="9" t="str">
        <f>"4/18"</f>
        <v>4/18</v>
      </c>
      <c r="D6" s="9" t="str">
        <f>"66/8582"</f>
        <v>66/8582</v>
      </c>
      <c r="E6" s="9">
        <v>9.0037601989256307E-6</v>
      </c>
      <c r="F6" s="9">
        <v>1.78274451938727E-4</v>
      </c>
      <c r="G6" s="9">
        <v>1.23209350090561E-4</v>
      </c>
      <c r="H6" s="9" t="s">
        <v>576</v>
      </c>
      <c r="I6" s="9">
        <v>4</v>
      </c>
      <c r="J6" s="9" t="str">
        <f t="shared" si="0"/>
        <v>*</v>
      </c>
    </row>
    <row r="7" spans="1:10">
      <c r="A7" s="9" t="s">
        <v>138</v>
      </c>
      <c r="B7" s="9" t="s">
        <v>139</v>
      </c>
      <c r="C7" s="9" t="str">
        <f>"4/18"</f>
        <v>4/18</v>
      </c>
      <c r="D7" s="9" t="str">
        <f>"73/8582"</f>
        <v>73/8582</v>
      </c>
      <c r="E7" s="9">
        <v>1.3473335618311899E-5</v>
      </c>
      <c r="F7" s="9">
        <v>2.2231003770214599E-4</v>
      </c>
      <c r="G7" s="9">
        <v>1.5364330091057401E-4</v>
      </c>
      <c r="H7" s="9" t="s">
        <v>576</v>
      </c>
      <c r="I7" s="9">
        <v>4</v>
      </c>
      <c r="J7" s="9" t="str">
        <f t="shared" si="0"/>
        <v>*</v>
      </c>
    </row>
    <row r="8" spans="1:10">
      <c r="A8" s="9" t="s">
        <v>114</v>
      </c>
      <c r="B8" s="9" t="s">
        <v>115</v>
      </c>
      <c r="C8" s="9" t="str">
        <f>"5/18"</f>
        <v>5/18</v>
      </c>
      <c r="D8" s="9" t="str">
        <f>"230/8582"</f>
        <v>230/8582</v>
      </c>
      <c r="E8" s="9">
        <v>8.5251324626540304E-5</v>
      </c>
      <c r="F8" s="9">
        <v>1.2056973054325E-3</v>
      </c>
      <c r="G8" s="9">
        <v>8.3328362416918995E-4</v>
      </c>
      <c r="H8" s="9" t="s">
        <v>577</v>
      </c>
      <c r="I8" s="9">
        <v>5</v>
      </c>
      <c r="J8" s="9" t="str">
        <f t="shared" si="0"/>
        <v>*</v>
      </c>
    </row>
    <row r="9" spans="1:10">
      <c r="A9" s="9" t="s">
        <v>578</v>
      </c>
      <c r="B9" s="9" t="s">
        <v>579</v>
      </c>
      <c r="C9" s="9" t="str">
        <f>"3/18"</f>
        <v>3/18</v>
      </c>
      <c r="D9" s="9" t="str">
        <f>"45/8582"</f>
        <v>45/8582</v>
      </c>
      <c r="E9" s="9">
        <v>1.04057306654113E-4</v>
      </c>
      <c r="F9" s="9">
        <v>1.28770916984464E-3</v>
      </c>
      <c r="G9" s="9">
        <v>8.8996380691017303E-4</v>
      </c>
      <c r="H9" s="9" t="s">
        <v>580</v>
      </c>
      <c r="I9" s="9">
        <v>3</v>
      </c>
      <c r="J9" s="9" t="str">
        <f t="shared" si="0"/>
        <v>*</v>
      </c>
    </row>
    <row r="10" spans="1:10">
      <c r="A10" s="9" t="s">
        <v>581</v>
      </c>
      <c r="B10" s="9" t="s">
        <v>582</v>
      </c>
      <c r="C10" s="9" t="str">
        <f>"2/18"</f>
        <v>2/18</v>
      </c>
      <c r="D10" s="9" t="str">
        <f>"16/8582"</f>
        <v>16/8582</v>
      </c>
      <c r="E10" s="9">
        <v>4.90022605594339E-4</v>
      </c>
      <c r="F10" s="9">
        <v>5.3902486615377302E-3</v>
      </c>
      <c r="G10" s="9">
        <v>3.7253180542259701E-3</v>
      </c>
      <c r="H10" s="9" t="s">
        <v>583</v>
      </c>
      <c r="I10" s="9">
        <v>2</v>
      </c>
      <c r="J10" s="9" t="str">
        <f t="shared" si="0"/>
        <v>*</v>
      </c>
    </row>
    <row r="11" spans="1:10">
      <c r="A11" s="9" t="s">
        <v>184</v>
      </c>
      <c r="B11" s="9" t="s">
        <v>185</v>
      </c>
      <c r="C11" s="9" t="str">
        <f>"2/18"</f>
        <v>2/18</v>
      </c>
      <c r="D11" s="9" t="str">
        <f>"25/8582"</f>
        <v>25/8582</v>
      </c>
      <c r="E11" s="9">
        <v>1.21143440515859E-3</v>
      </c>
      <c r="F11" s="9">
        <v>1.1993200611069999E-2</v>
      </c>
      <c r="G11" s="9">
        <v>8.2887617195061408E-3</v>
      </c>
      <c r="H11" s="9" t="s">
        <v>584</v>
      </c>
      <c r="I11" s="9">
        <v>2</v>
      </c>
      <c r="J11" s="9" t="str">
        <f t="shared" si="0"/>
        <v>*</v>
      </c>
    </row>
    <row r="12" spans="1:10">
      <c r="A12" s="9" t="s">
        <v>585</v>
      </c>
      <c r="B12" s="9" t="s">
        <v>586</v>
      </c>
      <c r="C12" s="9" t="str">
        <f>"2/18"</f>
        <v>2/18</v>
      </c>
      <c r="D12" s="9" t="str">
        <f>"31/8582"</f>
        <v>31/8582</v>
      </c>
      <c r="E12" s="9">
        <v>1.8637850603374E-3</v>
      </c>
      <c r="F12" s="9">
        <v>1.67740655430366E-2</v>
      </c>
      <c r="G12" s="9">
        <v>1.1592921427936E-2</v>
      </c>
      <c r="H12" s="9" t="s">
        <v>583</v>
      </c>
      <c r="I12" s="9">
        <v>2</v>
      </c>
      <c r="J12" s="9" t="str">
        <f t="shared" si="0"/>
        <v>*</v>
      </c>
    </row>
    <row r="13" spans="1:10">
      <c r="A13" s="9" t="s">
        <v>200</v>
      </c>
      <c r="B13" s="9" t="s">
        <v>201</v>
      </c>
      <c r="C13" s="9" t="str">
        <f>"3/18"</f>
        <v>3/18</v>
      </c>
      <c r="D13" s="9" t="str">
        <f>"135/8582"</f>
        <v>135/8582</v>
      </c>
      <c r="E13" s="9">
        <v>2.6129117727093898E-3</v>
      </c>
      <c r="F13" s="9">
        <v>2.1556522124852501E-2</v>
      </c>
      <c r="G13" s="9">
        <v>1.4898181160185099E-2</v>
      </c>
      <c r="H13" s="9" t="s">
        <v>587</v>
      </c>
      <c r="I13" s="9">
        <v>3</v>
      </c>
      <c r="J13" s="9" t="str">
        <f t="shared" si="0"/>
        <v>*</v>
      </c>
    </row>
    <row r="14" spans="1:10">
      <c r="A14" s="9" t="s">
        <v>588</v>
      </c>
      <c r="B14" s="9" t="s">
        <v>589</v>
      </c>
      <c r="C14" s="9" t="str">
        <f>"2/18"</f>
        <v>2/18</v>
      </c>
      <c r="D14" s="9" t="str">
        <f>"42/8582"</f>
        <v>42/8582</v>
      </c>
      <c r="E14" s="9">
        <v>3.40421789302142E-3</v>
      </c>
      <c r="F14" s="9">
        <v>2.5924428569932399E-2</v>
      </c>
      <c r="G14" s="9">
        <v>1.7916936279060099E-2</v>
      </c>
      <c r="H14" s="9" t="s">
        <v>583</v>
      </c>
      <c r="I14" s="9">
        <v>2</v>
      </c>
      <c r="J14" s="9" t="str">
        <f t="shared" si="0"/>
        <v>*</v>
      </c>
    </row>
    <row r="15" spans="1:10">
      <c r="A15" s="9" t="s">
        <v>590</v>
      </c>
      <c r="B15" s="9" t="s">
        <v>591</v>
      </c>
      <c r="C15" s="9" t="str">
        <f>"2/18"</f>
        <v>2/18</v>
      </c>
      <c r="D15" s="9" t="str">
        <f>"50/8582"</f>
        <v>50/8582</v>
      </c>
      <c r="E15" s="9">
        <v>4.7955835816560601E-3</v>
      </c>
      <c r="F15" s="9">
        <v>3.3911626755996398E-2</v>
      </c>
      <c r="G15" s="9">
        <v>2.3437062617116099E-2</v>
      </c>
      <c r="H15" s="9" t="s">
        <v>583</v>
      </c>
      <c r="I15" s="9">
        <v>2</v>
      </c>
      <c r="J15" s="9" t="str">
        <f t="shared" si="0"/>
        <v>*</v>
      </c>
    </row>
    <row r="16" spans="1:10">
      <c r="A16" t="s">
        <v>160</v>
      </c>
      <c r="B16" t="s">
        <v>161</v>
      </c>
      <c r="C16" t="str">
        <f>"4/18"</f>
        <v>4/18</v>
      </c>
      <c r="D16" t="str">
        <f>"447/8582"</f>
        <v>447/8582</v>
      </c>
      <c r="E16">
        <v>1.24031509542816E-2</v>
      </c>
      <c r="F16">
        <v>8.1860796298258695E-2</v>
      </c>
      <c r="G16">
        <v>5.6575776282688103E-2</v>
      </c>
      <c r="H16" t="s">
        <v>592</v>
      </c>
      <c r="I16">
        <v>4</v>
      </c>
      <c r="J16" t="str">
        <f t="shared" si="0"/>
        <v/>
      </c>
    </row>
    <row r="17" spans="1:10">
      <c r="A17" t="s">
        <v>593</v>
      </c>
      <c r="B17" t="s">
        <v>594</v>
      </c>
      <c r="C17" t="str">
        <f>"3/18"</f>
        <v>3/18</v>
      </c>
      <c r="D17" t="str">
        <f>"249/8582"</f>
        <v>249/8582</v>
      </c>
      <c r="E17">
        <v>1.42628441451681E-2</v>
      </c>
      <c r="F17">
        <v>8.3958691852643402E-2</v>
      </c>
      <c r="G17">
        <v>5.80256775164468E-2</v>
      </c>
      <c r="H17" t="s">
        <v>595</v>
      </c>
      <c r="I17">
        <v>3</v>
      </c>
      <c r="J17" t="str">
        <f t="shared" si="0"/>
        <v/>
      </c>
    </row>
    <row r="18" spans="1:10">
      <c r="A18" t="s">
        <v>596</v>
      </c>
      <c r="B18" t="s">
        <v>597</v>
      </c>
      <c r="C18" t="str">
        <f>"3/18"</f>
        <v>3/18</v>
      </c>
      <c r="D18" t="str">
        <f>"250/8582"</f>
        <v>250/8582</v>
      </c>
      <c r="E18">
        <v>1.44171491060095E-2</v>
      </c>
      <c r="F18">
        <v>8.3958691852643402E-2</v>
      </c>
      <c r="G18">
        <v>5.80256775164468E-2</v>
      </c>
      <c r="H18" t="s">
        <v>595</v>
      </c>
      <c r="I18">
        <v>3</v>
      </c>
      <c r="J18" t="str">
        <f t="shared" si="0"/>
        <v/>
      </c>
    </row>
    <row r="19" spans="1:10">
      <c r="A19" t="s">
        <v>198</v>
      </c>
      <c r="B19" t="s">
        <v>199</v>
      </c>
      <c r="C19" t="str">
        <f>"2/18"</f>
        <v>2/18</v>
      </c>
      <c r="D19" t="str">
        <f>"96/8582"</f>
        <v>96/8582</v>
      </c>
      <c r="E19">
        <v>1.6863349502604801E-2</v>
      </c>
      <c r="F19">
        <v>9.2748422264326405E-2</v>
      </c>
      <c r="G19">
        <v>6.4100451325690797E-2</v>
      </c>
      <c r="H19" t="s">
        <v>584</v>
      </c>
      <c r="I19">
        <v>2</v>
      </c>
      <c r="J19" t="str">
        <f t="shared" si="0"/>
        <v/>
      </c>
    </row>
    <row r="20" spans="1:10">
      <c r="A20" t="s">
        <v>598</v>
      </c>
      <c r="B20" t="s">
        <v>599</v>
      </c>
      <c r="C20" t="str">
        <f t="shared" ref="C20:C32" si="1">"1/18"</f>
        <v>1/18</v>
      </c>
      <c r="D20" t="str">
        <f>"10/8582"</f>
        <v>10/8582</v>
      </c>
      <c r="E20">
        <v>2.0788073579026602E-2</v>
      </c>
      <c r="F20">
        <v>9.3546331105619607E-2</v>
      </c>
      <c r="G20">
        <v>6.4651903475441502E-2</v>
      </c>
      <c r="H20" t="s">
        <v>600</v>
      </c>
      <c r="I20">
        <v>1</v>
      </c>
      <c r="J20" t="str">
        <f t="shared" si="0"/>
        <v/>
      </c>
    </row>
    <row r="21" spans="1:10">
      <c r="A21" t="s">
        <v>601</v>
      </c>
      <c r="B21" t="s">
        <v>602</v>
      </c>
      <c r="C21" t="str">
        <f t="shared" si="1"/>
        <v>1/18</v>
      </c>
      <c r="D21" t="str">
        <f>"10/8582"</f>
        <v>10/8582</v>
      </c>
      <c r="E21">
        <v>2.0788073579026602E-2</v>
      </c>
      <c r="F21">
        <v>9.3546331105619607E-2</v>
      </c>
      <c r="G21">
        <v>6.4651903475441502E-2</v>
      </c>
      <c r="H21" t="s">
        <v>600</v>
      </c>
      <c r="I21">
        <v>1</v>
      </c>
      <c r="J21" t="str">
        <f t="shared" si="0"/>
        <v/>
      </c>
    </row>
    <row r="22" spans="1:10">
      <c r="A22" t="s">
        <v>603</v>
      </c>
      <c r="B22" t="s">
        <v>604</v>
      </c>
      <c r="C22" t="str">
        <f t="shared" si="1"/>
        <v>1/18</v>
      </c>
      <c r="D22" t="str">
        <f>"10/8582"</f>
        <v>10/8582</v>
      </c>
      <c r="E22">
        <v>2.0788073579026602E-2</v>
      </c>
      <c r="F22">
        <v>9.3546331105619607E-2</v>
      </c>
      <c r="G22">
        <v>6.4651903475441502E-2</v>
      </c>
      <c r="H22" t="s">
        <v>600</v>
      </c>
      <c r="I22">
        <v>1</v>
      </c>
      <c r="J22" t="str">
        <f t="shared" si="0"/>
        <v/>
      </c>
    </row>
    <row r="23" spans="1:10">
      <c r="A23" t="s">
        <v>100</v>
      </c>
      <c r="B23" t="s">
        <v>101</v>
      </c>
      <c r="C23" t="str">
        <f t="shared" si="1"/>
        <v>1/18</v>
      </c>
      <c r="D23" t="str">
        <f>"10/8582"</f>
        <v>10/8582</v>
      </c>
      <c r="E23">
        <v>2.0788073579026602E-2</v>
      </c>
      <c r="F23">
        <v>9.3546331105619607E-2</v>
      </c>
      <c r="G23">
        <v>6.4651903475441502E-2</v>
      </c>
      <c r="H23" t="s">
        <v>102</v>
      </c>
      <c r="I23">
        <v>1</v>
      </c>
      <c r="J23" t="str">
        <f t="shared" si="0"/>
        <v/>
      </c>
    </row>
    <row r="24" spans="1:10">
      <c r="A24" t="s">
        <v>103</v>
      </c>
      <c r="B24" t="s">
        <v>104</v>
      </c>
      <c r="C24" t="str">
        <f t="shared" si="1"/>
        <v>1/18</v>
      </c>
      <c r="D24" t="str">
        <f>"11/8582"</f>
        <v>11/8582</v>
      </c>
      <c r="E24">
        <v>2.28442815439793E-2</v>
      </c>
      <c r="F24">
        <v>9.42326613689147E-2</v>
      </c>
      <c r="G24">
        <v>6.5126241243800703E-2</v>
      </c>
      <c r="H24" t="s">
        <v>102</v>
      </c>
      <c r="I24">
        <v>1</v>
      </c>
      <c r="J24" t="str">
        <f t="shared" si="0"/>
        <v/>
      </c>
    </row>
    <row r="25" spans="1:10">
      <c r="A25" t="s">
        <v>105</v>
      </c>
      <c r="B25" t="s">
        <v>106</v>
      </c>
      <c r="C25" t="str">
        <f t="shared" si="1"/>
        <v>1/18</v>
      </c>
      <c r="D25" t="str">
        <f>"11/8582"</f>
        <v>11/8582</v>
      </c>
      <c r="E25">
        <v>2.28442815439793E-2</v>
      </c>
      <c r="F25">
        <v>9.42326613689147E-2</v>
      </c>
      <c r="G25">
        <v>6.5126241243800703E-2</v>
      </c>
      <c r="H25" t="s">
        <v>102</v>
      </c>
      <c r="I25">
        <v>1</v>
      </c>
      <c r="J25" t="str">
        <f t="shared" si="0"/>
        <v/>
      </c>
    </row>
    <row r="26" spans="1:10">
      <c r="A26" t="s">
        <v>605</v>
      </c>
      <c r="B26" t="s">
        <v>606</v>
      </c>
      <c r="C26" t="str">
        <f t="shared" si="1"/>
        <v>1/18</v>
      </c>
      <c r="D26" t="str">
        <f>"15/8582"</f>
        <v>15/8582</v>
      </c>
      <c r="E26">
        <v>3.1028405981908799E-2</v>
      </c>
      <c r="F26">
        <v>0.122872487688359</v>
      </c>
      <c r="G26">
        <v>8.4919847950487307E-2</v>
      </c>
      <c r="H26" t="s">
        <v>600</v>
      </c>
      <c r="I26">
        <v>1</v>
      </c>
      <c r="J26" t="str">
        <f t="shared" si="0"/>
        <v/>
      </c>
    </row>
    <row r="27" spans="1:10">
      <c r="A27" t="s">
        <v>607</v>
      </c>
      <c r="B27" t="s">
        <v>608</v>
      </c>
      <c r="C27" t="str">
        <f t="shared" si="1"/>
        <v>1/18</v>
      </c>
      <c r="D27" t="str">
        <f>"17/8582"</f>
        <v>17/8582</v>
      </c>
      <c r="E27">
        <v>3.5096150020243702E-2</v>
      </c>
      <c r="F27">
        <v>0.12502027407470001</v>
      </c>
      <c r="G27">
        <v>8.64042298230248E-2</v>
      </c>
      <c r="H27" t="s">
        <v>609</v>
      </c>
      <c r="I27">
        <v>1</v>
      </c>
      <c r="J27" t="str">
        <f t="shared" si="0"/>
        <v/>
      </c>
    </row>
    <row r="28" spans="1:10">
      <c r="A28" t="s">
        <v>610</v>
      </c>
      <c r="B28" t="s">
        <v>611</v>
      </c>
      <c r="C28" t="str">
        <f t="shared" si="1"/>
        <v>1/18</v>
      </c>
      <c r="D28" t="str">
        <f>"17/8582"</f>
        <v>17/8582</v>
      </c>
      <c r="E28">
        <v>3.5096150020243702E-2</v>
      </c>
      <c r="F28">
        <v>0.12502027407470001</v>
      </c>
      <c r="G28">
        <v>8.64042298230248E-2</v>
      </c>
      <c r="H28" t="s">
        <v>612</v>
      </c>
      <c r="I28">
        <v>1</v>
      </c>
      <c r="J28" t="str">
        <f t="shared" si="0"/>
        <v/>
      </c>
    </row>
    <row r="29" spans="1:10">
      <c r="A29" t="s">
        <v>613</v>
      </c>
      <c r="B29" t="s">
        <v>614</v>
      </c>
      <c r="C29" t="str">
        <f t="shared" si="1"/>
        <v>1/18</v>
      </c>
      <c r="D29" t="str">
        <f>"18/8582"</f>
        <v>18/8582</v>
      </c>
      <c r="E29">
        <v>3.7123968969413099E-2</v>
      </c>
      <c r="F29">
        <v>0.12502027407470001</v>
      </c>
      <c r="G29">
        <v>8.64042298230248E-2</v>
      </c>
      <c r="H29" t="s">
        <v>609</v>
      </c>
      <c r="I29">
        <v>1</v>
      </c>
      <c r="J29" t="str">
        <f t="shared" si="0"/>
        <v/>
      </c>
    </row>
    <row r="30" spans="1:10">
      <c r="A30" t="s">
        <v>615</v>
      </c>
      <c r="B30" t="s">
        <v>616</v>
      </c>
      <c r="C30" t="str">
        <f t="shared" si="1"/>
        <v>1/18</v>
      </c>
      <c r="D30" t="str">
        <f>"18/8582"</f>
        <v>18/8582</v>
      </c>
      <c r="E30">
        <v>3.7123968969413099E-2</v>
      </c>
      <c r="F30">
        <v>0.12502027407470001</v>
      </c>
      <c r="G30">
        <v>8.64042298230248E-2</v>
      </c>
      <c r="H30" t="s">
        <v>612</v>
      </c>
      <c r="I30">
        <v>1</v>
      </c>
      <c r="J30" t="str">
        <f t="shared" si="0"/>
        <v/>
      </c>
    </row>
    <row r="31" spans="1:10">
      <c r="A31" t="s">
        <v>617</v>
      </c>
      <c r="B31" t="s">
        <v>618</v>
      </c>
      <c r="C31" t="str">
        <f t="shared" si="1"/>
        <v>1/18</v>
      </c>
      <c r="D31" t="str">
        <f>"19/8582"</f>
        <v>19/8582</v>
      </c>
      <c r="E31">
        <v>3.9147762589047397E-2</v>
      </c>
      <c r="F31">
        <v>0.12502027407470001</v>
      </c>
      <c r="G31">
        <v>8.64042298230248E-2</v>
      </c>
      <c r="H31" t="s">
        <v>600</v>
      </c>
      <c r="I31">
        <v>1</v>
      </c>
      <c r="J31" t="str">
        <f t="shared" si="0"/>
        <v/>
      </c>
    </row>
    <row r="32" spans="1:10">
      <c r="A32" t="s">
        <v>109</v>
      </c>
      <c r="B32" t="s">
        <v>110</v>
      </c>
      <c r="C32" t="str">
        <f t="shared" si="1"/>
        <v>1/18</v>
      </c>
      <c r="D32" t="str">
        <f>"19/8582"</f>
        <v>19/8582</v>
      </c>
      <c r="E32">
        <v>3.9147762589047397E-2</v>
      </c>
      <c r="F32">
        <v>0.12502027407470001</v>
      </c>
      <c r="G32">
        <v>8.64042298230248E-2</v>
      </c>
      <c r="H32" t="s">
        <v>102</v>
      </c>
      <c r="I32">
        <v>1</v>
      </c>
      <c r="J32" t="str">
        <f t="shared" si="0"/>
        <v/>
      </c>
    </row>
    <row r="33" spans="1:10">
      <c r="A33" t="s">
        <v>619</v>
      </c>
      <c r="B33" t="s">
        <v>620</v>
      </c>
      <c r="C33" t="str">
        <f>"3/18"</f>
        <v>3/18</v>
      </c>
      <c r="D33" t="str">
        <f>"400/8582"</f>
        <v>400/8582</v>
      </c>
      <c r="E33">
        <v>4.8730330415546502E-2</v>
      </c>
      <c r="F33">
        <v>0.13549342389876801</v>
      </c>
      <c r="G33">
        <v>9.3642451392024401E-2</v>
      </c>
      <c r="H33" t="s">
        <v>595</v>
      </c>
      <c r="I33">
        <v>3</v>
      </c>
      <c r="J33" t="str">
        <f t="shared" si="0"/>
        <v/>
      </c>
    </row>
    <row r="34" spans="1:10">
      <c r="A34" t="s">
        <v>621</v>
      </c>
      <c r="B34" t="s">
        <v>622</v>
      </c>
      <c r="C34" t="str">
        <f t="shared" ref="C34:C83" si="2">"1/18"</f>
        <v>1/18</v>
      </c>
      <c r="D34" t="str">
        <f>"22/8582"</f>
        <v>22/8582</v>
      </c>
      <c r="E34">
        <v>4.5195066618324398E-2</v>
      </c>
      <c r="F34">
        <v>0.13549342389876801</v>
      </c>
      <c r="G34">
        <v>9.3642451392024401E-2</v>
      </c>
      <c r="H34" t="s">
        <v>609</v>
      </c>
      <c r="I34">
        <v>1</v>
      </c>
      <c r="J34" t="str">
        <f t="shared" si="0"/>
        <v/>
      </c>
    </row>
    <row r="35" spans="1:10">
      <c r="A35" t="s">
        <v>181</v>
      </c>
      <c r="B35" t="s">
        <v>182</v>
      </c>
      <c r="C35" t="str">
        <f t="shared" si="2"/>
        <v>1/18</v>
      </c>
      <c r="D35" t="str">
        <f>"23/8582"</f>
        <v>23/8582</v>
      </c>
      <c r="E35">
        <v>4.7202834001603397E-2</v>
      </c>
      <c r="F35">
        <v>0.13549342389876801</v>
      </c>
      <c r="G35">
        <v>9.3642451392024401E-2</v>
      </c>
      <c r="H35" t="s">
        <v>183</v>
      </c>
      <c r="I35">
        <v>1</v>
      </c>
      <c r="J35" t="str">
        <f t="shared" si="0"/>
        <v/>
      </c>
    </row>
    <row r="36" spans="1:10">
      <c r="A36" t="s">
        <v>623</v>
      </c>
      <c r="B36" t="s">
        <v>624</v>
      </c>
      <c r="C36" t="str">
        <f t="shared" si="2"/>
        <v>1/18</v>
      </c>
      <c r="D36" t="str">
        <f>"26/8582"</f>
        <v>26/8582</v>
      </c>
      <c r="E36">
        <v>5.3202238834879102E-2</v>
      </c>
      <c r="F36">
        <v>0.13549342389876801</v>
      </c>
      <c r="G36">
        <v>9.3642451392024401E-2</v>
      </c>
      <c r="H36" t="s">
        <v>625</v>
      </c>
      <c r="I36">
        <v>1</v>
      </c>
      <c r="J36" t="str">
        <f t="shared" si="0"/>
        <v/>
      </c>
    </row>
    <row r="37" spans="1:10">
      <c r="A37" t="s">
        <v>626</v>
      </c>
      <c r="B37" t="s">
        <v>627</v>
      </c>
      <c r="C37" t="str">
        <f t="shared" si="2"/>
        <v>1/18</v>
      </c>
      <c r="D37" t="str">
        <f>"27/8582"</f>
        <v>27/8582</v>
      </c>
      <c r="E37">
        <v>5.51940994824913E-2</v>
      </c>
      <c r="F37">
        <v>0.13549342389876801</v>
      </c>
      <c r="G37">
        <v>9.3642451392024401E-2</v>
      </c>
      <c r="H37" t="s">
        <v>609</v>
      </c>
      <c r="I37">
        <v>1</v>
      </c>
      <c r="J37" t="str">
        <f t="shared" si="0"/>
        <v/>
      </c>
    </row>
    <row r="38" spans="1:10">
      <c r="A38" t="s">
        <v>628</v>
      </c>
      <c r="B38" t="s">
        <v>629</v>
      </c>
      <c r="C38" t="str">
        <f t="shared" si="2"/>
        <v>1/18</v>
      </c>
      <c r="D38" t="str">
        <f>"27/8582"</f>
        <v>27/8582</v>
      </c>
      <c r="E38">
        <v>5.51940994824913E-2</v>
      </c>
      <c r="F38">
        <v>0.13549342389876801</v>
      </c>
      <c r="G38">
        <v>9.3642451392024401E-2</v>
      </c>
      <c r="H38" t="s">
        <v>609</v>
      </c>
      <c r="I38">
        <v>1</v>
      </c>
      <c r="J38" t="str">
        <f t="shared" si="0"/>
        <v/>
      </c>
    </row>
    <row r="39" spans="1:10">
      <c r="A39" t="s">
        <v>630</v>
      </c>
      <c r="B39" t="s">
        <v>631</v>
      </c>
      <c r="C39" t="str">
        <f t="shared" si="2"/>
        <v>1/18</v>
      </c>
      <c r="D39" t="str">
        <f>"28/8582"</f>
        <v>28/8582</v>
      </c>
      <c r="E39">
        <v>5.7182002020108702E-2</v>
      </c>
      <c r="F39">
        <v>0.13549342389876801</v>
      </c>
      <c r="G39">
        <v>9.3642451392024401E-2</v>
      </c>
      <c r="H39" t="s">
        <v>625</v>
      </c>
      <c r="I39">
        <v>1</v>
      </c>
      <c r="J39" t="str">
        <f t="shared" si="0"/>
        <v/>
      </c>
    </row>
    <row r="40" spans="1:10">
      <c r="A40" t="s">
        <v>632</v>
      </c>
      <c r="B40" t="s">
        <v>633</v>
      </c>
      <c r="C40" t="str">
        <f t="shared" si="2"/>
        <v>1/18</v>
      </c>
      <c r="D40" t="str">
        <f>"28/8582"</f>
        <v>28/8582</v>
      </c>
      <c r="E40">
        <v>5.7182002020108702E-2</v>
      </c>
      <c r="F40">
        <v>0.13549342389876801</v>
      </c>
      <c r="G40">
        <v>9.3642451392024401E-2</v>
      </c>
      <c r="H40" t="s">
        <v>625</v>
      </c>
      <c r="I40">
        <v>1</v>
      </c>
      <c r="J40" t="str">
        <f t="shared" si="0"/>
        <v/>
      </c>
    </row>
    <row r="41" spans="1:10">
      <c r="A41" t="s">
        <v>116</v>
      </c>
      <c r="B41" t="s">
        <v>117</v>
      </c>
      <c r="C41" t="str">
        <f t="shared" si="2"/>
        <v>1/18</v>
      </c>
      <c r="D41" t="str">
        <f>"28/8582"</f>
        <v>28/8582</v>
      </c>
      <c r="E41">
        <v>5.7182002020108702E-2</v>
      </c>
      <c r="F41">
        <v>0.13549342389876801</v>
      </c>
      <c r="G41">
        <v>9.3642451392024401E-2</v>
      </c>
      <c r="H41" t="s">
        <v>102</v>
      </c>
      <c r="I41">
        <v>1</v>
      </c>
      <c r="J41" t="str">
        <f t="shared" si="0"/>
        <v/>
      </c>
    </row>
    <row r="42" spans="1:10">
      <c r="A42" t="s">
        <v>634</v>
      </c>
      <c r="B42" t="s">
        <v>635</v>
      </c>
      <c r="C42" t="str">
        <f t="shared" si="2"/>
        <v>1/18</v>
      </c>
      <c r="D42" t="str">
        <f>"29/8582"</f>
        <v>29/8582</v>
      </c>
      <c r="E42">
        <v>5.9165953851256899E-2</v>
      </c>
      <c r="F42">
        <v>0.13549342389876801</v>
      </c>
      <c r="G42">
        <v>9.3642451392024401E-2</v>
      </c>
      <c r="H42" t="s">
        <v>625</v>
      </c>
      <c r="I42">
        <v>1</v>
      </c>
      <c r="J42" t="str">
        <f t="shared" si="0"/>
        <v/>
      </c>
    </row>
    <row r="43" spans="1:10">
      <c r="A43" t="s">
        <v>636</v>
      </c>
      <c r="B43" t="s">
        <v>637</v>
      </c>
      <c r="C43" t="str">
        <f t="shared" si="2"/>
        <v>1/18</v>
      </c>
      <c r="D43" t="str">
        <f>"30/8582"</f>
        <v>30/8582</v>
      </c>
      <c r="E43">
        <v>6.11459623664765E-2</v>
      </c>
      <c r="F43">
        <v>0.13549342389876801</v>
      </c>
      <c r="G43">
        <v>9.3642451392024401E-2</v>
      </c>
      <c r="H43" t="s">
        <v>625</v>
      </c>
      <c r="I43">
        <v>1</v>
      </c>
      <c r="J43" t="str">
        <f t="shared" si="0"/>
        <v/>
      </c>
    </row>
    <row r="44" spans="1:10">
      <c r="A44" t="s">
        <v>638</v>
      </c>
      <c r="B44" t="s">
        <v>639</v>
      </c>
      <c r="C44" t="str">
        <f t="shared" si="2"/>
        <v>1/18</v>
      </c>
      <c r="D44" t="str">
        <f>"31/8582"</f>
        <v>31/8582</v>
      </c>
      <c r="E44">
        <v>6.3122034943347796E-2</v>
      </c>
      <c r="F44">
        <v>0.13549342389876801</v>
      </c>
      <c r="G44">
        <v>9.3642451392024401E-2</v>
      </c>
      <c r="H44" t="s">
        <v>600</v>
      </c>
      <c r="I44">
        <v>1</v>
      </c>
      <c r="J44" t="str">
        <f t="shared" si="0"/>
        <v/>
      </c>
    </row>
    <row r="45" spans="1:10">
      <c r="A45" t="s">
        <v>640</v>
      </c>
      <c r="B45" t="s">
        <v>641</v>
      </c>
      <c r="C45" t="str">
        <f t="shared" si="2"/>
        <v>1/18</v>
      </c>
      <c r="D45" t="str">
        <f>"31/8582"</f>
        <v>31/8582</v>
      </c>
      <c r="E45">
        <v>6.3122034943347796E-2</v>
      </c>
      <c r="F45">
        <v>0.13549342389876801</v>
      </c>
      <c r="G45">
        <v>9.3642451392024401E-2</v>
      </c>
      <c r="H45" t="s">
        <v>600</v>
      </c>
      <c r="I45">
        <v>1</v>
      </c>
      <c r="J45" t="str">
        <f t="shared" si="0"/>
        <v/>
      </c>
    </row>
    <row r="46" spans="1:10">
      <c r="A46" t="s">
        <v>186</v>
      </c>
      <c r="B46" t="s">
        <v>187</v>
      </c>
      <c r="C46" t="str">
        <f t="shared" si="2"/>
        <v>1/18</v>
      </c>
      <c r="D46" t="str">
        <f>"32/8582"</f>
        <v>32/8582</v>
      </c>
      <c r="E46">
        <v>6.5094178946508194E-2</v>
      </c>
      <c r="F46">
        <v>0.13549342389876801</v>
      </c>
      <c r="G46">
        <v>9.3642451392024401E-2</v>
      </c>
      <c r="H46" t="s">
        <v>183</v>
      </c>
      <c r="I46">
        <v>1</v>
      </c>
      <c r="J46" t="str">
        <f t="shared" si="0"/>
        <v/>
      </c>
    </row>
    <row r="47" spans="1:10">
      <c r="A47" t="s">
        <v>642</v>
      </c>
      <c r="B47" t="s">
        <v>643</v>
      </c>
      <c r="C47" t="str">
        <f t="shared" si="2"/>
        <v>1/18</v>
      </c>
      <c r="D47" t="str">
        <f>"32/8582"</f>
        <v>32/8582</v>
      </c>
      <c r="E47">
        <v>6.5094178946508194E-2</v>
      </c>
      <c r="F47">
        <v>0.13549342389876801</v>
      </c>
      <c r="G47">
        <v>9.3642451392024401E-2</v>
      </c>
      <c r="H47" t="s">
        <v>644</v>
      </c>
      <c r="I47">
        <v>1</v>
      </c>
      <c r="J47" t="str">
        <f t="shared" si="0"/>
        <v/>
      </c>
    </row>
    <row r="48" spans="1:10">
      <c r="A48" t="s">
        <v>118</v>
      </c>
      <c r="B48" t="s">
        <v>119</v>
      </c>
      <c r="C48" t="str">
        <f t="shared" si="2"/>
        <v>1/18</v>
      </c>
      <c r="D48" t="str">
        <f>"33/8582"</f>
        <v>33/8582</v>
      </c>
      <c r="E48">
        <v>6.7062401727672902E-2</v>
      </c>
      <c r="F48">
        <v>0.13549342389876801</v>
      </c>
      <c r="G48">
        <v>9.3642451392024401E-2</v>
      </c>
      <c r="H48" t="s">
        <v>102</v>
      </c>
      <c r="I48">
        <v>1</v>
      </c>
      <c r="J48" t="str">
        <f t="shared" si="0"/>
        <v/>
      </c>
    </row>
    <row r="49" spans="1:10">
      <c r="A49" t="s">
        <v>645</v>
      </c>
      <c r="B49" t="s">
        <v>646</v>
      </c>
      <c r="C49" t="str">
        <f t="shared" si="2"/>
        <v>1/18</v>
      </c>
      <c r="D49" t="str">
        <f>"33/8582"</f>
        <v>33/8582</v>
      </c>
      <c r="E49">
        <v>6.7062401727672902E-2</v>
      </c>
      <c r="F49">
        <v>0.13549342389876801</v>
      </c>
      <c r="G49">
        <v>9.3642451392024401E-2</v>
      </c>
      <c r="H49" t="s">
        <v>625</v>
      </c>
      <c r="I49">
        <v>1</v>
      </c>
      <c r="J49" t="str">
        <f t="shared" si="0"/>
        <v/>
      </c>
    </row>
    <row r="50" spans="1:10">
      <c r="A50" t="s">
        <v>120</v>
      </c>
      <c r="B50" t="s">
        <v>121</v>
      </c>
      <c r="C50" t="str">
        <f t="shared" si="2"/>
        <v>1/18</v>
      </c>
      <c r="D50" t="str">
        <f>"33/8582"</f>
        <v>33/8582</v>
      </c>
      <c r="E50">
        <v>6.7062401727672902E-2</v>
      </c>
      <c r="F50">
        <v>0.13549342389876801</v>
      </c>
      <c r="G50">
        <v>9.3642451392024401E-2</v>
      </c>
      <c r="H50" t="s">
        <v>102</v>
      </c>
      <c r="I50">
        <v>1</v>
      </c>
      <c r="J50" t="str">
        <f t="shared" si="0"/>
        <v/>
      </c>
    </row>
    <row r="51" spans="1:10">
      <c r="A51" t="s">
        <v>647</v>
      </c>
      <c r="B51" t="s">
        <v>648</v>
      </c>
      <c r="C51" t="str">
        <f t="shared" si="2"/>
        <v>1/18</v>
      </c>
      <c r="D51" t="str">
        <f>"34/8582"</f>
        <v>34/8582</v>
      </c>
      <c r="E51">
        <v>6.9026710625661694E-2</v>
      </c>
      <c r="F51">
        <v>0.13667288703881</v>
      </c>
      <c r="G51">
        <v>9.4457604014063404E-2</v>
      </c>
      <c r="H51" t="s">
        <v>625</v>
      </c>
      <c r="I51">
        <v>1</v>
      </c>
      <c r="J51" t="str">
        <f t="shared" si="0"/>
        <v/>
      </c>
    </row>
    <row r="52" spans="1:10">
      <c r="A52" t="s">
        <v>649</v>
      </c>
      <c r="B52" t="s">
        <v>650</v>
      </c>
      <c r="C52" t="str">
        <f t="shared" si="2"/>
        <v>1/18</v>
      </c>
      <c r="D52" t="str">
        <f>"40/8582"</f>
        <v>40/8582</v>
      </c>
      <c r="E52">
        <v>8.07307818206731E-2</v>
      </c>
      <c r="F52">
        <v>0.15671269412248301</v>
      </c>
      <c r="G52">
        <v>0.10830755043021199</v>
      </c>
      <c r="H52" t="s">
        <v>651</v>
      </c>
      <c r="I52">
        <v>1</v>
      </c>
      <c r="J52" t="str">
        <f t="shared" si="0"/>
        <v/>
      </c>
    </row>
    <row r="53" spans="1:10">
      <c r="A53" t="s">
        <v>59</v>
      </c>
      <c r="B53" t="s">
        <v>60</v>
      </c>
      <c r="C53" t="str">
        <f t="shared" si="2"/>
        <v>1/18</v>
      </c>
      <c r="D53" t="str">
        <f>"42/8582"</f>
        <v>42/8582</v>
      </c>
      <c r="E53">
        <v>8.4601158433260104E-2</v>
      </c>
      <c r="F53">
        <v>0.161067590094091</v>
      </c>
      <c r="G53">
        <v>0.111317313727974</v>
      </c>
      <c r="H53" t="s">
        <v>102</v>
      </c>
      <c r="I53">
        <v>1</v>
      </c>
      <c r="J53" t="str">
        <f t="shared" si="0"/>
        <v/>
      </c>
    </row>
    <row r="54" spans="1:10">
      <c r="A54" t="s">
        <v>61</v>
      </c>
      <c r="B54" t="s">
        <v>62</v>
      </c>
      <c r="C54" t="str">
        <f t="shared" si="2"/>
        <v>1/18</v>
      </c>
      <c r="D54" t="str">
        <f>"46/8582"</f>
        <v>46/8582</v>
      </c>
      <c r="E54">
        <v>9.2295788327872802E-2</v>
      </c>
      <c r="F54">
        <v>0.172401566876593</v>
      </c>
      <c r="G54">
        <v>0.119150471525556</v>
      </c>
      <c r="H54" t="s">
        <v>102</v>
      </c>
      <c r="I54">
        <v>1</v>
      </c>
      <c r="J54" t="str">
        <f t="shared" si="0"/>
        <v/>
      </c>
    </row>
    <row r="55" spans="1:10">
      <c r="A55" t="s">
        <v>192</v>
      </c>
      <c r="B55" t="s">
        <v>193</v>
      </c>
      <c r="C55" t="str">
        <f t="shared" si="2"/>
        <v>1/18</v>
      </c>
      <c r="D55" t="str">
        <f>"47/8582"</f>
        <v>47/8582</v>
      </c>
      <c r="E55">
        <v>9.4209878746113002E-2</v>
      </c>
      <c r="F55">
        <v>0.17271811103453999</v>
      </c>
      <c r="G55">
        <v>0.11936924207597201</v>
      </c>
      <c r="H55" t="s">
        <v>183</v>
      </c>
      <c r="I55">
        <v>1</v>
      </c>
      <c r="J55" t="str">
        <f t="shared" si="0"/>
        <v/>
      </c>
    </row>
    <row r="56" spans="1:10">
      <c r="A56" t="s">
        <v>652</v>
      </c>
      <c r="B56" t="s">
        <v>653</v>
      </c>
      <c r="C56" t="str">
        <f t="shared" si="2"/>
        <v>1/18</v>
      </c>
      <c r="D56" t="str">
        <f>"48/8582"</f>
        <v>48/8582</v>
      </c>
      <c r="E56">
        <v>9.6120156681973407E-2</v>
      </c>
      <c r="F56">
        <v>0.17301628202755201</v>
      </c>
      <c r="G56">
        <v>0.119575314532598</v>
      </c>
      <c r="H56" t="s">
        <v>625</v>
      </c>
      <c r="I56">
        <v>1</v>
      </c>
      <c r="J56" t="str">
        <f t="shared" si="0"/>
        <v/>
      </c>
    </row>
    <row r="57" spans="1:10">
      <c r="A57" t="s">
        <v>654</v>
      </c>
      <c r="B57" t="s">
        <v>655</v>
      </c>
      <c r="C57" t="str">
        <f t="shared" si="2"/>
        <v>1/18</v>
      </c>
      <c r="D57" t="str">
        <f>"51/8582"</f>
        <v>51/8582</v>
      </c>
      <c r="E57">
        <v>0.10182818701093301</v>
      </c>
      <c r="F57">
        <v>0.18001768775147101</v>
      </c>
      <c r="G57">
        <v>0.12441413826523801</v>
      </c>
      <c r="H57" t="s">
        <v>600</v>
      </c>
      <c r="I57">
        <v>1</v>
      </c>
      <c r="J57" t="str">
        <f t="shared" si="0"/>
        <v/>
      </c>
    </row>
    <row r="58" spans="1:10">
      <c r="A58" t="s">
        <v>656</v>
      </c>
      <c r="B58" t="s">
        <v>657</v>
      </c>
      <c r="C58" t="str">
        <f t="shared" si="2"/>
        <v>1/18</v>
      </c>
      <c r="D58" t="str">
        <f>"55/8582"</f>
        <v>55/8582</v>
      </c>
      <c r="E58">
        <v>0.109385951564832</v>
      </c>
      <c r="F58">
        <v>0.18670055263072699</v>
      </c>
      <c r="G58">
        <v>0.12903281149385701</v>
      </c>
      <c r="H58" t="s">
        <v>625</v>
      </c>
      <c r="I58">
        <v>1</v>
      </c>
      <c r="J58" t="str">
        <f t="shared" si="0"/>
        <v/>
      </c>
    </row>
    <row r="59" spans="1:10">
      <c r="A59" t="s">
        <v>658</v>
      </c>
      <c r="B59" t="s">
        <v>659</v>
      </c>
      <c r="C59" t="str">
        <f t="shared" si="2"/>
        <v>1/18</v>
      </c>
      <c r="D59" t="str">
        <f>"56/8582"</f>
        <v>56/8582</v>
      </c>
      <c r="E59">
        <v>0.111265985911241</v>
      </c>
      <c r="F59">
        <v>0.18670055263072699</v>
      </c>
      <c r="G59">
        <v>0.12903281149385701</v>
      </c>
      <c r="H59" t="s">
        <v>660</v>
      </c>
      <c r="I59">
        <v>1</v>
      </c>
      <c r="J59" t="str">
        <f t="shared" si="0"/>
        <v/>
      </c>
    </row>
    <row r="60" spans="1:10">
      <c r="A60" t="s">
        <v>194</v>
      </c>
      <c r="B60" t="s">
        <v>195</v>
      </c>
      <c r="C60" t="str">
        <f t="shared" si="2"/>
        <v>1/18</v>
      </c>
      <c r="D60" t="str">
        <f>"56/8582"</f>
        <v>56/8582</v>
      </c>
      <c r="E60">
        <v>0.111265985911241</v>
      </c>
      <c r="F60">
        <v>0.18670055263072699</v>
      </c>
      <c r="G60">
        <v>0.12903281149385701</v>
      </c>
      <c r="H60" t="s">
        <v>183</v>
      </c>
      <c r="I60">
        <v>1</v>
      </c>
      <c r="J60" t="str">
        <f t="shared" si="0"/>
        <v/>
      </c>
    </row>
    <row r="61" spans="1:10">
      <c r="A61" t="s">
        <v>170</v>
      </c>
      <c r="B61" t="s">
        <v>171</v>
      </c>
      <c r="C61" t="str">
        <f t="shared" si="2"/>
        <v>1/18</v>
      </c>
      <c r="D61" t="str">
        <f>"61/8582"</f>
        <v>61/8582</v>
      </c>
      <c r="E61">
        <v>0.120610069132008</v>
      </c>
      <c r="F61">
        <v>0.199006614067813</v>
      </c>
      <c r="G61">
        <v>0.137537798132991</v>
      </c>
      <c r="H61" t="s">
        <v>625</v>
      </c>
      <c r="I61">
        <v>1</v>
      </c>
      <c r="J61" t="str">
        <f t="shared" si="0"/>
        <v/>
      </c>
    </row>
    <row r="62" spans="1:10">
      <c r="A62" t="s">
        <v>661</v>
      </c>
      <c r="B62" t="s">
        <v>662</v>
      </c>
      <c r="C62" t="str">
        <f t="shared" si="2"/>
        <v>1/18</v>
      </c>
      <c r="D62" t="str">
        <f>"63/8582"</f>
        <v>63/8582</v>
      </c>
      <c r="E62">
        <v>0.124321658591975</v>
      </c>
      <c r="F62">
        <v>0.201468034543936</v>
      </c>
      <c r="G62">
        <v>0.13923893934456</v>
      </c>
      <c r="H62" t="s">
        <v>625</v>
      </c>
      <c r="I62">
        <v>1</v>
      </c>
      <c r="J62" t="str">
        <f t="shared" si="0"/>
        <v/>
      </c>
    </row>
    <row r="63" spans="1:10">
      <c r="A63" t="s">
        <v>136</v>
      </c>
      <c r="B63" t="s">
        <v>137</v>
      </c>
      <c r="C63" t="str">
        <f t="shared" si="2"/>
        <v>1/18</v>
      </c>
      <c r="D63" t="str">
        <f>"64/8582"</f>
        <v>64/8582</v>
      </c>
      <c r="E63">
        <v>0.12617190042145501</v>
      </c>
      <c r="F63">
        <v>0.201468034543936</v>
      </c>
      <c r="G63">
        <v>0.13923893934456</v>
      </c>
      <c r="H63" t="s">
        <v>102</v>
      </c>
      <c r="I63">
        <v>1</v>
      </c>
      <c r="J63" t="str">
        <f t="shared" si="0"/>
        <v/>
      </c>
    </row>
    <row r="64" spans="1:10">
      <c r="A64" t="s">
        <v>663</v>
      </c>
      <c r="B64" t="s">
        <v>664</v>
      </c>
      <c r="C64" t="str">
        <f t="shared" si="2"/>
        <v>1/18</v>
      </c>
      <c r="D64" t="str">
        <f>"66/8582"</f>
        <v>66/8582</v>
      </c>
      <c r="E64">
        <v>0.129861313025738</v>
      </c>
      <c r="F64">
        <v>0.204067777611875</v>
      </c>
      <c r="G64">
        <v>0.14103567830698399</v>
      </c>
      <c r="H64" t="s">
        <v>625</v>
      </c>
      <c r="I64">
        <v>1</v>
      </c>
      <c r="J64" t="str">
        <f t="shared" si="0"/>
        <v/>
      </c>
    </row>
    <row r="65" spans="1:10">
      <c r="A65" t="s">
        <v>665</v>
      </c>
      <c r="B65" t="s">
        <v>666</v>
      </c>
      <c r="C65" t="str">
        <f t="shared" si="2"/>
        <v>1/18</v>
      </c>
      <c r="D65" t="str">
        <f>"68/8582"</f>
        <v>68/8582</v>
      </c>
      <c r="E65">
        <v>0.133536010409529</v>
      </c>
      <c r="F65">
        <v>0.206175660901495</v>
      </c>
      <c r="G65">
        <v>0.142492482281735</v>
      </c>
      <c r="H65" t="s">
        <v>644</v>
      </c>
      <c r="I65">
        <v>1</v>
      </c>
      <c r="J65" t="str">
        <f t="shared" si="0"/>
        <v/>
      </c>
    </row>
    <row r="66" spans="1:10">
      <c r="A66" t="s">
        <v>667</v>
      </c>
      <c r="B66" t="s">
        <v>668</v>
      </c>
      <c r="C66" t="str">
        <f t="shared" si="2"/>
        <v>1/18</v>
      </c>
      <c r="D66" t="str">
        <f>"69/8582"</f>
        <v>69/8582</v>
      </c>
      <c r="E66">
        <v>0.13536785816764799</v>
      </c>
      <c r="F66">
        <v>0.206175660901495</v>
      </c>
      <c r="G66">
        <v>0.142492482281735</v>
      </c>
      <c r="H66" t="s">
        <v>625</v>
      </c>
      <c r="I66">
        <v>1</v>
      </c>
      <c r="J66" t="str">
        <f t="shared" ref="J66:J100" si="3">IF(F66&lt;0.05,"*","")</f>
        <v/>
      </c>
    </row>
    <row r="67" spans="1:10">
      <c r="A67" t="s">
        <v>669</v>
      </c>
      <c r="B67" t="s">
        <v>670</v>
      </c>
      <c r="C67" t="str">
        <f t="shared" si="2"/>
        <v>1/18</v>
      </c>
      <c r="D67" t="str">
        <f>"71/8582"</f>
        <v>71/8582</v>
      </c>
      <c r="E67">
        <v>0.13902058625769501</v>
      </c>
      <c r="F67">
        <v>0.208530879386542</v>
      </c>
      <c r="G67">
        <v>0.144120224988041</v>
      </c>
      <c r="H67" t="s">
        <v>625</v>
      </c>
      <c r="I67">
        <v>1</v>
      </c>
      <c r="J67" t="str">
        <f t="shared" si="3"/>
        <v/>
      </c>
    </row>
    <row r="68" spans="1:10">
      <c r="A68" t="s">
        <v>671</v>
      </c>
      <c r="B68" t="s">
        <v>672</v>
      </c>
      <c r="C68" t="str">
        <f t="shared" si="2"/>
        <v>1/18</v>
      </c>
      <c r="D68" t="str">
        <f>"75/8582"</f>
        <v>75/8582</v>
      </c>
      <c r="E68">
        <v>0.14628236484090301</v>
      </c>
      <c r="F68">
        <v>0.21614856894402101</v>
      </c>
      <c r="G68">
        <v>0.14938497587837701</v>
      </c>
      <c r="H68" t="s">
        <v>625</v>
      </c>
      <c r="I68">
        <v>1</v>
      </c>
      <c r="J68" t="str">
        <f t="shared" si="3"/>
        <v/>
      </c>
    </row>
    <row r="69" spans="1:10">
      <c r="A69" t="s">
        <v>673</v>
      </c>
      <c r="B69" t="s">
        <v>674</v>
      </c>
      <c r="C69" t="str">
        <f t="shared" si="2"/>
        <v>1/18</v>
      </c>
      <c r="D69" t="str">
        <f>"80/8582"</f>
        <v>80/8582</v>
      </c>
      <c r="E69">
        <v>0.15527825562135</v>
      </c>
      <c r="F69">
        <v>0.22213712966438501</v>
      </c>
      <c r="G69">
        <v>0.15352380040600699</v>
      </c>
      <c r="H69" t="s">
        <v>675</v>
      </c>
      <c r="I69">
        <v>1</v>
      </c>
      <c r="J69" t="str">
        <f t="shared" si="3"/>
        <v/>
      </c>
    </row>
    <row r="70" spans="1:10">
      <c r="A70" t="s">
        <v>676</v>
      </c>
      <c r="B70" t="s">
        <v>677</v>
      </c>
      <c r="C70" t="str">
        <f t="shared" si="2"/>
        <v>1/18</v>
      </c>
      <c r="D70" t="str">
        <f>"81/8582"</f>
        <v>81/8582</v>
      </c>
      <c r="E70">
        <v>0.15706665733845401</v>
      </c>
      <c r="F70">
        <v>0.22213712966438501</v>
      </c>
      <c r="G70">
        <v>0.15352380040600699</v>
      </c>
      <c r="H70" t="s">
        <v>625</v>
      </c>
      <c r="I70">
        <v>1</v>
      </c>
      <c r="J70" t="str">
        <f t="shared" si="3"/>
        <v/>
      </c>
    </row>
    <row r="71" spans="1:10">
      <c r="A71" t="s">
        <v>678</v>
      </c>
      <c r="B71" t="s">
        <v>679</v>
      </c>
      <c r="C71" t="str">
        <f t="shared" si="2"/>
        <v>1/18</v>
      </c>
      <c r="D71" t="str">
        <f>"81/8582"</f>
        <v>81/8582</v>
      </c>
      <c r="E71">
        <v>0.15706665733845401</v>
      </c>
      <c r="F71">
        <v>0.22213712966438501</v>
      </c>
      <c r="G71">
        <v>0.15352380040600699</v>
      </c>
      <c r="H71" t="s">
        <v>625</v>
      </c>
      <c r="I71">
        <v>1</v>
      </c>
      <c r="J71" t="str">
        <f t="shared" si="3"/>
        <v/>
      </c>
    </row>
    <row r="72" spans="1:10">
      <c r="A72" t="s">
        <v>680</v>
      </c>
      <c r="B72" t="s">
        <v>681</v>
      </c>
      <c r="C72" t="str">
        <f t="shared" si="2"/>
        <v>1/18</v>
      </c>
      <c r="D72" t="str">
        <f>"84/8582"</f>
        <v>84/8582</v>
      </c>
      <c r="E72">
        <v>0.16241043110984099</v>
      </c>
      <c r="F72">
        <v>0.22645961520949701</v>
      </c>
      <c r="G72">
        <v>0.156511164153294</v>
      </c>
      <c r="H72" t="s">
        <v>625</v>
      </c>
      <c r="I72">
        <v>1</v>
      </c>
      <c r="J72" t="str">
        <f t="shared" si="3"/>
        <v/>
      </c>
    </row>
    <row r="73" spans="1:10">
      <c r="A73" t="s">
        <v>65</v>
      </c>
      <c r="B73" t="s">
        <v>66</v>
      </c>
      <c r="C73" t="str">
        <f t="shared" si="2"/>
        <v>1/18</v>
      </c>
      <c r="D73" t="str">
        <f>"89/8582"</f>
        <v>89/8582</v>
      </c>
      <c r="E73">
        <v>0.171245685293303</v>
      </c>
      <c r="F73">
        <v>0.23546281727829199</v>
      </c>
      <c r="G73">
        <v>0.16273347286644299</v>
      </c>
      <c r="H73" t="s">
        <v>102</v>
      </c>
      <c r="I73">
        <v>1</v>
      </c>
      <c r="J73" t="str">
        <f t="shared" si="3"/>
        <v/>
      </c>
    </row>
    <row r="74" spans="1:10">
      <c r="A74" t="s">
        <v>682</v>
      </c>
      <c r="B74" t="s">
        <v>683</v>
      </c>
      <c r="C74" t="str">
        <f t="shared" si="2"/>
        <v>1/18</v>
      </c>
      <c r="D74" t="str">
        <f>"92/8582"</f>
        <v>92/8582</v>
      </c>
      <c r="E74">
        <v>0.17650451014684801</v>
      </c>
      <c r="F74">
        <v>0.23936913019914999</v>
      </c>
      <c r="G74">
        <v>0.165433210663953</v>
      </c>
      <c r="H74" t="s">
        <v>625</v>
      </c>
      <c r="I74">
        <v>1</v>
      </c>
      <c r="J74" t="str">
        <f t="shared" si="3"/>
        <v/>
      </c>
    </row>
    <row r="75" spans="1:10">
      <c r="A75" t="s">
        <v>145</v>
      </c>
      <c r="B75" t="s">
        <v>146</v>
      </c>
      <c r="C75" t="str">
        <f t="shared" si="2"/>
        <v>1/18</v>
      </c>
      <c r="D75" t="str">
        <f>"95/8582"</f>
        <v>95/8582</v>
      </c>
      <c r="E75">
        <v>0.181731808103228</v>
      </c>
      <c r="F75">
        <v>0.24312768921918301</v>
      </c>
      <c r="G75">
        <v>0.16803083252787801</v>
      </c>
      <c r="H75" t="s">
        <v>684</v>
      </c>
      <c r="I75">
        <v>1</v>
      </c>
      <c r="J75" t="str">
        <f t="shared" si="3"/>
        <v/>
      </c>
    </row>
    <row r="76" spans="1:10">
      <c r="A76" t="s">
        <v>301</v>
      </c>
      <c r="B76" t="s">
        <v>302</v>
      </c>
      <c r="C76" t="str">
        <f t="shared" si="2"/>
        <v>1/18</v>
      </c>
      <c r="D76" t="str">
        <f>"97/8582"</f>
        <v>97/8582</v>
      </c>
      <c r="E76">
        <v>0.185199246379985</v>
      </c>
      <c r="F76">
        <v>0.24349799939651001</v>
      </c>
      <c r="G76">
        <v>0.16828676194336201</v>
      </c>
      <c r="H76" t="s">
        <v>651</v>
      </c>
      <c r="I76">
        <v>1</v>
      </c>
      <c r="J76" t="str">
        <f t="shared" si="3"/>
        <v/>
      </c>
    </row>
    <row r="77" spans="1:10">
      <c r="A77" t="s">
        <v>685</v>
      </c>
      <c r="B77" t="s">
        <v>686</v>
      </c>
      <c r="C77" t="str">
        <f t="shared" si="2"/>
        <v>1/18</v>
      </c>
      <c r="D77" t="str">
        <f>"98/8582"</f>
        <v>98/8582</v>
      </c>
      <c r="E77">
        <v>0.186927757112472</v>
      </c>
      <c r="F77">
        <v>0.24349799939651001</v>
      </c>
      <c r="G77">
        <v>0.16828676194336201</v>
      </c>
      <c r="H77" t="s">
        <v>625</v>
      </c>
      <c r="I77">
        <v>1</v>
      </c>
      <c r="J77" t="str">
        <f t="shared" si="3"/>
        <v/>
      </c>
    </row>
    <row r="78" spans="1:10">
      <c r="A78" t="s">
        <v>687</v>
      </c>
      <c r="B78" t="s">
        <v>688</v>
      </c>
      <c r="C78" t="str">
        <f t="shared" si="2"/>
        <v>1/18</v>
      </c>
      <c r="D78" t="str">
        <f>"100/8582"</f>
        <v>100/8582</v>
      </c>
      <c r="E78">
        <v>0.19037439448690599</v>
      </c>
      <c r="F78">
        <v>0.24380975492412299</v>
      </c>
      <c r="G78">
        <v>0.16850222296723</v>
      </c>
      <c r="H78" t="s">
        <v>625</v>
      </c>
      <c r="I78">
        <v>1</v>
      </c>
      <c r="J78" t="str">
        <f t="shared" si="3"/>
        <v/>
      </c>
    </row>
    <row r="79" spans="1:10">
      <c r="A79" t="s">
        <v>689</v>
      </c>
      <c r="B79" t="s">
        <v>690</v>
      </c>
      <c r="C79" t="str">
        <f t="shared" si="2"/>
        <v>1/18</v>
      </c>
      <c r="D79" t="str">
        <f>"101/8582"</f>
        <v>101/8582</v>
      </c>
      <c r="E79">
        <v>0.19209253418264199</v>
      </c>
      <c r="F79">
        <v>0.24380975492412299</v>
      </c>
      <c r="G79">
        <v>0.16850222296723</v>
      </c>
      <c r="H79" t="s">
        <v>600</v>
      </c>
      <c r="I79">
        <v>1</v>
      </c>
      <c r="J79" t="str">
        <f t="shared" si="3"/>
        <v/>
      </c>
    </row>
    <row r="80" spans="1:10">
      <c r="A80" t="s">
        <v>69</v>
      </c>
      <c r="B80" t="s">
        <v>70</v>
      </c>
      <c r="C80" t="str">
        <f t="shared" si="2"/>
        <v>1/18</v>
      </c>
      <c r="D80" t="str">
        <f>"114/8582"</f>
        <v>114/8582</v>
      </c>
      <c r="E80">
        <v>0.21411730208573401</v>
      </c>
      <c r="F80">
        <v>0.26703741890030203</v>
      </c>
      <c r="G80">
        <v>0.184555366597764</v>
      </c>
      <c r="H80" t="s">
        <v>102</v>
      </c>
      <c r="I80">
        <v>1</v>
      </c>
      <c r="J80" t="str">
        <f t="shared" si="3"/>
        <v/>
      </c>
    </row>
    <row r="81" spans="1:10">
      <c r="A81" t="s">
        <v>691</v>
      </c>
      <c r="B81" t="s">
        <v>692</v>
      </c>
      <c r="C81" t="str">
        <f t="shared" si="2"/>
        <v>1/18</v>
      </c>
      <c r="D81" t="str">
        <f>"115/8582"</f>
        <v>115/8582</v>
      </c>
      <c r="E81">
        <v>0.21578781325276999</v>
      </c>
      <c r="F81">
        <v>0.26703741890030203</v>
      </c>
      <c r="G81">
        <v>0.184555366597764</v>
      </c>
      <c r="H81" t="s">
        <v>609</v>
      </c>
      <c r="I81">
        <v>1</v>
      </c>
      <c r="J81" t="str">
        <f t="shared" si="3"/>
        <v/>
      </c>
    </row>
    <row r="82" spans="1:10">
      <c r="A82" t="s">
        <v>469</v>
      </c>
      <c r="B82" t="s">
        <v>470</v>
      </c>
      <c r="C82" t="str">
        <f t="shared" si="2"/>
        <v>1/18</v>
      </c>
      <c r="D82" t="str">
        <f>"118/8582"</f>
        <v>118/8582</v>
      </c>
      <c r="E82">
        <v>0.220779247834545</v>
      </c>
      <c r="F82">
        <v>0.26984130290888902</v>
      </c>
      <c r="G82">
        <v>0.18649319180306001</v>
      </c>
      <c r="H82" t="s">
        <v>625</v>
      </c>
      <c r="I82">
        <v>1</v>
      </c>
      <c r="J82" t="str">
        <f t="shared" si="3"/>
        <v/>
      </c>
    </row>
    <row r="83" spans="1:10">
      <c r="A83" t="s">
        <v>74</v>
      </c>
      <c r="B83" t="s">
        <v>75</v>
      </c>
      <c r="C83" t="str">
        <f t="shared" si="2"/>
        <v>1/18</v>
      </c>
      <c r="D83" t="str">
        <f>"120/8582"</f>
        <v>120/8582</v>
      </c>
      <c r="E83">
        <v>0.22409018503782299</v>
      </c>
      <c r="F83">
        <v>0.270547906326153</v>
      </c>
      <c r="G83">
        <v>0.186981540788941</v>
      </c>
      <c r="H83" t="s">
        <v>102</v>
      </c>
      <c r="I83">
        <v>1</v>
      </c>
      <c r="J83" t="str">
        <f t="shared" si="3"/>
        <v/>
      </c>
    </row>
    <row r="84" spans="1:10">
      <c r="A84" t="s">
        <v>205</v>
      </c>
      <c r="B84" t="s">
        <v>206</v>
      </c>
      <c r="C84" t="str">
        <f>"2/18"</f>
        <v>2/18</v>
      </c>
      <c r="D84" t="str">
        <f>"447/8582"</f>
        <v>447/8582</v>
      </c>
      <c r="E84">
        <v>0.24051953420216701</v>
      </c>
      <c r="F84">
        <v>0.28688474561463301</v>
      </c>
      <c r="G84">
        <v>0.19827228564541299</v>
      </c>
      <c r="H84" t="s">
        <v>584</v>
      </c>
      <c r="I84">
        <v>2</v>
      </c>
      <c r="J84" t="str">
        <f t="shared" si="3"/>
        <v/>
      </c>
    </row>
    <row r="85" spans="1:10">
      <c r="A85" t="s">
        <v>693</v>
      </c>
      <c r="B85" t="s">
        <v>694</v>
      </c>
      <c r="C85" t="str">
        <f t="shared" ref="C85:C100" si="4">"1/18"</f>
        <v>1/18</v>
      </c>
      <c r="D85" t="str">
        <f>"132/8582"</f>
        <v>132/8582</v>
      </c>
      <c r="E85">
        <v>0.24367847266197601</v>
      </c>
      <c r="F85">
        <v>0.28719248563732902</v>
      </c>
      <c r="G85">
        <v>0.198484971466522</v>
      </c>
      <c r="H85" t="s">
        <v>600</v>
      </c>
      <c r="I85">
        <v>1</v>
      </c>
      <c r="J85" t="str">
        <f t="shared" si="3"/>
        <v/>
      </c>
    </row>
    <row r="86" spans="1:10">
      <c r="A86" t="s">
        <v>695</v>
      </c>
      <c r="B86" t="s">
        <v>696</v>
      </c>
      <c r="C86" t="str">
        <f t="shared" si="4"/>
        <v>1/18</v>
      </c>
      <c r="D86" t="str">
        <f>"134/8582"</f>
        <v>134/8582</v>
      </c>
      <c r="E86">
        <v>0.24689742923684299</v>
      </c>
      <c r="F86">
        <v>0.28756288816997</v>
      </c>
      <c r="G86">
        <v>0.19874096471077099</v>
      </c>
      <c r="H86" t="s">
        <v>625</v>
      </c>
      <c r="I86">
        <v>1</v>
      </c>
      <c r="J86" t="str">
        <f t="shared" si="3"/>
        <v/>
      </c>
    </row>
    <row r="87" spans="1:10">
      <c r="A87" t="s">
        <v>697</v>
      </c>
      <c r="B87" t="s">
        <v>698</v>
      </c>
      <c r="C87" t="str">
        <f t="shared" si="4"/>
        <v>1/18</v>
      </c>
      <c r="D87" t="str">
        <f>"143/8582"</f>
        <v>143/8582</v>
      </c>
      <c r="E87">
        <v>0.261223281667808</v>
      </c>
      <c r="F87">
        <v>0.30071052191991898</v>
      </c>
      <c r="G87">
        <v>0.20782758027426601</v>
      </c>
      <c r="H87" t="s">
        <v>644</v>
      </c>
      <c r="I87">
        <v>1</v>
      </c>
      <c r="J87" t="str">
        <f t="shared" si="3"/>
        <v/>
      </c>
    </row>
    <row r="88" spans="1:10">
      <c r="A88" t="s">
        <v>153</v>
      </c>
      <c r="B88" t="s">
        <v>154</v>
      </c>
      <c r="C88" t="str">
        <f t="shared" si="4"/>
        <v>1/18</v>
      </c>
      <c r="D88" t="str">
        <f>"147/8582"</f>
        <v>147/8582</v>
      </c>
      <c r="E88">
        <v>0.26750736492069599</v>
      </c>
      <c r="F88">
        <v>0.30440493249596501</v>
      </c>
      <c r="G88">
        <v>0.210380867753724</v>
      </c>
      <c r="H88" t="s">
        <v>675</v>
      </c>
      <c r="I88">
        <v>1</v>
      </c>
      <c r="J88" t="str">
        <f t="shared" si="3"/>
        <v/>
      </c>
    </row>
    <row r="89" spans="1:10">
      <c r="A89" t="s">
        <v>699</v>
      </c>
      <c r="B89" t="s">
        <v>700</v>
      </c>
      <c r="C89" t="str">
        <f t="shared" si="4"/>
        <v>1/18</v>
      </c>
      <c r="D89" t="str">
        <f>"163/8582"</f>
        <v>163/8582</v>
      </c>
      <c r="E89">
        <v>0.29214243573885301</v>
      </c>
      <c r="F89">
        <v>0.32866024020620999</v>
      </c>
      <c r="G89">
        <v>0.22714423831370201</v>
      </c>
      <c r="H89" t="s">
        <v>625</v>
      </c>
      <c r="I89">
        <v>1</v>
      </c>
      <c r="J89" t="str">
        <f t="shared" si="3"/>
        <v/>
      </c>
    </row>
    <row r="90" spans="1:10">
      <c r="A90" t="s">
        <v>78</v>
      </c>
      <c r="B90" t="s">
        <v>79</v>
      </c>
      <c r="C90" t="str">
        <f t="shared" si="4"/>
        <v>1/18</v>
      </c>
      <c r="D90" t="str">
        <f>"169/8582"</f>
        <v>169/8582</v>
      </c>
      <c r="E90">
        <v>0.30117719371005802</v>
      </c>
      <c r="F90">
        <v>0.33458094900735502</v>
      </c>
      <c r="G90">
        <v>0.23123616890460499</v>
      </c>
      <c r="H90" t="s">
        <v>102</v>
      </c>
      <c r="I90">
        <v>1</v>
      </c>
      <c r="J90" t="str">
        <f t="shared" si="3"/>
        <v/>
      </c>
    </row>
    <row r="91" spans="1:10">
      <c r="A91" t="s">
        <v>701</v>
      </c>
      <c r="B91" t="s">
        <v>702</v>
      </c>
      <c r="C91" t="str">
        <f t="shared" si="4"/>
        <v>1/18</v>
      </c>
      <c r="D91" t="str">
        <f>"171/8582"</f>
        <v>171/8582</v>
      </c>
      <c r="E91">
        <v>0.30416449909759502</v>
      </c>
      <c r="F91">
        <v>0.33458094900735502</v>
      </c>
      <c r="G91">
        <v>0.23123616890460499</v>
      </c>
      <c r="H91" t="s">
        <v>644</v>
      </c>
      <c r="I91">
        <v>1</v>
      </c>
      <c r="J91" t="str">
        <f t="shared" si="3"/>
        <v/>
      </c>
    </row>
    <row r="92" spans="1:10">
      <c r="A92" t="s">
        <v>703</v>
      </c>
      <c r="B92" t="s">
        <v>704</v>
      </c>
      <c r="C92" t="str">
        <f t="shared" si="4"/>
        <v>1/18</v>
      </c>
      <c r="D92" t="str">
        <f>"187/8582"</f>
        <v>187/8582</v>
      </c>
      <c r="E92">
        <v>0.32763248950101997</v>
      </c>
      <c r="F92">
        <v>0.35643534572088997</v>
      </c>
      <c r="G92">
        <v>0.24634021766993999</v>
      </c>
      <c r="H92" t="s">
        <v>609</v>
      </c>
      <c r="I92">
        <v>1</v>
      </c>
      <c r="J92" t="str">
        <f t="shared" si="3"/>
        <v/>
      </c>
    </row>
    <row r="93" spans="1:10">
      <c r="A93" t="s">
        <v>80</v>
      </c>
      <c r="B93" t="s">
        <v>81</v>
      </c>
      <c r="C93" t="str">
        <f t="shared" si="4"/>
        <v>1/18</v>
      </c>
      <c r="D93" t="str">
        <f>"192/8582"</f>
        <v>192/8582</v>
      </c>
      <c r="E93">
        <v>0.33481157631869601</v>
      </c>
      <c r="F93">
        <v>0.36028637016903098</v>
      </c>
      <c r="G93">
        <v>0.249001744401776</v>
      </c>
      <c r="H93" t="s">
        <v>102</v>
      </c>
      <c r="I93">
        <v>1</v>
      </c>
      <c r="J93" t="str">
        <f t="shared" si="3"/>
        <v/>
      </c>
    </row>
    <row r="94" spans="1:10">
      <c r="A94" t="s">
        <v>82</v>
      </c>
      <c r="B94" t="s">
        <v>83</v>
      </c>
      <c r="C94" t="str">
        <f t="shared" si="4"/>
        <v>1/18</v>
      </c>
      <c r="D94" t="str">
        <f>"246/8582"</f>
        <v>246/8582</v>
      </c>
      <c r="E94">
        <v>0.40787047127540199</v>
      </c>
      <c r="F94">
        <v>0.43418469522865399</v>
      </c>
      <c r="G94">
        <v>0.300074483677432</v>
      </c>
      <c r="H94" t="s">
        <v>625</v>
      </c>
      <c r="I94">
        <v>1</v>
      </c>
      <c r="J94" t="str">
        <f t="shared" si="3"/>
        <v/>
      </c>
    </row>
    <row r="95" spans="1:10">
      <c r="A95" t="s">
        <v>257</v>
      </c>
      <c r="B95" t="s">
        <v>258</v>
      </c>
      <c r="C95" t="str">
        <f t="shared" si="4"/>
        <v>1/18</v>
      </c>
      <c r="D95" t="str">
        <f>"256/8582"</f>
        <v>256/8582</v>
      </c>
      <c r="E95">
        <v>0.420539625357016</v>
      </c>
      <c r="F95">
        <v>0.44290875436536797</v>
      </c>
      <c r="G95">
        <v>0.30610387064060501</v>
      </c>
      <c r="H95" t="s">
        <v>644</v>
      </c>
      <c r="I95">
        <v>1</v>
      </c>
      <c r="J95" t="str">
        <f t="shared" si="3"/>
        <v/>
      </c>
    </row>
    <row r="96" spans="1:10">
      <c r="A96" t="s">
        <v>260</v>
      </c>
      <c r="B96" t="s">
        <v>261</v>
      </c>
      <c r="C96" t="str">
        <f t="shared" si="4"/>
        <v>1/18</v>
      </c>
      <c r="D96" t="str">
        <f>"263/8582"</f>
        <v>263/8582</v>
      </c>
      <c r="E96">
        <v>0.42925523390417297</v>
      </c>
      <c r="F96">
        <v>0.44732913848961198</v>
      </c>
      <c r="G96">
        <v>0.30915889422461201</v>
      </c>
      <c r="H96" t="s">
        <v>705</v>
      </c>
      <c r="I96">
        <v>1</v>
      </c>
      <c r="J96" t="str">
        <f t="shared" si="3"/>
        <v/>
      </c>
    </row>
    <row r="97" spans="1:10">
      <c r="A97" t="s">
        <v>262</v>
      </c>
      <c r="B97" t="s">
        <v>263</v>
      </c>
      <c r="C97" t="str">
        <f t="shared" si="4"/>
        <v>1/18</v>
      </c>
      <c r="D97" t="str">
        <f>"323/8582"</f>
        <v>323/8582</v>
      </c>
      <c r="E97">
        <v>0.49904584661177498</v>
      </c>
      <c r="F97">
        <v>0.51464102931839295</v>
      </c>
      <c r="G97">
        <v>0.35567960558953199</v>
      </c>
      <c r="H97" t="s">
        <v>651</v>
      </c>
      <c r="I97">
        <v>1</v>
      </c>
      <c r="J97" t="str">
        <f t="shared" si="3"/>
        <v/>
      </c>
    </row>
    <row r="98" spans="1:10">
      <c r="A98" t="s">
        <v>316</v>
      </c>
      <c r="B98" t="s">
        <v>317</v>
      </c>
      <c r="C98" t="str">
        <f t="shared" si="4"/>
        <v>1/18</v>
      </c>
      <c r="D98" t="str">
        <f>"394/8582"</f>
        <v>394/8582</v>
      </c>
      <c r="E98">
        <v>0.57121978199506296</v>
      </c>
      <c r="F98">
        <v>0.57800077798155003</v>
      </c>
      <c r="G98">
        <v>0.39946890556938602</v>
      </c>
      <c r="H98" t="s">
        <v>660</v>
      </c>
      <c r="I98">
        <v>1</v>
      </c>
      <c r="J98" t="str">
        <f t="shared" si="3"/>
        <v/>
      </c>
    </row>
    <row r="99" spans="1:10">
      <c r="A99" t="s">
        <v>706</v>
      </c>
      <c r="B99" t="s">
        <v>707</v>
      </c>
      <c r="C99" t="str">
        <f t="shared" si="4"/>
        <v>1/18</v>
      </c>
      <c r="D99" t="str">
        <f>"395/8582"</f>
        <v>395/8582</v>
      </c>
      <c r="E99">
        <v>0.57216238628476601</v>
      </c>
      <c r="F99">
        <v>0.57800077798155003</v>
      </c>
      <c r="G99">
        <v>0.39946890556938602</v>
      </c>
      <c r="H99" t="s">
        <v>625</v>
      </c>
      <c r="I99">
        <v>1</v>
      </c>
      <c r="J99" t="str">
        <f t="shared" si="3"/>
        <v/>
      </c>
    </row>
    <row r="100" spans="1:10">
      <c r="A100" t="s">
        <v>84</v>
      </c>
      <c r="B100" t="s">
        <v>85</v>
      </c>
      <c r="C100" t="str">
        <f t="shared" si="4"/>
        <v>1/18</v>
      </c>
      <c r="D100" t="str">
        <f>"492/8582"</f>
        <v>492/8582</v>
      </c>
      <c r="E100">
        <v>0.65484936889550005</v>
      </c>
      <c r="F100">
        <v>0.65484936889550005</v>
      </c>
      <c r="G100">
        <v>0.452580637726821</v>
      </c>
      <c r="H100" t="s">
        <v>625</v>
      </c>
      <c r="I100">
        <v>1</v>
      </c>
      <c r="J100" t="str">
        <f t="shared" si="3"/>
        <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8D351-98EE-4E48-BBFD-1F0EA6CEB725}">
  <dimension ref="A1:J22"/>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109</v>
      </c>
      <c r="B2" t="s">
        <v>110</v>
      </c>
      <c r="C2" t="str">
        <f>"2/4"</f>
        <v>2/4</v>
      </c>
      <c r="D2" t="str">
        <f>"19/8582"</f>
        <v>19/8582</v>
      </c>
      <c r="E2">
        <v>2.7790919122305398E-5</v>
      </c>
      <c r="F2">
        <v>5.8360930156841305E-4</v>
      </c>
      <c r="G2">
        <v>1.17014396304444E-4</v>
      </c>
      <c r="H2" t="s">
        <v>708</v>
      </c>
      <c r="I2">
        <v>2</v>
      </c>
      <c r="J2" t="str">
        <f t="shared" ref="J2:J22" si="0">IF(F2&lt;0.05,"*","")</f>
        <v>*</v>
      </c>
    </row>
    <row r="3" spans="1:10">
      <c r="A3" t="s">
        <v>120</v>
      </c>
      <c r="B3" t="s">
        <v>121</v>
      </c>
      <c r="C3" t="str">
        <f>"2/4"</f>
        <v>2/4</v>
      </c>
      <c r="D3" t="str">
        <f>"33/8582"</f>
        <v>33/8582</v>
      </c>
      <c r="E3">
        <v>8.5623758054986096E-5</v>
      </c>
      <c r="F3">
        <v>8.99049459577354E-4</v>
      </c>
      <c r="G3">
        <v>1.80260543273655E-4</v>
      </c>
      <c r="H3" t="s">
        <v>708</v>
      </c>
      <c r="I3">
        <v>2</v>
      </c>
      <c r="J3" t="str">
        <f t="shared" si="0"/>
        <v>*</v>
      </c>
    </row>
    <row r="4" spans="1:10">
      <c r="A4" t="s">
        <v>136</v>
      </c>
      <c r="B4" t="s">
        <v>137</v>
      </c>
      <c r="C4" t="str">
        <f>"2/4"</f>
        <v>2/4</v>
      </c>
      <c r="D4" t="str">
        <f>"64/8582"</f>
        <v>64/8582</v>
      </c>
      <c r="E4">
        <v>3.2535088649049399E-4</v>
      </c>
      <c r="F4">
        <v>2.2774562054334599E-3</v>
      </c>
      <c r="G4">
        <v>4.5663282314455301E-4</v>
      </c>
      <c r="H4" t="s">
        <v>708</v>
      </c>
      <c r="I4">
        <v>2</v>
      </c>
      <c r="J4" t="str">
        <f t="shared" si="0"/>
        <v>*</v>
      </c>
    </row>
    <row r="5" spans="1:10">
      <c r="A5" t="s">
        <v>100</v>
      </c>
      <c r="B5" t="s">
        <v>101</v>
      </c>
      <c r="C5" t="str">
        <f>"1/4"</f>
        <v>1/4</v>
      </c>
      <c r="D5" t="str">
        <f>"10/8582"</f>
        <v>10/8582</v>
      </c>
      <c r="E5">
        <v>4.6535900000827003E-3</v>
      </c>
      <c r="F5">
        <v>1.7913189095015401E-2</v>
      </c>
      <c r="G5">
        <v>3.59161686115598E-3</v>
      </c>
      <c r="H5" t="s">
        <v>102</v>
      </c>
      <c r="I5">
        <v>1</v>
      </c>
      <c r="J5" t="str">
        <f t="shared" si="0"/>
        <v>*</v>
      </c>
    </row>
    <row r="6" spans="1:10">
      <c r="A6" t="s">
        <v>103</v>
      </c>
      <c r="B6" t="s">
        <v>104</v>
      </c>
      <c r="C6" t="str">
        <f>"1/4"</f>
        <v>1/4</v>
      </c>
      <c r="D6" t="str">
        <f>"11/8582"</f>
        <v>11/8582</v>
      </c>
      <c r="E6">
        <v>5.11805402714727E-3</v>
      </c>
      <c r="F6">
        <v>1.7913189095015401E-2</v>
      </c>
      <c r="G6">
        <v>3.59161686115598E-3</v>
      </c>
      <c r="H6" t="s">
        <v>102</v>
      </c>
      <c r="I6">
        <v>1</v>
      </c>
      <c r="J6" t="str">
        <f t="shared" si="0"/>
        <v>*</v>
      </c>
    </row>
    <row r="7" spans="1:10">
      <c r="A7" t="s">
        <v>105</v>
      </c>
      <c r="B7" t="s">
        <v>106</v>
      </c>
      <c r="C7" t="str">
        <f>"1/4"</f>
        <v>1/4</v>
      </c>
      <c r="D7" t="str">
        <f>"11/8582"</f>
        <v>11/8582</v>
      </c>
      <c r="E7">
        <v>5.11805402714727E-3</v>
      </c>
      <c r="F7">
        <v>1.7913189095015401E-2</v>
      </c>
      <c r="G7">
        <v>3.59161686115598E-3</v>
      </c>
      <c r="H7" t="s">
        <v>102</v>
      </c>
      <c r="I7">
        <v>1</v>
      </c>
      <c r="J7" t="str">
        <f t="shared" si="0"/>
        <v>*</v>
      </c>
    </row>
    <row r="8" spans="1:10">
      <c r="A8" t="s">
        <v>262</v>
      </c>
      <c r="B8" t="s">
        <v>263</v>
      </c>
      <c r="C8" t="str">
        <f>"2/4"</f>
        <v>2/4</v>
      </c>
      <c r="D8" t="str">
        <f>"323/8582"</f>
        <v>323/8582</v>
      </c>
      <c r="E8">
        <v>8.0571034151194001E-3</v>
      </c>
      <c r="F8">
        <v>2.41713102453582E-2</v>
      </c>
      <c r="G8">
        <v>4.8463779940567803E-3</v>
      </c>
      <c r="H8" t="s">
        <v>709</v>
      </c>
      <c r="I8">
        <v>2</v>
      </c>
      <c r="J8" t="str">
        <f t="shared" si="0"/>
        <v>*</v>
      </c>
    </row>
    <row r="9" spans="1:10">
      <c r="A9" t="s">
        <v>116</v>
      </c>
      <c r="B9" t="s">
        <v>117</v>
      </c>
      <c r="C9" t="str">
        <f t="shared" ref="C9:C22" si="1">"1/4"</f>
        <v>1/4</v>
      </c>
      <c r="D9" t="str">
        <f>"28/8582"</f>
        <v>28/8582</v>
      </c>
      <c r="E9">
        <v>1.2989100139977601E-2</v>
      </c>
      <c r="F9">
        <v>2.9781004627272501E-2</v>
      </c>
      <c r="G9">
        <v>5.9711287473228104E-3</v>
      </c>
      <c r="H9" t="s">
        <v>102</v>
      </c>
      <c r="I9">
        <v>1</v>
      </c>
      <c r="J9" t="str">
        <f t="shared" si="0"/>
        <v>*</v>
      </c>
    </row>
    <row r="10" spans="1:10">
      <c r="A10" t="s">
        <v>710</v>
      </c>
      <c r="B10" t="s">
        <v>711</v>
      </c>
      <c r="C10" t="str">
        <f t="shared" si="1"/>
        <v>1/4</v>
      </c>
      <c r="D10" t="str">
        <f>"32/8582"</f>
        <v>32/8582</v>
      </c>
      <c r="E10">
        <v>1.48343031955949E-2</v>
      </c>
      <c r="F10">
        <v>2.9781004627272501E-2</v>
      </c>
      <c r="G10">
        <v>5.9711287473228104E-3</v>
      </c>
      <c r="H10" t="s">
        <v>712</v>
      </c>
      <c r="I10">
        <v>1</v>
      </c>
      <c r="J10" t="str">
        <f t="shared" si="0"/>
        <v>*</v>
      </c>
    </row>
    <row r="11" spans="1:10">
      <c r="A11" t="s">
        <v>118</v>
      </c>
      <c r="B11" t="s">
        <v>119</v>
      </c>
      <c r="C11" t="str">
        <f t="shared" si="1"/>
        <v>1/4</v>
      </c>
      <c r="D11" t="str">
        <f>"33/8582"</f>
        <v>33/8582</v>
      </c>
      <c r="E11">
        <v>1.52951994280177E-2</v>
      </c>
      <c r="F11">
        <v>2.9781004627272501E-2</v>
      </c>
      <c r="G11">
        <v>5.9711287473228104E-3</v>
      </c>
      <c r="H11" t="s">
        <v>102</v>
      </c>
      <c r="I11">
        <v>1</v>
      </c>
      <c r="J11" t="str">
        <f t="shared" si="0"/>
        <v>*</v>
      </c>
    </row>
    <row r="12" spans="1:10">
      <c r="A12" t="s">
        <v>649</v>
      </c>
      <c r="B12" t="s">
        <v>650</v>
      </c>
      <c r="C12" t="str">
        <f t="shared" si="1"/>
        <v>1/4</v>
      </c>
      <c r="D12" t="str">
        <f>"40/8582"</f>
        <v>40/8582</v>
      </c>
      <c r="E12">
        <v>1.8516946540823601E-2</v>
      </c>
      <c r="F12">
        <v>2.9781004627272501E-2</v>
      </c>
      <c r="G12">
        <v>5.9711287473228104E-3</v>
      </c>
      <c r="H12" t="s">
        <v>651</v>
      </c>
      <c r="I12">
        <v>1</v>
      </c>
      <c r="J12" t="str">
        <f t="shared" si="0"/>
        <v>*</v>
      </c>
    </row>
    <row r="13" spans="1:10">
      <c r="A13" t="s">
        <v>713</v>
      </c>
      <c r="B13" t="s">
        <v>714</v>
      </c>
      <c r="C13" t="str">
        <f t="shared" si="1"/>
        <v>1/4</v>
      </c>
      <c r="D13" t="str">
        <f>"41/8582"</f>
        <v>41/8582</v>
      </c>
      <c r="E13">
        <v>1.89765499374328E-2</v>
      </c>
      <c r="F13">
        <v>2.9781004627272501E-2</v>
      </c>
      <c r="G13">
        <v>5.9711287473228104E-3</v>
      </c>
      <c r="H13" t="s">
        <v>712</v>
      </c>
      <c r="I13">
        <v>1</v>
      </c>
      <c r="J13" t="str">
        <f t="shared" si="0"/>
        <v>*</v>
      </c>
    </row>
    <row r="14" spans="1:10">
      <c r="A14" t="s">
        <v>59</v>
      </c>
      <c r="B14" t="s">
        <v>60</v>
      </c>
      <c r="C14" t="str">
        <f t="shared" si="1"/>
        <v>1/4</v>
      </c>
      <c r="D14" t="str">
        <f>"42/8582"</f>
        <v>42/8582</v>
      </c>
      <c r="E14">
        <v>1.9435991899761501E-2</v>
      </c>
      <c r="F14">
        <v>2.9781004627272501E-2</v>
      </c>
      <c r="G14">
        <v>5.9711287473228104E-3</v>
      </c>
      <c r="H14" t="s">
        <v>102</v>
      </c>
      <c r="I14">
        <v>1</v>
      </c>
      <c r="J14" t="str">
        <f t="shared" si="0"/>
        <v>*</v>
      </c>
    </row>
    <row r="15" spans="1:10">
      <c r="A15" t="s">
        <v>715</v>
      </c>
      <c r="B15" t="s">
        <v>716</v>
      </c>
      <c r="C15" t="str">
        <f t="shared" si="1"/>
        <v>1/4</v>
      </c>
      <c r="D15" t="str">
        <f>"43/8582"</f>
        <v>43/8582</v>
      </c>
      <c r="E15">
        <v>1.9895272465616599E-2</v>
      </c>
      <c r="F15">
        <v>2.9781004627272501E-2</v>
      </c>
      <c r="G15">
        <v>5.9711287473228104E-3</v>
      </c>
      <c r="H15" t="s">
        <v>712</v>
      </c>
      <c r="I15">
        <v>1</v>
      </c>
      <c r="J15" t="str">
        <f t="shared" si="0"/>
        <v>*</v>
      </c>
    </row>
    <row r="16" spans="1:10">
      <c r="A16" t="s">
        <v>61</v>
      </c>
      <c r="B16" t="s">
        <v>62</v>
      </c>
      <c r="C16" t="str">
        <f t="shared" si="1"/>
        <v>1/4</v>
      </c>
      <c r="D16" t="str">
        <f>"46/8582"</f>
        <v>46/8582</v>
      </c>
      <c r="E16">
        <v>2.12721461623375E-2</v>
      </c>
      <c r="F16">
        <v>2.9781004627272501E-2</v>
      </c>
      <c r="G16">
        <v>5.9711287473228104E-3</v>
      </c>
      <c r="H16" t="s">
        <v>102</v>
      </c>
      <c r="I16">
        <v>1</v>
      </c>
      <c r="J16" t="str">
        <f t="shared" si="0"/>
        <v>*</v>
      </c>
    </row>
    <row r="17" spans="1:10">
      <c r="A17" t="s">
        <v>65</v>
      </c>
      <c r="B17" t="s">
        <v>66</v>
      </c>
      <c r="C17" t="str">
        <f t="shared" si="1"/>
        <v>1/4</v>
      </c>
      <c r="D17" t="str">
        <f>"89/8582"</f>
        <v>89/8582</v>
      </c>
      <c r="E17">
        <v>4.0848361871938098E-2</v>
      </c>
      <c r="F17">
        <v>5.3613474956918698E-2</v>
      </c>
      <c r="G17">
        <v>1.0749568913667899E-2</v>
      </c>
      <c r="H17" t="s">
        <v>102</v>
      </c>
      <c r="I17">
        <v>1</v>
      </c>
      <c r="J17" t="str">
        <f t="shared" si="0"/>
        <v/>
      </c>
    </row>
    <row r="18" spans="1:10">
      <c r="A18" t="s">
        <v>301</v>
      </c>
      <c r="B18" t="s">
        <v>302</v>
      </c>
      <c r="C18" t="str">
        <f t="shared" si="1"/>
        <v>1/4</v>
      </c>
      <c r="D18" t="str">
        <f>"97/8582"</f>
        <v>97/8582</v>
      </c>
      <c r="E18">
        <v>4.4457795508736402E-2</v>
      </c>
      <c r="F18">
        <v>5.4918453275497901E-2</v>
      </c>
      <c r="G18">
        <v>1.1011218701854199E-2</v>
      </c>
      <c r="H18" t="s">
        <v>651</v>
      </c>
      <c r="I18">
        <v>1</v>
      </c>
      <c r="J18" t="str">
        <f t="shared" si="0"/>
        <v/>
      </c>
    </row>
    <row r="19" spans="1:10">
      <c r="A19" t="s">
        <v>69</v>
      </c>
      <c r="B19" t="s">
        <v>70</v>
      </c>
      <c r="C19" t="str">
        <f t="shared" si="1"/>
        <v>1/4</v>
      </c>
      <c r="D19" t="str">
        <f>"114/8582"</f>
        <v>114/8582</v>
      </c>
      <c r="E19">
        <v>5.2094009580367501E-2</v>
      </c>
      <c r="F19">
        <v>6.05443098836521E-2</v>
      </c>
      <c r="G19">
        <v>1.21392100017347E-2</v>
      </c>
      <c r="H19" t="s">
        <v>102</v>
      </c>
      <c r="I19">
        <v>1</v>
      </c>
      <c r="J19" t="str">
        <f t="shared" si="0"/>
        <v/>
      </c>
    </row>
    <row r="20" spans="1:10">
      <c r="A20" t="s">
        <v>74</v>
      </c>
      <c r="B20" t="s">
        <v>75</v>
      </c>
      <c r="C20" t="str">
        <f t="shared" si="1"/>
        <v>1/4</v>
      </c>
      <c r="D20" t="str">
        <f>"120/8582"</f>
        <v>120/8582</v>
      </c>
      <c r="E20">
        <v>5.4778185132828103E-2</v>
      </c>
      <c r="F20">
        <v>6.05443098836521E-2</v>
      </c>
      <c r="G20">
        <v>1.21392100017347E-2</v>
      </c>
      <c r="H20" t="s">
        <v>102</v>
      </c>
      <c r="I20">
        <v>1</v>
      </c>
      <c r="J20" t="str">
        <f t="shared" si="0"/>
        <v/>
      </c>
    </row>
    <row r="21" spans="1:10">
      <c r="A21" t="s">
        <v>78</v>
      </c>
      <c r="B21" t="s">
        <v>79</v>
      </c>
      <c r="C21" t="str">
        <f t="shared" si="1"/>
        <v>1/4</v>
      </c>
      <c r="D21" t="str">
        <f>"169/8582"</f>
        <v>169/8582</v>
      </c>
      <c r="E21">
        <v>7.6486148105259999E-2</v>
      </c>
      <c r="F21">
        <v>8.0310455510523002E-2</v>
      </c>
      <c r="G21">
        <v>1.6102346969528399E-2</v>
      </c>
      <c r="H21" t="s">
        <v>102</v>
      </c>
      <c r="I21">
        <v>1</v>
      </c>
      <c r="J21" t="str">
        <f t="shared" si="0"/>
        <v/>
      </c>
    </row>
    <row r="22" spans="1:10">
      <c r="A22" t="s">
        <v>80</v>
      </c>
      <c r="B22" t="s">
        <v>81</v>
      </c>
      <c r="C22" t="str">
        <f t="shared" si="1"/>
        <v>1/4</v>
      </c>
      <c r="D22" t="str">
        <f>"192/8582"</f>
        <v>192/8582</v>
      </c>
      <c r="E22">
        <v>8.6545641828525102E-2</v>
      </c>
      <c r="F22">
        <v>8.6545641828525102E-2</v>
      </c>
      <c r="G22">
        <v>1.73525096398045E-2</v>
      </c>
      <c r="H22" t="s">
        <v>102</v>
      </c>
      <c r="I22">
        <v>1</v>
      </c>
      <c r="J22" t="str">
        <f t="shared" si="0"/>
        <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3DF01-9A82-430F-9B45-AB3C5CF384C4}">
  <dimension ref="A1:J19"/>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717</v>
      </c>
      <c r="B2" t="s">
        <v>718</v>
      </c>
      <c r="C2" t="str">
        <f t="shared" ref="C2:C19" si="0">"1/3"</f>
        <v>1/3</v>
      </c>
      <c r="D2" t="str">
        <f>"17/8582"</f>
        <v>17/8582</v>
      </c>
      <c r="E2">
        <v>5.9315965513942999E-3</v>
      </c>
      <c r="F2">
        <v>4.1408183826830702E-2</v>
      </c>
      <c r="G2">
        <v>9.6861248717732707E-3</v>
      </c>
      <c r="H2" t="s">
        <v>719</v>
      </c>
      <c r="I2">
        <v>1</v>
      </c>
      <c r="J2" t="str">
        <f t="shared" ref="J2:J19" si="1">IF(F2&lt;0.05,"*","")</f>
        <v>*</v>
      </c>
    </row>
    <row r="3" spans="1:10">
      <c r="A3" t="s">
        <v>642</v>
      </c>
      <c r="B3" t="s">
        <v>643</v>
      </c>
      <c r="C3" t="str">
        <f t="shared" si="0"/>
        <v>1/3</v>
      </c>
      <c r="D3" t="str">
        <f>"32/8582"</f>
        <v>32/8582</v>
      </c>
      <c r="E3">
        <v>1.1145839138295E-2</v>
      </c>
      <c r="F3">
        <v>4.1408183826830702E-2</v>
      </c>
      <c r="G3">
        <v>9.6861248717732707E-3</v>
      </c>
      <c r="H3" t="s">
        <v>644</v>
      </c>
      <c r="I3">
        <v>1</v>
      </c>
      <c r="J3" t="str">
        <f t="shared" si="1"/>
        <v>*</v>
      </c>
    </row>
    <row r="4" spans="1:10">
      <c r="A4" t="s">
        <v>122</v>
      </c>
      <c r="B4" t="s">
        <v>123</v>
      </c>
      <c r="C4" t="str">
        <f t="shared" si="0"/>
        <v>1/3</v>
      </c>
      <c r="D4" t="str">
        <f>"35/8582"</f>
        <v>35/8582</v>
      </c>
      <c r="E4">
        <v>1.21864947508328E-2</v>
      </c>
      <c r="F4">
        <v>4.1408183826830702E-2</v>
      </c>
      <c r="G4">
        <v>9.6861248717732707E-3</v>
      </c>
      <c r="H4" t="s">
        <v>644</v>
      </c>
      <c r="I4">
        <v>1</v>
      </c>
      <c r="J4" t="str">
        <f t="shared" si="1"/>
        <v>*</v>
      </c>
    </row>
    <row r="5" spans="1:10">
      <c r="A5" t="s">
        <v>578</v>
      </c>
      <c r="B5" t="s">
        <v>579</v>
      </c>
      <c r="C5" t="str">
        <f t="shared" si="0"/>
        <v>1/3</v>
      </c>
      <c r="D5" t="str">
        <f>"45/8582"</f>
        <v>45/8582</v>
      </c>
      <c r="E5">
        <v>1.5650073338129199E-2</v>
      </c>
      <c r="F5">
        <v>4.1408183826830702E-2</v>
      </c>
      <c r="G5">
        <v>9.6861248717732707E-3</v>
      </c>
      <c r="H5" t="s">
        <v>644</v>
      </c>
      <c r="I5">
        <v>1</v>
      </c>
      <c r="J5" t="str">
        <f t="shared" si="1"/>
        <v>*</v>
      </c>
    </row>
    <row r="6" spans="1:10">
      <c r="A6" t="s">
        <v>720</v>
      </c>
      <c r="B6" t="s">
        <v>721</v>
      </c>
      <c r="C6" t="str">
        <f t="shared" si="0"/>
        <v>1/3</v>
      </c>
      <c r="D6" t="str">
        <f>"52/8582"</f>
        <v>52/8582</v>
      </c>
      <c r="E6">
        <v>1.8069754876840399E-2</v>
      </c>
      <c r="F6">
        <v>4.1408183826830702E-2</v>
      </c>
      <c r="G6">
        <v>9.6861248717732707E-3</v>
      </c>
      <c r="H6" t="s">
        <v>719</v>
      </c>
      <c r="I6">
        <v>1</v>
      </c>
      <c r="J6" t="str">
        <f t="shared" si="1"/>
        <v>*</v>
      </c>
    </row>
    <row r="7" spans="1:10">
      <c r="A7" t="s">
        <v>132</v>
      </c>
      <c r="B7" t="s">
        <v>133</v>
      </c>
      <c r="C7" t="str">
        <f t="shared" si="0"/>
        <v>1/3</v>
      </c>
      <c r="D7" t="str">
        <f>"55/8582"</f>
        <v>55/8582</v>
      </c>
      <c r="E7">
        <v>1.9105546198722099E-2</v>
      </c>
      <c r="F7">
        <v>4.1408183826830702E-2</v>
      </c>
      <c r="G7">
        <v>9.6861248717732707E-3</v>
      </c>
      <c r="H7" t="s">
        <v>644</v>
      </c>
      <c r="I7">
        <v>1</v>
      </c>
      <c r="J7" t="str">
        <f t="shared" si="1"/>
        <v>*</v>
      </c>
    </row>
    <row r="8" spans="1:10">
      <c r="A8" t="s">
        <v>658</v>
      </c>
      <c r="B8" t="s">
        <v>659</v>
      </c>
      <c r="C8" t="str">
        <f t="shared" si="0"/>
        <v>1/3</v>
      </c>
      <c r="D8" t="str">
        <f>"56/8582"</f>
        <v>56/8582</v>
      </c>
      <c r="E8">
        <v>1.9450648035405999E-2</v>
      </c>
      <c r="F8">
        <v>4.1408183826830702E-2</v>
      </c>
      <c r="G8">
        <v>9.6861248717732707E-3</v>
      </c>
      <c r="H8" t="s">
        <v>660</v>
      </c>
      <c r="I8">
        <v>1</v>
      </c>
      <c r="J8" t="str">
        <f t="shared" si="1"/>
        <v>*</v>
      </c>
    </row>
    <row r="9" spans="1:10">
      <c r="A9" t="s">
        <v>134</v>
      </c>
      <c r="B9" t="s">
        <v>135</v>
      </c>
      <c r="C9" t="str">
        <f t="shared" si="0"/>
        <v>1/3</v>
      </c>
      <c r="D9" t="str">
        <f>"60/8582"</f>
        <v>60/8582</v>
      </c>
      <c r="E9">
        <v>2.0830245948983001E-2</v>
      </c>
      <c r="F9">
        <v>4.1408183826830702E-2</v>
      </c>
      <c r="G9">
        <v>9.6861248717732707E-3</v>
      </c>
      <c r="H9" t="s">
        <v>644</v>
      </c>
      <c r="I9">
        <v>1</v>
      </c>
      <c r="J9" t="str">
        <f t="shared" si="1"/>
        <v>*</v>
      </c>
    </row>
    <row r="10" spans="1:10">
      <c r="A10" t="s">
        <v>93</v>
      </c>
      <c r="B10" t="s">
        <v>94</v>
      </c>
      <c r="C10" t="str">
        <f t="shared" si="0"/>
        <v>1/3</v>
      </c>
      <c r="D10" t="str">
        <f>"66/8582"</f>
        <v>66/8582</v>
      </c>
      <c r="E10">
        <v>2.2897215564425099E-2</v>
      </c>
      <c r="F10">
        <v>4.1408183826830702E-2</v>
      </c>
      <c r="G10">
        <v>9.6861248717732707E-3</v>
      </c>
      <c r="H10" t="s">
        <v>644</v>
      </c>
      <c r="I10">
        <v>1</v>
      </c>
      <c r="J10" t="str">
        <f t="shared" si="1"/>
        <v>*</v>
      </c>
    </row>
    <row r="11" spans="1:10">
      <c r="A11" t="s">
        <v>665</v>
      </c>
      <c r="B11" t="s">
        <v>666</v>
      </c>
      <c r="C11" t="str">
        <f t="shared" si="0"/>
        <v>1/3</v>
      </c>
      <c r="D11" t="str">
        <f>"68/8582"</f>
        <v>68/8582</v>
      </c>
      <c r="E11">
        <v>2.35855584721292E-2</v>
      </c>
      <c r="F11">
        <v>4.1408183826830702E-2</v>
      </c>
      <c r="G11">
        <v>9.6861248717732707E-3</v>
      </c>
      <c r="H11" t="s">
        <v>644</v>
      </c>
      <c r="I11">
        <v>1</v>
      </c>
      <c r="J11" t="str">
        <f t="shared" si="1"/>
        <v>*</v>
      </c>
    </row>
    <row r="12" spans="1:10">
      <c r="A12" t="s">
        <v>138</v>
      </c>
      <c r="B12" t="s">
        <v>139</v>
      </c>
      <c r="C12" t="str">
        <f t="shared" si="0"/>
        <v>1/3</v>
      </c>
      <c r="D12" t="str">
        <f>"73/8582"</f>
        <v>73/8582</v>
      </c>
      <c r="E12">
        <v>2.5305001227507701E-2</v>
      </c>
      <c r="F12">
        <v>4.1408183826830702E-2</v>
      </c>
      <c r="G12">
        <v>9.6861248717732707E-3</v>
      </c>
      <c r="H12" t="s">
        <v>644</v>
      </c>
      <c r="I12">
        <v>1</v>
      </c>
      <c r="J12" t="str">
        <f t="shared" si="1"/>
        <v>*</v>
      </c>
    </row>
    <row r="13" spans="1:10">
      <c r="A13" t="s">
        <v>722</v>
      </c>
      <c r="B13" t="s">
        <v>723</v>
      </c>
      <c r="C13" t="str">
        <f t="shared" si="0"/>
        <v>1/3</v>
      </c>
      <c r="D13" t="str">
        <f>"90/8582"</f>
        <v>90/8582</v>
      </c>
      <c r="E13">
        <v>3.11360057105095E-2</v>
      </c>
      <c r="F13">
        <v>4.6704008565764198E-2</v>
      </c>
      <c r="G13">
        <v>1.0924914284389299E-2</v>
      </c>
      <c r="H13" t="s">
        <v>719</v>
      </c>
      <c r="I13">
        <v>1</v>
      </c>
      <c r="J13" t="str">
        <f t="shared" si="1"/>
        <v>*</v>
      </c>
    </row>
    <row r="14" spans="1:10">
      <c r="A14" t="s">
        <v>147</v>
      </c>
      <c r="B14" t="s">
        <v>148</v>
      </c>
      <c r="C14" t="str">
        <f t="shared" si="0"/>
        <v>1/3</v>
      </c>
      <c r="D14" t="str">
        <f>"106/8582"</f>
        <v>106/8582</v>
      </c>
      <c r="E14">
        <v>3.6602722787326201E-2</v>
      </c>
      <c r="F14">
        <v>5.0680693090144002E-2</v>
      </c>
      <c r="G14">
        <v>1.18551328865834E-2</v>
      </c>
      <c r="H14" t="s">
        <v>644</v>
      </c>
      <c r="I14">
        <v>1</v>
      </c>
      <c r="J14" t="str">
        <f t="shared" si="1"/>
        <v/>
      </c>
    </row>
    <row r="15" spans="1:10">
      <c r="A15" t="s">
        <v>697</v>
      </c>
      <c r="B15" t="s">
        <v>698</v>
      </c>
      <c r="C15" t="str">
        <f t="shared" si="0"/>
        <v>1/3</v>
      </c>
      <c r="D15" t="str">
        <f>"143/8582"</f>
        <v>143/8582</v>
      </c>
      <c r="E15">
        <v>4.9165662508839199E-2</v>
      </c>
      <c r="F15">
        <v>6.3212994654221893E-2</v>
      </c>
      <c r="G15">
        <v>1.47866654161923E-2</v>
      </c>
      <c r="H15" t="s">
        <v>644</v>
      </c>
      <c r="I15">
        <v>1</v>
      </c>
      <c r="J15" t="str">
        <f t="shared" si="1"/>
        <v/>
      </c>
    </row>
    <row r="16" spans="1:10">
      <c r="A16" t="s">
        <v>701</v>
      </c>
      <c r="B16" t="s">
        <v>702</v>
      </c>
      <c r="C16" t="str">
        <f t="shared" si="0"/>
        <v>1/3</v>
      </c>
      <c r="D16" t="str">
        <f>"171/8582"</f>
        <v>171/8582</v>
      </c>
      <c r="E16">
        <v>5.8599810838053802E-2</v>
      </c>
      <c r="F16">
        <v>7.0319773005664499E-2</v>
      </c>
      <c r="G16">
        <v>1.64490697089274E-2</v>
      </c>
      <c r="H16" t="s">
        <v>644</v>
      </c>
      <c r="I16">
        <v>1</v>
      </c>
      <c r="J16" t="str">
        <f t="shared" si="1"/>
        <v/>
      </c>
    </row>
    <row r="17" spans="1:10">
      <c r="A17" t="s">
        <v>114</v>
      </c>
      <c r="B17" t="s">
        <v>115</v>
      </c>
      <c r="C17" t="str">
        <f t="shared" si="0"/>
        <v>1/3</v>
      </c>
      <c r="D17" t="str">
        <f>"230/8582"</f>
        <v>230/8582</v>
      </c>
      <c r="E17">
        <v>7.8274198248845406E-2</v>
      </c>
      <c r="F17">
        <v>8.8058473029951095E-2</v>
      </c>
      <c r="G17">
        <v>2.05984732233804E-2</v>
      </c>
      <c r="H17" t="s">
        <v>644</v>
      </c>
      <c r="I17">
        <v>1</v>
      </c>
      <c r="J17" t="str">
        <f t="shared" si="1"/>
        <v/>
      </c>
    </row>
    <row r="18" spans="1:10">
      <c r="A18" t="s">
        <v>257</v>
      </c>
      <c r="B18" t="s">
        <v>258</v>
      </c>
      <c r="C18" t="str">
        <f t="shared" si="0"/>
        <v>1/3</v>
      </c>
      <c r="D18" t="str">
        <f>"256/8582"</f>
        <v>256/8582</v>
      </c>
      <c r="E18">
        <v>8.6856524779908406E-2</v>
      </c>
      <c r="F18">
        <v>9.1965732119902999E-2</v>
      </c>
      <c r="G18">
        <v>2.1512451957871999E-2</v>
      </c>
      <c r="H18" t="s">
        <v>644</v>
      </c>
      <c r="I18">
        <v>1</v>
      </c>
      <c r="J18" t="str">
        <f t="shared" si="1"/>
        <v/>
      </c>
    </row>
    <row r="19" spans="1:10">
      <c r="A19" t="s">
        <v>316</v>
      </c>
      <c r="B19" t="s">
        <v>317</v>
      </c>
      <c r="C19" t="str">
        <f t="shared" si="0"/>
        <v>1/3</v>
      </c>
      <c r="D19" t="str">
        <f>"394/8582"</f>
        <v>394/8582</v>
      </c>
      <c r="E19">
        <v>0.13151831415269799</v>
      </c>
      <c r="F19">
        <v>0.13151831415269799</v>
      </c>
      <c r="G19">
        <v>3.07645179304556E-2</v>
      </c>
      <c r="H19" t="s">
        <v>660</v>
      </c>
      <c r="I19">
        <v>1</v>
      </c>
      <c r="J19" t="str">
        <f t="shared" si="1"/>
        <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33E74-7033-4D90-9DE0-F3B78D43F8FA}">
  <dimension ref="A1:J83"/>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93</v>
      </c>
      <c r="B2" t="s">
        <v>94</v>
      </c>
      <c r="C2" t="str">
        <f>"4/17"</f>
        <v>4/17</v>
      </c>
      <c r="D2" t="str">
        <f>"66/8582"</f>
        <v>66/8582</v>
      </c>
      <c r="E2">
        <v>7.0435739659129204E-6</v>
      </c>
      <c r="F2">
        <v>5.7757306520486002E-4</v>
      </c>
      <c r="G2">
        <v>3.5588584248823202E-4</v>
      </c>
      <c r="H2" t="s">
        <v>724</v>
      </c>
      <c r="I2">
        <v>4</v>
      </c>
      <c r="J2" t="str">
        <f t="shared" ref="J2:J65" si="0">IF(F2&lt;0.05,"*","")</f>
        <v>*</v>
      </c>
    </row>
    <row r="3" spans="1:10">
      <c r="A3" t="s">
        <v>147</v>
      </c>
      <c r="B3" t="s">
        <v>148</v>
      </c>
      <c r="C3" t="str">
        <f>"4/17"</f>
        <v>4/17</v>
      </c>
      <c r="D3" t="str">
        <f>"106/8582"</f>
        <v>106/8582</v>
      </c>
      <c r="E3">
        <v>4.6241081450273399E-5</v>
      </c>
      <c r="F3">
        <v>1.26392289297414E-3</v>
      </c>
      <c r="G3">
        <v>7.7879716126776197E-4</v>
      </c>
      <c r="H3" t="s">
        <v>725</v>
      </c>
      <c r="I3">
        <v>4</v>
      </c>
      <c r="J3" t="str">
        <f t="shared" si="0"/>
        <v>*</v>
      </c>
    </row>
    <row r="4" spans="1:10">
      <c r="A4" t="s">
        <v>122</v>
      </c>
      <c r="B4" t="s">
        <v>123</v>
      </c>
      <c r="C4" t="str">
        <f>"3/17"</f>
        <v>3/17</v>
      </c>
      <c r="D4" t="str">
        <f>"35/8582"</f>
        <v>35/8582</v>
      </c>
      <c r="E4">
        <v>4.0638104842160899E-5</v>
      </c>
      <c r="F4">
        <v>1.26392289297414E-3</v>
      </c>
      <c r="G4">
        <v>7.7879716126776197E-4</v>
      </c>
      <c r="H4" t="s">
        <v>726</v>
      </c>
      <c r="I4">
        <v>3</v>
      </c>
      <c r="J4" t="str">
        <f t="shared" si="0"/>
        <v>*</v>
      </c>
    </row>
    <row r="5" spans="1:10">
      <c r="A5" t="s">
        <v>114</v>
      </c>
      <c r="B5" t="s">
        <v>115</v>
      </c>
      <c r="C5" t="str">
        <f>"5/17"</f>
        <v>5/17</v>
      </c>
      <c r="D5" t="str">
        <f>"230/8582"</f>
        <v>230/8582</v>
      </c>
      <c r="E5">
        <v>6.2937064672560802E-5</v>
      </c>
      <c r="F5">
        <v>1.2902098257875001E-3</v>
      </c>
      <c r="G5">
        <v>7.9499450112708301E-4</v>
      </c>
      <c r="H5" t="s">
        <v>727</v>
      </c>
      <c r="I5">
        <v>5</v>
      </c>
      <c r="J5" t="str">
        <f t="shared" si="0"/>
        <v>*</v>
      </c>
    </row>
    <row r="6" spans="1:10">
      <c r="A6" t="s">
        <v>132</v>
      </c>
      <c r="B6" t="s">
        <v>133</v>
      </c>
      <c r="C6" t="str">
        <f>"3/17"</f>
        <v>3/17</v>
      </c>
      <c r="D6" t="str">
        <f>"55/8582"</f>
        <v>55/8582</v>
      </c>
      <c r="E6">
        <v>1.58950839275145E-4</v>
      </c>
      <c r="F6">
        <v>2.6067937641123902E-3</v>
      </c>
      <c r="G6">
        <v>1.60624006004358E-3</v>
      </c>
      <c r="H6" t="s">
        <v>726</v>
      </c>
      <c r="I6">
        <v>3</v>
      </c>
      <c r="J6" t="str">
        <f t="shared" si="0"/>
        <v>*</v>
      </c>
    </row>
    <row r="7" spans="1:10">
      <c r="A7" t="s">
        <v>134</v>
      </c>
      <c r="B7" t="s">
        <v>135</v>
      </c>
      <c r="C7" t="str">
        <f>"3/17"</f>
        <v>3/17</v>
      </c>
      <c r="D7" t="str">
        <f>"60/8582"</f>
        <v>60/8582</v>
      </c>
      <c r="E7">
        <v>2.0606343476504101E-4</v>
      </c>
      <c r="F7">
        <v>2.8162002751222202E-3</v>
      </c>
      <c r="G7">
        <v>1.73527102960034E-3</v>
      </c>
      <c r="H7" t="s">
        <v>726</v>
      </c>
      <c r="I7">
        <v>3</v>
      </c>
      <c r="J7" t="str">
        <f t="shared" si="0"/>
        <v>*</v>
      </c>
    </row>
    <row r="8" spans="1:10">
      <c r="A8" t="s">
        <v>138</v>
      </c>
      <c r="B8" t="s">
        <v>139</v>
      </c>
      <c r="C8" t="str">
        <f>"3/17"</f>
        <v>3/17</v>
      </c>
      <c r="D8" t="str">
        <f>"73/8582"</f>
        <v>73/8582</v>
      </c>
      <c r="E8">
        <v>3.68607928633331E-4</v>
      </c>
      <c r="F8">
        <v>4.3179785925618703E-3</v>
      </c>
      <c r="G8">
        <v>2.6606286578044901E-3</v>
      </c>
      <c r="H8" t="s">
        <v>726</v>
      </c>
      <c r="I8">
        <v>3</v>
      </c>
      <c r="J8" t="str">
        <f t="shared" si="0"/>
        <v>*</v>
      </c>
    </row>
    <row r="9" spans="1:10">
      <c r="A9" t="s">
        <v>581</v>
      </c>
      <c r="B9" t="s">
        <v>582</v>
      </c>
      <c r="C9" t="str">
        <f>"2/17"</f>
        <v>2/17</v>
      </c>
      <c r="D9" t="str">
        <f>"16/8582"</f>
        <v>16/8582</v>
      </c>
      <c r="E9">
        <v>4.3604963432496E-4</v>
      </c>
      <c r="F9">
        <v>4.4695087518308403E-3</v>
      </c>
      <c r="G9">
        <v>2.7539976904734299E-3</v>
      </c>
      <c r="H9" t="s">
        <v>583</v>
      </c>
      <c r="I9">
        <v>2</v>
      </c>
      <c r="J9" t="str">
        <f t="shared" si="0"/>
        <v>*</v>
      </c>
    </row>
    <row r="10" spans="1:10">
      <c r="A10" t="s">
        <v>184</v>
      </c>
      <c r="B10" t="s">
        <v>185</v>
      </c>
      <c r="C10" t="str">
        <f>"2/17"</f>
        <v>2/17</v>
      </c>
      <c r="D10" t="str">
        <f>"25/8582"</f>
        <v>25/8582</v>
      </c>
      <c r="E10">
        <v>1.0787544488154799E-3</v>
      </c>
      <c r="F10">
        <v>9.8286516447632401E-3</v>
      </c>
      <c r="G10">
        <v>6.05616532668339E-3</v>
      </c>
      <c r="H10" t="s">
        <v>584</v>
      </c>
      <c r="I10">
        <v>2</v>
      </c>
      <c r="J10" t="str">
        <f t="shared" si="0"/>
        <v>*</v>
      </c>
    </row>
    <row r="11" spans="1:10">
      <c r="A11" t="s">
        <v>585</v>
      </c>
      <c r="B11" t="s">
        <v>586</v>
      </c>
      <c r="C11" t="str">
        <f>"2/17"</f>
        <v>2/17</v>
      </c>
      <c r="D11" t="str">
        <f>"31/8582"</f>
        <v>31/8582</v>
      </c>
      <c r="E11">
        <v>1.66042824565059E-3</v>
      </c>
      <c r="F11">
        <v>1.36155116143348E-2</v>
      </c>
      <c r="G11">
        <v>8.3895321885503298E-3</v>
      </c>
      <c r="H11" t="s">
        <v>583</v>
      </c>
      <c r="I11">
        <v>2</v>
      </c>
      <c r="J11" t="str">
        <f t="shared" si="0"/>
        <v>*</v>
      </c>
    </row>
    <row r="12" spans="1:10">
      <c r="A12" t="s">
        <v>200</v>
      </c>
      <c r="B12" t="s">
        <v>201</v>
      </c>
      <c r="C12" t="str">
        <f>"3/17"</f>
        <v>3/17</v>
      </c>
      <c r="D12" t="str">
        <f>"135/8582"</f>
        <v>135/8582</v>
      </c>
      <c r="E12">
        <v>2.2025946374409299E-3</v>
      </c>
      <c r="F12">
        <v>1.6419341842741499E-2</v>
      </c>
      <c r="G12">
        <v>1.01171811097765E-2</v>
      </c>
      <c r="H12" t="s">
        <v>587</v>
      </c>
      <c r="I12">
        <v>3</v>
      </c>
      <c r="J12" t="str">
        <f t="shared" si="0"/>
        <v>*</v>
      </c>
    </row>
    <row r="13" spans="1:10">
      <c r="A13" t="s">
        <v>588</v>
      </c>
      <c r="B13" t="s">
        <v>589</v>
      </c>
      <c r="C13" t="str">
        <f>"2/17"</f>
        <v>2/17</v>
      </c>
      <c r="D13" t="str">
        <f>"42/8582"</f>
        <v>42/8582</v>
      </c>
      <c r="E13">
        <v>3.0353621943630801E-3</v>
      </c>
      <c r="F13">
        <v>2.0741641661481E-2</v>
      </c>
      <c r="G13">
        <v>1.27804723973182E-2</v>
      </c>
      <c r="H13" t="s">
        <v>583</v>
      </c>
      <c r="I13">
        <v>2</v>
      </c>
      <c r="J13" t="str">
        <f t="shared" si="0"/>
        <v>*</v>
      </c>
    </row>
    <row r="14" spans="1:10">
      <c r="A14" t="s">
        <v>578</v>
      </c>
      <c r="B14" t="s">
        <v>579</v>
      </c>
      <c r="C14" t="str">
        <f>"2/17"</f>
        <v>2/17</v>
      </c>
      <c r="D14" t="str">
        <f>"45/8582"</f>
        <v>45/8582</v>
      </c>
      <c r="E14">
        <v>3.4779786396479098E-3</v>
      </c>
      <c r="F14">
        <v>2.1938019111625299E-2</v>
      </c>
      <c r="G14">
        <v>1.3517649773530401E-2</v>
      </c>
      <c r="H14" t="s">
        <v>583</v>
      </c>
      <c r="I14">
        <v>2</v>
      </c>
      <c r="J14" t="str">
        <f t="shared" si="0"/>
        <v>*</v>
      </c>
    </row>
    <row r="15" spans="1:10">
      <c r="A15" t="s">
        <v>590</v>
      </c>
      <c r="B15" t="s">
        <v>591</v>
      </c>
      <c r="C15" t="str">
        <f>"2/17"</f>
        <v>2/17</v>
      </c>
      <c r="D15" t="str">
        <f>"50/8582"</f>
        <v>50/8582</v>
      </c>
      <c r="E15">
        <v>4.27860646116132E-3</v>
      </c>
      <c r="F15">
        <v>2.50604092725163E-2</v>
      </c>
      <c r="G15">
        <v>1.54415872282514E-2</v>
      </c>
      <c r="H15" t="s">
        <v>583</v>
      </c>
      <c r="I15">
        <v>2</v>
      </c>
      <c r="J15" t="str">
        <f t="shared" si="0"/>
        <v>*</v>
      </c>
    </row>
    <row r="16" spans="1:10">
      <c r="A16" t="s">
        <v>160</v>
      </c>
      <c r="B16" t="s">
        <v>161</v>
      </c>
      <c r="C16" t="str">
        <f>"4/17"</f>
        <v>4/17</v>
      </c>
      <c r="D16" t="str">
        <f>"447/8582"</f>
        <v>447/8582</v>
      </c>
      <c r="E16">
        <v>1.0052468526524701E-2</v>
      </c>
      <c r="F16">
        <v>5.4953494611668402E-2</v>
      </c>
      <c r="G16">
        <v>3.3860946615662101E-2</v>
      </c>
      <c r="H16" t="s">
        <v>592</v>
      </c>
      <c r="I16">
        <v>4</v>
      </c>
      <c r="J16" t="str">
        <f t="shared" si="0"/>
        <v/>
      </c>
    </row>
    <row r="17" spans="1:10">
      <c r="A17" t="s">
        <v>593</v>
      </c>
      <c r="B17" t="s">
        <v>594</v>
      </c>
      <c r="C17" t="str">
        <f>"3/17"</f>
        <v>3/17</v>
      </c>
      <c r="D17" t="str">
        <f>"249/8582"</f>
        <v>249/8582</v>
      </c>
      <c r="E17">
        <v>1.21416188242E-2</v>
      </c>
      <c r="F17">
        <v>5.9204118899420302E-2</v>
      </c>
      <c r="G17">
        <v>3.64800732628007E-2</v>
      </c>
      <c r="H17" t="s">
        <v>595</v>
      </c>
      <c r="I17">
        <v>3</v>
      </c>
      <c r="J17" t="str">
        <f t="shared" si="0"/>
        <v/>
      </c>
    </row>
    <row r="18" spans="1:10">
      <c r="A18" t="s">
        <v>596</v>
      </c>
      <c r="B18" t="s">
        <v>597</v>
      </c>
      <c r="C18" t="str">
        <f>"3/17"</f>
        <v>3/17</v>
      </c>
      <c r="D18" t="str">
        <f>"250/8582"</f>
        <v>250/8582</v>
      </c>
      <c r="E18">
        <v>1.2274024649879801E-2</v>
      </c>
      <c r="F18">
        <v>5.9204118899420302E-2</v>
      </c>
      <c r="G18">
        <v>3.64800732628007E-2</v>
      </c>
      <c r="H18" t="s">
        <v>595</v>
      </c>
      <c r="I18">
        <v>3</v>
      </c>
      <c r="J18" t="str">
        <f t="shared" si="0"/>
        <v/>
      </c>
    </row>
    <row r="19" spans="1:10">
      <c r="A19" t="s">
        <v>145</v>
      </c>
      <c r="B19" t="s">
        <v>146</v>
      </c>
      <c r="C19" t="str">
        <f>"2/17"</f>
        <v>2/17</v>
      </c>
      <c r="D19" t="str">
        <f>"95/8582"</f>
        <v>95/8582</v>
      </c>
      <c r="E19">
        <v>1.48011222477934E-2</v>
      </c>
      <c r="F19">
        <v>6.5162050146003694E-2</v>
      </c>
      <c r="G19">
        <v>4.0151199063006099E-2</v>
      </c>
      <c r="H19" t="s">
        <v>728</v>
      </c>
      <c r="I19">
        <v>2</v>
      </c>
      <c r="J19" t="str">
        <f t="shared" si="0"/>
        <v/>
      </c>
    </row>
    <row r="20" spans="1:10">
      <c r="A20" t="s">
        <v>198</v>
      </c>
      <c r="B20" t="s">
        <v>199</v>
      </c>
      <c r="C20" t="str">
        <f>"2/17"</f>
        <v>2/17</v>
      </c>
      <c r="D20" t="str">
        <f>"96/8582"</f>
        <v>96/8582</v>
      </c>
      <c r="E20">
        <v>1.50985238143179E-2</v>
      </c>
      <c r="F20">
        <v>6.5162050146003694E-2</v>
      </c>
      <c r="G20">
        <v>4.0151199063006099E-2</v>
      </c>
      <c r="H20" t="s">
        <v>584</v>
      </c>
      <c r="I20">
        <v>2</v>
      </c>
      <c r="J20" t="str">
        <f t="shared" si="0"/>
        <v/>
      </c>
    </row>
    <row r="21" spans="1:10">
      <c r="A21" t="s">
        <v>598</v>
      </c>
      <c r="B21" t="s">
        <v>599</v>
      </c>
      <c r="C21" t="str">
        <f>"1/17"</f>
        <v>1/17</v>
      </c>
      <c r="D21" t="str">
        <f>"10/8582"</f>
        <v>10/8582</v>
      </c>
      <c r="E21">
        <v>1.96434658333553E-2</v>
      </c>
      <c r="F21">
        <v>7.3216554469778802E-2</v>
      </c>
      <c r="G21">
        <v>4.5114179904356698E-2</v>
      </c>
      <c r="H21" t="s">
        <v>600</v>
      </c>
      <c r="I21">
        <v>1</v>
      </c>
      <c r="J21" t="str">
        <f t="shared" si="0"/>
        <v/>
      </c>
    </row>
    <row r="22" spans="1:10">
      <c r="A22" t="s">
        <v>601</v>
      </c>
      <c r="B22" t="s">
        <v>602</v>
      </c>
      <c r="C22" t="str">
        <f>"1/17"</f>
        <v>1/17</v>
      </c>
      <c r="D22" t="str">
        <f>"10/8582"</f>
        <v>10/8582</v>
      </c>
      <c r="E22">
        <v>1.96434658333553E-2</v>
      </c>
      <c r="F22">
        <v>7.3216554469778802E-2</v>
      </c>
      <c r="G22">
        <v>4.5114179904356698E-2</v>
      </c>
      <c r="H22" t="s">
        <v>600</v>
      </c>
      <c r="I22">
        <v>1</v>
      </c>
      <c r="J22" t="str">
        <f t="shared" si="0"/>
        <v/>
      </c>
    </row>
    <row r="23" spans="1:10">
      <c r="A23" t="s">
        <v>603</v>
      </c>
      <c r="B23" t="s">
        <v>604</v>
      </c>
      <c r="C23" t="str">
        <f>"1/17"</f>
        <v>1/17</v>
      </c>
      <c r="D23" t="str">
        <f>"10/8582"</f>
        <v>10/8582</v>
      </c>
      <c r="E23">
        <v>1.96434658333553E-2</v>
      </c>
      <c r="F23">
        <v>7.3216554469778802E-2</v>
      </c>
      <c r="G23">
        <v>4.5114179904356698E-2</v>
      </c>
      <c r="H23" t="s">
        <v>600</v>
      </c>
      <c r="I23">
        <v>1</v>
      </c>
      <c r="J23" t="str">
        <f t="shared" si="0"/>
        <v/>
      </c>
    </row>
    <row r="24" spans="1:10">
      <c r="A24" t="s">
        <v>151</v>
      </c>
      <c r="B24" t="s">
        <v>152</v>
      </c>
      <c r="C24" t="str">
        <f>"2/17"</f>
        <v>2/17</v>
      </c>
      <c r="D24" t="str">
        <f>"139/8582"</f>
        <v>139/8582</v>
      </c>
      <c r="E24">
        <v>3.0214374700317299E-2</v>
      </c>
      <c r="F24">
        <v>9.7901482297567302E-2</v>
      </c>
      <c r="G24">
        <v>6.0324405010054302E-2</v>
      </c>
      <c r="H24" t="s">
        <v>729</v>
      </c>
      <c r="I24">
        <v>2</v>
      </c>
      <c r="J24" t="str">
        <f t="shared" si="0"/>
        <v/>
      </c>
    </row>
    <row r="25" spans="1:10">
      <c r="A25" t="s">
        <v>605</v>
      </c>
      <c r="B25" t="s">
        <v>606</v>
      </c>
      <c r="C25" t="str">
        <f t="shared" ref="C25:C32" si="1">"1/17"</f>
        <v>1/17</v>
      </c>
      <c r="D25" t="str">
        <f>"15/8582"</f>
        <v>15/8582</v>
      </c>
      <c r="E25">
        <v>2.9328455816964898E-2</v>
      </c>
      <c r="F25">
        <v>9.7901482297567302E-2</v>
      </c>
      <c r="G25">
        <v>6.0324405010054302E-2</v>
      </c>
      <c r="H25" t="s">
        <v>600</v>
      </c>
      <c r="I25">
        <v>1</v>
      </c>
      <c r="J25" t="str">
        <f t="shared" si="0"/>
        <v/>
      </c>
    </row>
    <row r="26" spans="1:10">
      <c r="A26" t="s">
        <v>717</v>
      </c>
      <c r="B26" t="s">
        <v>718</v>
      </c>
      <c r="C26" t="str">
        <f t="shared" si="1"/>
        <v>1/17</v>
      </c>
      <c r="D26" t="str">
        <f>"17/8582"</f>
        <v>17/8582</v>
      </c>
      <c r="E26">
        <v>3.3177178863287499E-2</v>
      </c>
      <c r="F26">
        <v>9.7901482297567302E-2</v>
      </c>
      <c r="G26">
        <v>6.0324405010054302E-2</v>
      </c>
      <c r="H26" t="s">
        <v>730</v>
      </c>
      <c r="I26">
        <v>1</v>
      </c>
      <c r="J26" t="str">
        <f t="shared" si="0"/>
        <v/>
      </c>
    </row>
    <row r="27" spans="1:10">
      <c r="A27" t="s">
        <v>607</v>
      </c>
      <c r="B27" t="s">
        <v>608</v>
      </c>
      <c r="C27" t="str">
        <f t="shared" si="1"/>
        <v>1/17</v>
      </c>
      <c r="D27" t="str">
        <f>"17/8582"</f>
        <v>17/8582</v>
      </c>
      <c r="E27">
        <v>3.3177178863287499E-2</v>
      </c>
      <c r="F27">
        <v>9.7901482297567302E-2</v>
      </c>
      <c r="G27">
        <v>6.0324405010054302E-2</v>
      </c>
      <c r="H27" t="s">
        <v>609</v>
      </c>
      <c r="I27">
        <v>1</v>
      </c>
      <c r="J27" t="str">
        <f t="shared" si="0"/>
        <v/>
      </c>
    </row>
    <row r="28" spans="1:10">
      <c r="A28" t="s">
        <v>610</v>
      </c>
      <c r="B28" t="s">
        <v>611</v>
      </c>
      <c r="C28" t="str">
        <f t="shared" si="1"/>
        <v>1/17</v>
      </c>
      <c r="D28" t="str">
        <f>"17/8582"</f>
        <v>17/8582</v>
      </c>
      <c r="E28">
        <v>3.3177178863287499E-2</v>
      </c>
      <c r="F28">
        <v>9.7901482297567302E-2</v>
      </c>
      <c r="G28">
        <v>6.0324405010054302E-2</v>
      </c>
      <c r="H28" t="s">
        <v>612</v>
      </c>
      <c r="I28">
        <v>1</v>
      </c>
      <c r="J28" t="str">
        <f t="shared" si="0"/>
        <v/>
      </c>
    </row>
    <row r="29" spans="1:10">
      <c r="A29" t="s">
        <v>613</v>
      </c>
      <c r="B29" t="s">
        <v>614</v>
      </c>
      <c r="C29" t="str">
        <f t="shared" si="1"/>
        <v>1/17</v>
      </c>
      <c r="D29" t="str">
        <f>"18/8582"</f>
        <v>18/8582</v>
      </c>
      <c r="E29">
        <v>3.5096150020243001E-2</v>
      </c>
      <c r="F29">
        <v>9.7901482297567302E-2</v>
      </c>
      <c r="G29">
        <v>6.0324405010054302E-2</v>
      </c>
      <c r="H29" t="s">
        <v>609</v>
      </c>
      <c r="I29">
        <v>1</v>
      </c>
      <c r="J29" t="str">
        <f t="shared" si="0"/>
        <v/>
      </c>
    </row>
    <row r="30" spans="1:10">
      <c r="A30" t="s">
        <v>615</v>
      </c>
      <c r="B30" t="s">
        <v>616</v>
      </c>
      <c r="C30" t="str">
        <f t="shared" si="1"/>
        <v>1/17</v>
      </c>
      <c r="D30" t="str">
        <f>"18/8582"</f>
        <v>18/8582</v>
      </c>
      <c r="E30">
        <v>3.5096150020243001E-2</v>
      </c>
      <c r="F30">
        <v>9.7901482297567302E-2</v>
      </c>
      <c r="G30">
        <v>6.0324405010054302E-2</v>
      </c>
      <c r="H30" t="s">
        <v>612</v>
      </c>
      <c r="I30">
        <v>1</v>
      </c>
      <c r="J30" t="str">
        <f t="shared" si="0"/>
        <v/>
      </c>
    </row>
    <row r="31" spans="1:10">
      <c r="A31" t="s">
        <v>617</v>
      </c>
      <c r="B31" t="s">
        <v>618</v>
      </c>
      <c r="C31" t="str">
        <f t="shared" si="1"/>
        <v>1/17</v>
      </c>
      <c r="D31" t="str">
        <f>"19/8582"</f>
        <v>19/8582</v>
      </c>
      <c r="E31">
        <v>3.7011535990543701E-2</v>
      </c>
      <c r="F31">
        <v>9.7901482297567302E-2</v>
      </c>
      <c r="G31">
        <v>6.0324405010054302E-2</v>
      </c>
      <c r="H31" t="s">
        <v>600</v>
      </c>
      <c r="I31">
        <v>1</v>
      </c>
      <c r="J31" t="str">
        <f t="shared" si="0"/>
        <v/>
      </c>
    </row>
    <row r="32" spans="1:10">
      <c r="A32" t="s">
        <v>731</v>
      </c>
      <c r="B32" t="s">
        <v>732</v>
      </c>
      <c r="C32" t="str">
        <f t="shared" si="1"/>
        <v>1/17</v>
      </c>
      <c r="D32" t="str">
        <f>"19/8582"</f>
        <v>19/8582</v>
      </c>
      <c r="E32">
        <v>3.7011535990543701E-2</v>
      </c>
      <c r="F32">
        <v>9.7901482297567302E-2</v>
      </c>
      <c r="G32">
        <v>6.0324405010054302E-2</v>
      </c>
      <c r="H32" t="s">
        <v>730</v>
      </c>
      <c r="I32">
        <v>1</v>
      </c>
      <c r="J32" t="str">
        <f t="shared" si="0"/>
        <v/>
      </c>
    </row>
    <row r="33" spans="1:10">
      <c r="A33" t="s">
        <v>619</v>
      </c>
      <c r="B33" t="s">
        <v>620</v>
      </c>
      <c r="C33" t="str">
        <f>"3/17"</f>
        <v>3/17</v>
      </c>
      <c r="D33" t="str">
        <f>"400/8582"</f>
        <v>400/8582</v>
      </c>
      <c r="E33">
        <v>4.2017200227487499E-2</v>
      </c>
      <c r="F33">
        <v>0.106193094960068</v>
      </c>
      <c r="G33">
        <v>6.5433485983097395E-2</v>
      </c>
      <c r="H33" t="s">
        <v>595</v>
      </c>
      <c r="I33">
        <v>3</v>
      </c>
      <c r="J33" t="str">
        <f t="shared" si="0"/>
        <v/>
      </c>
    </row>
    <row r="34" spans="1:10">
      <c r="A34" t="s">
        <v>621</v>
      </c>
      <c r="B34" t="s">
        <v>622</v>
      </c>
      <c r="C34" t="str">
        <f t="shared" ref="C34:C73" si="2">"1/17"</f>
        <v>1/17</v>
      </c>
      <c r="D34" t="str">
        <f>"22/8582"</f>
        <v>22/8582</v>
      </c>
      <c r="E34">
        <v>4.27362455327105E-2</v>
      </c>
      <c r="F34">
        <v>0.106193094960068</v>
      </c>
      <c r="G34">
        <v>6.5433485983097395E-2</v>
      </c>
      <c r="H34" t="s">
        <v>609</v>
      </c>
      <c r="I34">
        <v>1</v>
      </c>
      <c r="J34" t="str">
        <f t="shared" si="0"/>
        <v/>
      </c>
    </row>
    <row r="35" spans="1:10">
      <c r="A35" t="s">
        <v>181</v>
      </c>
      <c r="B35" t="s">
        <v>182</v>
      </c>
      <c r="C35" t="str">
        <f t="shared" si="2"/>
        <v>1/17</v>
      </c>
      <c r="D35" t="str">
        <f>"23/8582"</f>
        <v>23/8582</v>
      </c>
      <c r="E35">
        <v>4.4637353456302299E-2</v>
      </c>
      <c r="F35">
        <v>0.107654793629905</v>
      </c>
      <c r="G35">
        <v>6.6334147551161293E-2</v>
      </c>
      <c r="H35" t="s">
        <v>183</v>
      </c>
      <c r="I35">
        <v>1</v>
      </c>
      <c r="J35" t="str">
        <f t="shared" si="0"/>
        <v/>
      </c>
    </row>
    <row r="36" spans="1:10">
      <c r="A36" t="s">
        <v>623</v>
      </c>
      <c r="B36" t="s">
        <v>624</v>
      </c>
      <c r="C36" t="str">
        <f t="shared" si="2"/>
        <v>1/17</v>
      </c>
      <c r="D36" t="str">
        <f>"26/8582"</f>
        <v>26/8582</v>
      </c>
      <c r="E36">
        <v>5.03193788055675E-2</v>
      </c>
      <c r="F36">
        <v>0.11088390382682101</v>
      </c>
      <c r="G36">
        <v>6.8323843179556004E-2</v>
      </c>
      <c r="H36" t="s">
        <v>625</v>
      </c>
      <c r="I36">
        <v>1</v>
      </c>
      <c r="J36" t="str">
        <f t="shared" si="0"/>
        <v/>
      </c>
    </row>
    <row r="37" spans="1:10">
      <c r="A37" t="s">
        <v>626</v>
      </c>
      <c r="B37" t="s">
        <v>627</v>
      </c>
      <c r="C37" t="str">
        <f t="shared" si="2"/>
        <v>1/17</v>
      </c>
      <c r="D37" t="str">
        <f>"27/8582"</f>
        <v>27/8582</v>
      </c>
      <c r="E37">
        <v>5.2206308511072802E-2</v>
      </c>
      <c r="F37">
        <v>0.11088390382682101</v>
      </c>
      <c r="G37">
        <v>6.8323843179556004E-2</v>
      </c>
      <c r="H37" t="s">
        <v>609</v>
      </c>
      <c r="I37">
        <v>1</v>
      </c>
      <c r="J37" t="str">
        <f t="shared" si="0"/>
        <v/>
      </c>
    </row>
    <row r="38" spans="1:10">
      <c r="A38" t="s">
        <v>628</v>
      </c>
      <c r="B38" t="s">
        <v>629</v>
      </c>
      <c r="C38" t="str">
        <f t="shared" si="2"/>
        <v>1/17</v>
      </c>
      <c r="D38" t="str">
        <f>"27/8582"</f>
        <v>27/8582</v>
      </c>
      <c r="E38">
        <v>5.2206308511072802E-2</v>
      </c>
      <c r="F38">
        <v>0.11088390382682101</v>
      </c>
      <c r="G38">
        <v>6.8323843179556004E-2</v>
      </c>
      <c r="H38" t="s">
        <v>609</v>
      </c>
      <c r="I38">
        <v>1</v>
      </c>
      <c r="J38" t="str">
        <f t="shared" si="0"/>
        <v/>
      </c>
    </row>
    <row r="39" spans="1:10">
      <c r="A39" t="s">
        <v>733</v>
      </c>
      <c r="B39" t="s">
        <v>734</v>
      </c>
      <c r="C39" t="str">
        <f t="shared" si="2"/>
        <v>1/17</v>
      </c>
      <c r="D39" t="str">
        <f>"27/8582"</f>
        <v>27/8582</v>
      </c>
      <c r="E39">
        <v>5.2206308511072802E-2</v>
      </c>
      <c r="F39">
        <v>0.11088390382682101</v>
      </c>
      <c r="G39">
        <v>6.8323843179556004E-2</v>
      </c>
      <c r="H39" t="s">
        <v>735</v>
      </c>
      <c r="I39">
        <v>1</v>
      </c>
      <c r="J39" t="str">
        <f t="shared" si="0"/>
        <v/>
      </c>
    </row>
    <row r="40" spans="1:10">
      <c r="A40" t="s">
        <v>630</v>
      </c>
      <c r="B40" t="s">
        <v>631</v>
      </c>
      <c r="C40" t="str">
        <f t="shared" si="2"/>
        <v>1/17</v>
      </c>
      <c r="D40" t="str">
        <f>"28/8582"</f>
        <v>28/8582</v>
      </c>
      <c r="E40">
        <v>5.4089709183815199E-2</v>
      </c>
      <c r="F40">
        <v>0.11088390382682101</v>
      </c>
      <c r="G40">
        <v>6.8323843179556004E-2</v>
      </c>
      <c r="H40" t="s">
        <v>625</v>
      </c>
      <c r="I40">
        <v>1</v>
      </c>
      <c r="J40" t="str">
        <f t="shared" si="0"/>
        <v/>
      </c>
    </row>
    <row r="41" spans="1:10">
      <c r="A41" t="s">
        <v>632</v>
      </c>
      <c r="B41" t="s">
        <v>633</v>
      </c>
      <c r="C41" t="str">
        <f t="shared" si="2"/>
        <v>1/17</v>
      </c>
      <c r="D41" t="str">
        <f>"28/8582"</f>
        <v>28/8582</v>
      </c>
      <c r="E41">
        <v>5.4089709183815199E-2</v>
      </c>
      <c r="F41">
        <v>0.11088390382682101</v>
      </c>
      <c r="G41">
        <v>6.8323843179556004E-2</v>
      </c>
      <c r="H41" t="s">
        <v>625</v>
      </c>
      <c r="I41">
        <v>1</v>
      </c>
      <c r="J41" t="str">
        <f t="shared" si="0"/>
        <v/>
      </c>
    </row>
    <row r="42" spans="1:10">
      <c r="A42" t="s">
        <v>634</v>
      </c>
      <c r="B42" t="s">
        <v>635</v>
      </c>
      <c r="C42" t="str">
        <f t="shared" si="2"/>
        <v>1/17</v>
      </c>
      <c r="D42" t="str">
        <f>"29/8582"</f>
        <v>29/8582</v>
      </c>
      <c r="E42">
        <v>5.5969587012185198E-2</v>
      </c>
      <c r="F42">
        <v>0.11129412510855401</v>
      </c>
      <c r="G42">
        <v>6.85766111066827E-2</v>
      </c>
      <c r="H42" t="s">
        <v>625</v>
      </c>
      <c r="I42">
        <v>1</v>
      </c>
      <c r="J42" t="str">
        <f t="shared" si="0"/>
        <v/>
      </c>
    </row>
    <row r="43" spans="1:10">
      <c r="A43" t="s">
        <v>636</v>
      </c>
      <c r="B43" t="s">
        <v>637</v>
      </c>
      <c r="C43" t="str">
        <f t="shared" si="2"/>
        <v>1/17</v>
      </c>
      <c r="D43" t="str">
        <f>"30/8582"</f>
        <v>30/8582</v>
      </c>
      <c r="E43">
        <v>5.7845948174443398E-2</v>
      </c>
      <c r="F43">
        <v>0.11129412510855401</v>
      </c>
      <c r="G43">
        <v>6.85766111066827E-2</v>
      </c>
      <c r="H43" t="s">
        <v>625</v>
      </c>
      <c r="I43">
        <v>1</v>
      </c>
      <c r="J43" t="str">
        <f t="shared" si="0"/>
        <v/>
      </c>
    </row>
    <row r="44" spans="1:10">
      <c r="A44" t="s">
        <v>638</v>
      </c>
      <c r="B44" t="s">
        <v>639</v>
      </c>
      <c r="C44" t="str">
        <f t="shared" si="2"/>
        <v>1/17</v>
      </c>
      <c r="D44" t="str">
        <f>"31/8582"</f>
        <v>31/8582</v>
      </c>
      <c r="E44">
        <v>5.9718798838736202E-2</v>
      </c>
      <c r="F44">
        <v>0.11129412510855401</v>
      </c>
      <c r="G44">
        <v>6.85766111066827E-2</v>
      </c>
      <c r="H44" t="s">
        <v>600</v>
      </c>
      <c r="I44">
        <v>1</v>
      </c>
      <c r="J44" t="str">
        <f t="shared" si="0"/>
        <v/>
      </c>
    </row>
    <row r="45" spans="1:10">
      <c r="A45" t="s">
        <v>640</v>
      </c>
      <c r="B45" t="s">
        <v>641</v>
      </c>
      <c r="C45" t="str">
        <f t="shared" si="2"/>
        <v>1/17</v>
      </c>
      <c r="D45" t="str">
        <f>"31/8582"</f>
        <v>31/8582</v>
      </c>
      <c r="E45">
        <v>5.9718798838736202E-2</v>
      </c>
      <c r="F45">
        <v>0.11129412510855401</v>
      </c>
      <c r="G45">
        <v>6.85766111066827E-2</v>
      </c>
      <c r="H45" t="s">
        <v>600</v>
      </c>
      <c r="I45">
        <v>1</v>
      </c>
      <c r="J45" t="str">
        <f t="shared" si="0"/>
        <v/>
      </c>
    </row>
    <row r="46" spans="1:10">
      <c r="A46" t="s">
        <v>186</v>
      </c>
      <c r="B46" t="s">
        <v>187</v>
      </c>
      <c r="C46" t="str">
        <f t="shared" si="2"/>
        <v>1/17</v>
      </c>
      <c r="D46" t="str">
        <f>"32/8582"</f>
        <v>32/8582</v>
      </c>
      <c r="E46">
        <v>6.15881451631125E-2</v>
      </c>
      <c r="F46">
        <v>0.112227286741672</v>
      </c>
      <c r="G46">
        <v>6.9151601586652595E-2</v>
      </c>
      <c r="H46" t="s">
        <v>183</v>
      </c>
      <c r="I46">
        <v>1</v>
      </c>
      <c r="J46" t="str">
        <f t="shared" si="0"/>
        <v/>
      </c>
    </row>
    <row r="47" spans="1:10">
      <c r="A47" t="s">
        <v>645</v>
      </c>
      <c r="B47" t="s">
        <v>646</v>
      </c>
      <c r="C47" t="str">
        <f t="shared" si="2"/>
        <v>1/17</v>
      </c>
      <c r="D47" t="str">
        <f>"33/8582"</f>
        <v>33/8582</v>
      </c>
      <c r="E47">
        <v>6.3453993295536706E-2</v>
      </c>
      <c r="F47">
        <v>0.113113640222478</v>
      </c>
      <c r="G47">
        <v>6.9697750072900702E-2</v>
      </c>
      <c r="H47" t="s">
        <v>625</v>
      </c>
      <c r="I47">
        <v>1</v>
      </c>
      <c r="J47" t="str">
        <f t="shared" si="0"/>
        <v/>
      </c>
    </row>
    <row r="48" spans="1:10">
      <c r="A48" t="s">
        <v>647</v>
      </c>
      <c r="B48" t="s">
        <v>648</v>
      </c>
      <c r="C48" t="str">
        <f t="shared" si="2"/>
        <v>1/17</v>
      </c>
      <c r="D48" t="str">
        <f>"34/8582"</f>
        <v>34/8582</v>
      </c>
      <c r="E48">
        <v>6.5316349373905694E-2</v>
      </c>
      <c r="F48">
        <v>0.113956184014048</v>
      </c>
      <c r="G48">
        <v>7.0216904142160697E-2</v>
      </c>
      <c r="H48" t="s">
        <v>625</v>
      </c>
      <c r="I48">
        <v>1</v>
      </c>
      <c r="J48" t="str">
        <f t="shared" si="0"/>
        <v/>
      </c>
    </row>
    <row r="49" spans="1:10">
      <c r="A49" t="s">
        <v>192</v>
      </c>
      <c r="B49" t="s">
        <v>193</v>
      </c>
      <c r="C49" t="str">
        <f t="shared" si="2"/>
        <v>1/17</v>
      </c>
      <c r="D49" t="str">
        <f>"47/8582"</f>
        <v>47/8582</v>
      </c>
      <c r="E49">
        <v>8.9211975987374306E-2</v>
      </c>
      <c r="F49">
        <v>0.15232936202612801</v>
      </c>
      <c r="G49">
        <v>9.3861481094404897E-2</v>
      </c>
      <c r="H49" t="s">
        <v>183</v>
      </c>
      <c r="I49">
        <v>1</v>
      </c>
      <c r="J49" t="str">
        <f t="shared" si="0"/>
        <v/>
      </c>
    </row>
    <row r="50" spans="1:10">
      <c r="A50" t="s">
        <v>652</v>
      </c>
      <c r="B50" t="s">
        <v>653</v>
      </c>
      <c r="C50" t="str">
        <f t="shared" si="2"/>
        <v>1/17</v>
      </c>
      <c r="D50" t="str">
        <f>"48/8582"</f>
        <v>48/8582</v>
      </c>
      <c r="E50">
        <v>9.1026082186344795E-2</v>
      </c>
      <c r="F50">
        <v>0.15232936202612801</v>
      </c>
      <c r="G50">
        <v>9.3861481094404897E-2</v>
      </c>
      <c r="H50" t="s">
        <v>625</v>
      </c>
      <c r="I50">
        <v>1</v>
      </c>
      <c r="J50" t="str">
        <f t="shared" si="0"/>
        <v/>
      </c>
    </row>
    <row r="51" spans="1:10">
      <c r="A51" t="s">
        <v>654</v>
      </c>
      <c r="B51" t="s">
        <v>655</v>
      </c>
      <c r="C51" t="str">
        <f t="shared" si="2"/>
        <v>1/17</v>
      </c>
      <c r="D51" t="str">
        <f>"51/8582"</f>
        <v>51/8582</v>
      </c>
      <c r="E51">
        <v>9.6448017588517801E-2</v>
      </c>
      <c r="F51">
        <v>0.15796826472171499</v>
      </c>
      <c r="G51">
        <v>9.7336029610299302E-2</v>
      </c>
      <c r="H51" t="s">
        <v>600</v>
      </c>
      <c r="I51">
        <v>1</v>
      </c>
      <c r="J51" t="str">
        <f t="shared" si="0"/>
        <v/>
      </c>
    </row>
    <row r="52" spans="1:10">
      <c r="A52" t="s">
        <v>720</v>
      </c>
      <c r="B52" t="s">
        <v>721</v>
      </c>
      <c r="C52" t="str">
        <f t="shared" si="2"/>
        <v>1/17</v>
      </c>
      <c r="D52" t="str">
        <f>"52/8582"</f>
        <v>52/8582</v>
      </c>
      <c r="E52">
        <v>9.8248554887895898E-2</v>
      </c>
      <c r="F52">
        <v>0.15796826472171499</v>
      </c>
      <c r="G52">
        <v>9.7336029610299302E-2</v>
      </c>
      <c r="H52" t="s">
        <v>730</v>
      </c>
      <c r="I52">
        <v>1</v>
      </c>
      <c r="J52" t="str">
        <f t="shared" si="0"/>
        <v/>
      </c>
    </row>
    <row r="53" spans="1:10">
      <c r="A53" t="s">
        <v>656</v>
      </c>
      <c r="B53" t="s">
        <v>657</v>
      </c>
      <c r="C53" t="str">
        <f t="shared" si="2"/>
        <v>1/17</v>
      </c>
      <c r="D53" t="str">
        <f>"55/8582"</f>
        <v>55/8582</v>
      </c>
      <c r="E53">
        <v>0.10362992657494501</v>
      </c>
      <c r="F53">
        <v>0.16309798478645701</v>
      </c>
      <c r="G53">
        <v>0.10049683273106499</v>
      </c>
      <c r="H53" t="s">
        <v>625</v>
      </c>
      <c r="I53">
        <v>1</v>
      </c>
      <c r="J53" t="str">
        <f t="shared" si="0"/>
        <v/>
      </c>
    </row>
    <row r="54" spans="1:10">
      <c r="A54" t="s">
        <v>194</v>
      </c>
      <c r="B54" t="s">
        <v>195</v>
      </c>
      <c r="C54" t="str">
        <f t="shared" si="2"/>
        <v>1/17</v>
      </c>
      <c r="D54" t="str">
        <f>"56/8582"</f>
        <v>56/8582</v>
      </c>
      <c r="E54">
        <v>0.105416990166856</v>
      </c>
      <c r="F54">
        <v>0.16309798478645701</v>
      </c>
      <c r="G54">
        <v>0.10049683273106499</v>
      </c>
      <c r="H54" t="s">
        <v>183</v>
      </c>
      <c r="I54">
        <v>1</v>
      </c>
      <c r="J54" t="str">
        <f t="shared" si="0"/>
        <v/>
      </c>
    </row>
    <row r="55" spans="1:10">
      <c r="A55" t="s">
        <v>170</v>
      </c>
      <c r="B55" t="s">
        <v>171</v>
      </c>
      <c r="C55" t="str">
        <f t="shared" si="2"/>
        <v>1/17</v>
      </c>
      <c r="D55" t="str">
        <f>"61/8582"</f>
        <v>61/8582</v>
      </c>
      <c r="E55">
        <v>0.114302121603439</v>
      </c>
      <c r="F55">
        <v>0.173569888360777</v>
      </c>
      <c r="G55">
        <v>0.10694935354707701</v>
      </c>
      <c r="H55" t="s">
        <v>625</v>
      </c>
      <c r="I55">
        <v>1</v>
      </c>
      <c r="J55" t="str">
        <f t="shared" si="0"/>
        <v/>
      </c>
    </row>
    <row r="56" spans="1:10">
      <c r="A56" t="s">
        <v>661</v>
      </c>
      <c r="B56" t="s">
        <v>662</v>
      </c>
      <c r="C56" t="str">
        <f t="shared" si="2"/>
        <v>1/17</v>
      </c>
      <c r="D56" t="str">
        <f>"63/8582"</f>
        <v>63/8582</v>
      </c>
      <c r="E56">
        <v>0.117832863542727</v>
      </c>
      <c r="F56">
        <v>0.175678087463701</v>
      </c>
      <c r="G56">
        <v>0.108248372249778</v>
      </c>
      <c r="H56" t="s">
        <v>625</v>
      </c>
      <c r="I56">
        <v>1</v>
      </c>
      <c r="J56" t="str">
        <f t="shared" si="0"/>
        <v/>
      </c>
    </row>
    <row r="57" spans="1:10">
      <c r="A57" t="s">
        <v>663</v>
      </c>
      <c r="B57" t="s">
        <v>664</v>
      </c>
      <c r="C57" t="str">
        <f t="shared" si="2"/>
        <v>1/17</v>
      </c>
      <c r="D57" t="str">
        <f>"66/8582"</f>
        <v>66/8582</v>
      </c>
      <c r="E57">
        <v>0.123104147083827</v>
      </c>
      <c r="F57">
        <v>0.18025964394417601</v>
      </c>
      <c r="G57">
        <v>0.11107141090270101</v>
      </c>
      <c r="H57" t="s">
        <v>625</v>
      </c>
      <c r="I57">
        <v>1</v>
      </c>
      <c r="J57" t="str">
        <f t="shared" si="0"/>
        <v/>
      </c>
    </row>
    <row r="58" spans="1:10">
      <c r="A58" t="s">
        <v>667</v>
      </c>
      <c r="B58" t="s">
        <v>668</v>
      </c>
      <c r="C58" t="str">
        <f t="shared" si="2"/>
        <v>1/17</v>
      </c>
      <c r="D58" t="str">
        <f>"69/8582"</f>
        <v>69/8582</v>
      </c>
      <c r="E58">
        <v>0.12834577509485701</v>
      </c>
      <c r="F58">
        <v>0.18463778171540901</v>
      </c>
      <c r="G58">
        <v>0.113769108117325</v>
      </c>
      <c r="H58" t="s">
        <v>625</v>
      </c>
      <c r="I58">
        <v>1</v>
      </c>
      <c r="J58" t="str">
        <f t="shared" si="0"/>
        <v/>
      </c>
    </row>
    <row r="59" spans="1:10">
      <c r="A59" t="s">
        <v>669</v>
      </c>
      <c r="B59" t="s">
        <v>670</v>
      </c>
      <c r="C59" t="str">
        <f t="shared" si="2"/>
        <v>1/17</v>
      </c>
      <c r="D59" t="str">
        <f>"71/8582"</f>
        <v>71/8582</v>
      </c>
      <c r="E59">
        <v>0.13182379577315301</v>
      </c>
      <c r="F59">
        <v>0.186371573334457</v>
      </c>
      <c r="G59">
        <v>0.11483742644485199</v>
      </c>
      <c r="H59" t="s">
        <v>625</v>
      </c>
      <c r="I59">
        <v>1</v>
      </c>
      <c r="J59" t="str">
        <f t="shared" si="0"/>
        <v/>
      </c>
    </row>
    <row r="60" spans="1:10">
      <c r="A60" t="s">
        <v>671</v>
      </c>
      <c r="B60" t="s">
        <v>672</v>
      </c>
      <c r="C60" t="str">
        <f t="shared" si="2"/>
        <v>1/17</v>
      </c>
      <c r="D60" t="str">
        <f>"75/8582"</f>
        <v>75/8582</v>
      </c>
      <c r="E60">
        <v>0.13874068961864999</v>
      </c>
      <c r="F60">
        <v>0.19282604319880101</v>
      </c>
      <c r="G60">
        <v>0.118814506720699</v>
      </c>
      <c r="H60" t="s">
        <v>625</v>
      </c>
      <c r="I60">
        <v>1</v>
      </c>
      <c r="J60" t="str">
        <f t="shared" si="0"/>
        <v/>
      </c>
    </row>
    <row r="61" spans="1:10">
      <c r="A61" t="s">
        <v>673</v>
      </c>
      <c r="B61" t="s">
        <v>674</v>
      </c>
      <c r="C61" t="str">
        <f t="shared" si="2"/>
        <v>1/17</v>
      </c>
      <c r="D61" t="str">
        <f>"80/8582"</f>
        <v>80/8582</v>
      </c>
      <c r="E61">
        <v>0.147313878538227</v>
      </c>
      <c r="F61">
        <v>0.19708944626035299</v>
      </c>
      <c r="G61">
        <v>0.121441507323453</v>
      </c>
      <c r="H61" t="s">
        <v>675</v>
      </c>
      <c r="I61">
        <v>1</v>
      </c>
      <c r="J61" t="str">
        <f t="shared" si="0"/>
        <v/>
      </c>
    </row>
    <row r="62" spans="1:10">
      <c r="A62" t="s">
        <v>676</v>
      </c>
      <c r="B62" t="s">
        <v>677</v>
      </c>
      <c r="C62" t="str">
        <f t="shared" si="2"/>
        <v>1/17</v>
      </c>
      <c r="D62" t="str">
        <f>"81/8582"</f>
        <v>81/8582</v>
      </c>
      <c r="E62">
        <v>0.14901884961148701</v>
      </c>
      <c r="F62">
        <v>0.19708944626035299</v>
      </c>
      <c r="G62">
        <v>0.121441507323453</v>
      </c>
      <c r="H62" t="s">
        <v>625</v>
      </c>
      <c r="I62">
        <v>1</v>
      </c>
      <c r="J62" t="str">
        <f t="shared" si="0"/>
        <v/>
      </c>
    </row>
    <row r="63" spans="1:10">
      <c r="A63" t="s">
        <v>678</v>
      </c>
      <c r="B63" t="s">
        <v>679</v>
      </c>
      <c r="C63" t="str">
        <f t="shared" si="2"/>
        <v>1/17</v>
      </c>
      <c r="D63" t="str">
        <f>"81/8582"</f>
        <v>81/8582</v>
      </c>
      <c r="E63">
        <v>0.14901884961148701</v>
      </c>
      <c r="F63">
        <v>0.19708944626035299</v>
      </c>
      <c r="G63">
        <v>0.121441507323453</v>
      </c>
      <c r="H63" t="s">
        <v>625</v>
      </c>
      <c r="I63">
        <v>1</v>
      </c>
      <c r="J63" t="str">
        <f t="shared" si="0"/>
        <v/>
      </c>
    </row>
    <row r="64" spans="1:10">
      <c r="A64" t="s">
        <v>680</v>
      </c>
      <c r="B64" t="s">
        <v>681</v>
      </c>
      <c r="C64" t="str">
        <f t="shared" si="2"/>
        <v>1/17</v>
      </c>
      <c r="D64" t="str">
        <f>"84/8582"</f>
        <v>84/8582</v>
      </c>
      <c r="E64">
        <v>0.15411453159483399</v>
      </c>
      <c r="F64">
        <v>0.20059351731391201</v>
      </c>
      <c r="G64">
        <v>0.123600626842975</v>
      </c>
      <c r="H64" t="s">
        <v>625</v>
      </c>
      <c r="I64">
        <v>1</v>
      </c>
      <c r="J64" t="str">
        <f t="shared" si="0"/>
        <v/>
      </c>
    </row>
    <row r="65" spans="1:10">
      <c r="A65" t="s">
        <v>140</v>
      </c>
      <c r="B65" t="s">
        <v>141</v>
      </c>
      <c r="C65" t="str">
        <f t="shared" si="2"/>
        <v>1/17</v>
      </c>
      <c r="D65" t="str">
        <f>"89/8582"</f>
        <v>89/8582</v>
      </c>
      <c r="E65">
        <v>0.16254356943571799</v>
      </c>
      <c r="F65">
        <v>0.207169673037606</v>
      </c>
      <c r="G65">
        <v>0.12765268685243999</v>
      </c>
      <c r="H65" t="s">
        <v>142</v>
      </c>
      <c r="I65">
        <v>1</v>
      </c>
      <c r="J65" t="str">
        <f t="shared" si="0"/>
        <v/>
      </c>
    </row>
    <row r="66" spans="1:10">
      <c r="A66" t="s">
        <v>722</v>
      </c>
      <c r="B66" t="s">
        <v>723</v>
      </c>
      <c r="C66" t="str">
        <f t="shared" si="2"/>
        <v>1/17</v>
      </c>
      <c r="D66" t="str">
        <f>"90/8582"</f>
        <v>90/8582</v>
      </c>
      <c r="E66">
        <v>0.16421986277371201</v>
      </c>
      <c r="F66">
        <v>0.207169673037606</v>
      </c>
      <c r="G66">
        <v>0.12765268685243999</v>
      </c>
      <c r="H66" t="s">
        <v>730</v>
      </c>
      <c r="I66">
        <v>1</v>
      </c>
      <c r="J66" t="str">
        <f t="shared" ref="J66:J83" si="3">IF(F66&lt;0.05,"*","")</f>
        <v/>
      </c>
    </row>
    <row r="67" spans="1:10">
      <c r="A67" t="s">
        <v>682</v>
      </c>
      <c r="B67" t="s">
        <v>683</v>
      </c>
      <c r="C67" t="str">
        <f t="shared" si="2"/>
        <v>1/17</v>
      </c>
      <c r="D67" t="str">
        <f>"92/8582"</f>
        <v>92/8582</v>
      </c>
      <c r="E67">
        <v>0.16756297998439201</v>
      </c>
      <c r="F67">
        <v>0.20818430846545699</v>
      </c>
      <c r="G67">
        <v>0.12827787941388899</v>
      </c>
      <c r="H67" t="s">
        <v>625</v>
      </c>
      <c r="I67">
        <v>1</v>
      </c>
      <c r="J67" t="str">
        <f t="shared" si="3"/>
        <v/>
      </c>
    </row>
    <row r="68" spans="1:10">
      <c r="A68" t="s">
        <v>685</v>
      </c>
      <c r="B68" t="s">
        <v>686</v>
      </c>
      <c r="C68" t="str">
        <f t="shared" si="2"/>
        <v>1/17</v>
      </c>
      <c r="D68" t="str">
        <f>"98/8582"</f>
        <v>98/8582</v>
      </c>
      <c r="E68">
        <v>0.177516976457816</v>
      </c>
      <c r="F68">
        <v>0.21682684983372799</v>
      </c>
      <c r="G68">
        <v>0.13360319373580201</v>
      </c>
      <c r="H68" t="s">
        <v>625</v>
      </c>
      <c r="I68">
        <v>1</v>
      </c>
      <c r="J68" t="str">
        <f t="shared" si="3"/>
        <v/>
      </c>
    </row>
    <row r="69" spans="1:10">
      <c r="A69" t="s">
        <v>687</v>
      </c>
      <c r="B69" t="s">
        <v>688</v>
      </c>
      <c r="C69" t="str">
        <f t="shared" si="2"/>
        <v>1/17</v>
      </c>
      <c r="D69" t="str">
        <f>"100/8582"</f>
        <v>100/8582</v>
      </c>
      <c r="E69">
        <v>0.18081000458125701</v>
      </c>
      <c r="F69">
        <v>0.21682684983372799</v>
      </c>
      <c r="G69">
        <v>0.13360319373580201</v>
      </c>
      <c r="H69" t="s">
        <v>625</v>
      </c>
      <c r="I69">
        <v>1</v>
      </c>
      <c r="J69" t="str">
        <f t="shared" si="3"/>
        <v/>
      </c>
    </row>
    <row r="70" spans="1:10">
      <c r="A70" t="s">
        <v>689</v>
      </c>
      <c r="B70" t="s">
        <v>690</v>
      </c>
      <c r="C70" t="str">
        <f t="shared" si="2"/>
        <v>1/17</v>
      </c>
      <c r="D70" t="str">
        <f>"101/8582"</f>
        <v>101/8582</v>
      </c>
      <c r="E70">
        <v>0.182451861445454</v>
      </c>
      <c r="F70">
        <v>0.21682684983372799</v>
      </c>
      <c r="G70">
        <v>0.13360319373580201</v>
      </c>
      <c r="H70" t="s">
        <v>600</v>
      </c>
      <c r="I70">
        <v>1</v>
      </c>
      <c r="J70" t="str">
        <f t="shared" si="3"/>
        <v/>
      </c>
    </row>
    <row r="71" spans="1:10">
      <c r="A71" t="s">
        <v>149</v>
      </c>
      <c r="B71" t="s">
        <v>150</v>
      </c>
      <c r="C71" t="str">
        <f t="shared" si="2"/>
        <v>1/17</v>
      </c>
      <c r="D71" t="str">
        <f>"111/8582"</f>
        <v>111/8582</v>
      </c>
      <c r="E71">
        <v>0.198700969865335</v>
      </c>
      <c r="F71">
        <v>0.23276399327082201</v>
      </c>
      <c r="G71">
        <v>0.14342325644415199</v>
      </c>
      <c r="H71" t="s">
        <v>142</v>
      </c>
      <c r="I71">
        <v>1</v>
      </c>
      <c r="J71" t="str">
        <f t="shared" si="3"/>
        <v/>
      </c>
    </row>
    <row r="72" spans="1:10">
      <c r="A72" t="s">
        <v>691</v>
      </c>
      <c r="B72" t="s">
        <v>692</v>
      </c>
      <c r="C72" t="str">
        <f t="shared" si="2"/>
        <v>1/17</v>
      </c>
      <c r="D72" t="str">
        <f>"115/8582"</f>
        <v>115/8582</v>
      </c>
      <c r="E72">
        <v>0.20511510301893199</v>
      </c>
      <c r="F72">
        <v>0.23689349926130099</v>
      </c>
      <c r="G72">
        <v>0.14596775307499901</v>
      </c>
      <c r="H72" t="s">
        <v>609</v>
      </c>
      <c r="I72">
        <v>1</v>
      </c>
      <c r="J72" t="str">
        <f t="shared" si="3"/>
        <v/>
      </c>
    </row>
    <row r="73" spans="1:10">
      <c r="A73" t="s">
        <v>469</v>
      </c>
      <c r="B73" t="s">
        <v>470</v>
      </c>
      <c r="C73" t="str">
        <f t="shared" si="2"/>
        <v>1/17</v>
      </c>
      <c r="D73" t="str">
        <f>"118/8582"</f>
        <v>118/8582</v>
      </c>
      <c r="E73">
        <v>0.20989395734614399</v>
      </c>
      <c r="F73">
        <v>0.23904589586644201</v>
      </c>
      <c r="G73">
        <v>0.14729400515518901</v>
      </c>
      <c r="H73" t="s">
        <v>625</v>
      </c>
      <c r="I73">
        <v>1</v>
      </c>
      <c r="J73" t="str">
        <f t="shared" si="3"/>
        <v/>
      </c>
    </row>
    <row r="74" spans="1:10">
      <c r="A74" t="s">
        <v>205</v>
      </c>
      <c r="B74" t="s">
        <v>206</v>
      </c>
      <c r="C74" t="str">
        <f>"2/17"</f>
        <v>2/17</v>
      </c>
      <c r="D74" t="str">
        <f>"447/8582"</f>
        <v>447/8582</v>
      </c>
      <c r="E74">
        <v>0.22090596969588999</v>
      </c>
      <c r="F74">
        <v>0.248140952261136</v>
      </c>
      <c r="G74">
        <v>0.15289814773471799</v>
      </c>
      <c r="H74" t="s">
        <v>584</v>
      </c>
      <c r="I74">
        <v>2</v>
      </c>
      <c r="J74" t="str">
        <f t="shared" si="3"/>
        <v/>
      </c>
    </row>
    <row r="75" spans="1:10">
      <c r="A75" t="s">
        <v>693</v>
      </c>
      <c r="B75" t="s">
        <v>694</v>
      </c>
      <c r="C75" t="str">
        <f>"1/17"</f>
        <v>1/17</v>
      </c>
      <c r="D75" t="str">
        <f>"132/8582"</f>
        <v>132/8582</v>
      </c>
      <c r="E75">
        <v>0.23183992865526101</v>
      </c>
      <c r="F75">
        <v>0.25685442055258201</v>
      </c>
      <c r="G75">
        <v>0.15826716542392699</v>
      </c>
      <c r="H75" t="s">
        <v>600</v>
      </c>
      <c r="I75">
        <v>1</v>
      </c>
      <c r="J75" t="str">
        <f t="shared" si="3"/>
        <v/>
      </c>
    </row>
    <row r="76" spans="1:10">
      <c r="A76" t="s">
        <v>695</v>
      </c>
      <c r="B76" t="s">
        <v>696</v>
      </c>
      <c r="C76" t="str">
        <f>"1/17"</f>
        <v>1/17</v>
      </c>
      <c r="D76" t="str">
        <f>"134/8582"</f>
        <v>134/8582</v>
      </c>
      <c r="E76">
        <v>0.23492782367614201</v>
      </c>
      <c r="F76">
        <v>0.25685442055258201</v>
      </c>
      <c r="G76">
        <v>0.15826716542392699</v>
      </c>
      <c r="H76" t="s">
        <v>625</v>
      </c>
      <c r="I76">
        <v>1</v>
      </c>
      <c r="J76" t="str">
        <f t="shared" si="3"/>
        <v/>
      </c>
    </row>
    <row r="77" spans="1:10">
      <c r="A77" t="s">
        <v>84</v>
      </c>
      <c r="B77" t="s">
        <v>85</v>
      </c>
      <c r="C77" t="str">
        <f>"2/17"</f>
        <v>2/17</v>
      </c>
      <c r="D77" t="str">
        <f>"492/8582"</f>
        <v>492/8582</v>
      </c>
      <c r="E77">
        <v>0.254476534201731</v>
      </c>
      <c r="F77">
        <v>0.271256163515955</v>
      </c>
      <c r="G77">
        <v>0.16714115338595401</v>
      </c>
      <c r="H77" t="s">
        <v>736</v>
      </c>
      <c r="I77">
        <v>2</v>
      </c>
      <c r="J77" t="str">
        <f t="shared" si="3"/>
        <v/>
      </c>
    </row>
    <row r="78" spans="1:10">
      <c r="A78" t="s">
        <v>153</v>
      </c>
      <c r="B78" t="s">
        <v>154</v>
      </c>
      <c r="C78" t="str">
        <f t="shared" ref="C78:C83" si="4">"1/17"</f>
        <v>1/17</v>
      </c>
      <c r="D78" t="str">
        <f>"147/8582"</f>
        <v>147/8582</v>
      </c>
      <c r="E78">
        <v>0.25471615354547</v>
      </c>
      <c r="F78">
        <v>0.271256163515955</v>
      </c>
      <c r="G78">
        <v>0.16714115338595401</v>
      </c>
      <c r="H78" t="s">
        <v>675</v>
      </c>
      <c r="I78">
        <v>1</v>
      </c>
      <c r="J78" t="str">
        <f t="shared" si="3"/>
        <v/>
      </c>
    </row>
    <row r="79" spans="1:10">
      <c r="A79" t="s">
        <v>699</v>
      </c>
      <c r="B79" t="s">
        <v>700</v>
      </c>
      <c r="C79" t="str">
        <f t="shared" si="4"/>
        <v>1/17</v>
      </c>
      <c r="D79" t="str">
        <f>"163/8582"</f>
        <v>163/8582</v>
      </c>
      <c r="E79">
        <v>0.27840989789374898</v>
      </c>
      <c r="F79">
        <v>0.29268732855496699</v>
      </c>
      <c r="G79">
        <v>0.18034649256275201</v>
      </c>
      <c r="H79" t="s">
        <v>625</v>
      </c>
      <c r="I79">
        <v>1</v>
      </c>
      <c r="J79" t="str">
        <f t="shared" si="3"/>
        <v/>
      </c>
    </row>
    <row r="80" spans="1:10">
      <c r="A80" t="s">
        <v>703</v>
      </c>
      <c r="B80" t="s">
        <v>704</v>
      </c>
      <c r="C80" t="str">
        <f t="shared" si="4"/>
        <v>1/17</v>
      </c>
      <c r="D80" t="str">
        <f>"187/8582"</f>
        <v>187/8582</v>
      </c>
      <c r="E80">
        <v>0.312625002694705</v>
      </c>
      <c r="F80">
        <v>0.32449683824007303</v>
      </c>
      <c r="G80">
        <v>0.19994670392199601</v>
      </c>
      <c r="H80" t="s">
        <v>609</v>
      </c>
      <c r="I80">
        <v>1</v>
      </c>
      <c r="J80" t="str">
        <f t="shared" si="3"/>
        <v/>
      </c>
    </row>
    <row r="81" spans="1:10">
      <c r="A81" t="s">
        <v>82</v>
      </c>
      <c r="B81" t="s">
        <v>83</v>
      </c>
      <c r="C81" t="str">
        <f t="shared" si="4"/>
        <v>1/17</v>
      </c>
      <c r="D81" t="str">
        <f>"246/8582"</f>
        <v>246/8582</v>
      </c>
      <c r="E81">
        <v>0.39036069076497398</v>
      </c>
      <c r="F81">
        <v>0.40011970803409802</v>
      </c>
      <c r="G81">
        <v>0.246543594167352</v>
      </c>
      <c r="H81" t="s">
        <v>625</v>
      </c>
      <c r="I81">
        <v>1</v>
      </c>
      <c r="J81" t="str">
        <f t="shared" si="3"/>
        <v/>
      </c>
    </row>
    <row r="82" spans="1:10">
      <c r="A82" t="s">
        <v>260</v>
      </c>
      <c r="B82" t="s">
        <v>261</v>
      </c>
      <c r="C82" t="str">
        <f t="shared" si="4"/>
        <v>1/17</v>
      </c>
      <c r="D82" t="str">
        <f>"263/8582"</f>
        <v>263/8582</v>
      </c>
      <c r="E82">
        <v>0.41117454569853601</v>
      </c>
      <c r="F82">
        <v>0.41625077465777699</v>
      </c>
      <c r="G82">
        <v>0.25648314741429101</v>
      </c>
      <c r="H82" t="s">
        <v>705</v>
      </c>
      <c r="I82">
        <v>1</v>
      </c>
      <c r="J82" t="str">
        <f t="shared" si="3"/>
        <v/>
      </c>
    </row>
    <row r="83" spans="1:10">
      <c r="A83" t="s">
        <v>706</v>
      </c>
      <c r="B83" t="s">
        <v>707</v>
      </c>
      <c r="C83" t="str">
        <f t="shared" si="4"/>
        <v>1/17</v>
      </c>
      <c r="D83" t="str">
        <f>"395/8582"</f>
        <v>395/8582</v>
      </c>
      <c r="E83">
        <v>0.55147745881628196</v>
      </c>
      <c r="F83">
        <v>0.55147745881628196</v>
      </c>
      <c r="G83">
        <v>0.339806393108877</v>
      </c>
      <c r="H83" t="s">
        <v>625</v>
      </c>
      <c r="I83">
        <v>1</v>
      </c>
      <c r="J83" t="str">
        <f t="shared" si="3"/>
        <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FF99F-6DED-4950-9F22-6906FACD72AD}">
  <sheetPr>
    <tabColor theme="8"/>
  </sheetPr>
  <dimension ref="A1:J138"/>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172</v>
      </c>
      <c r="B2" s="9" t="s">
        <v>173</v>
      </c>
      <c r="C2" s="9" t="str">
        <f>"4/12"</f>
        <v>4/12</v>
      </c>
      <c r="D2" s="9" t="str">
        <f>"91/8582"</f>
        <v>91/8582</v>
      </c>
      <c r="E2" s="9">
        <v>5.4882094334302098E-6</v>
      </c>
      <c r="F2" s="9">
        <v>3.7594234618997001E-4</v>
      </c>
      <c r="G2" s="9">
        <v>3.35069628567318E-4</v>
      </c>
      <c r="H2" s="9" t="s">
        <v>737</v>
      </c>
      <c r="I2" s="9">
        <v>4</v>
      </c>
      <c r="J2" s="9" t="str">
        <f t="shared" ref="J2:J65" si="0">IF(F2&lt;0.05,"*","")</f>
        <v>*</v>
      </c>
    </row>
    <row r="3" spans="1:10">
      <c r="A3" s="9" t="s">
        <v>163</v>
      </c>
      <c r="B3" s="9" t="s">
        <v>164</v>
      </c>
      <c r="C3" s="9" t="str">
        <f t="shared" ref="C3:C9" si="1">"3/12"</f>
        <v>3/12</v>
      </c>
      <c r="D3" s="9" t="str">
        <f>"24/8582"</f>
        <v>24/8582</v>
      </c>
      <c r="E3" s="9">
        <v>4.1590025796325596E-6</v>
      </c>
      <c r="F3" s="9">
        <v>3.7594234618997001E-4</v>
      </c>
      <c r="G3" s="9">
        <v>3.35069628567318E-4</v>
      </c>
      <c r="H3" s="9" t="s">
        <v>738</v>
      </c>
      <c r="I3" s="9">
        <v>3</v>
      </c>
      <c r="J3" s="9" t="str">
        <f t="shared" si="0"/>
        <v>*</v>
      </c>
    </row>
    <row r="4" spans="1:10">
      <c r="A4" s="9" t="s">
        <v>166</v>
      </c>
      <c r="B4" s="9" t="s">
        <v>167</v>
      </c>
      <c r="C4" s="9" t="str">
        <f t="shared" si="1"/>
        <v>3/12</v>
      </c>
      <c r="D4" s="9" t="str">
        <f>"33/8582"</f>
        <v>33/8582</v>
      </c>
      <c r="E4" s="9">
        <v>1.1132004337604301E-5</v>
      </c>
      <c r="F4" s="9">
        <v>5.0836153141726396E-4</v>
      </c>
      <c r="G4" s="9">
        <v>4.5309210637266701E-4</v>
      </c>
      <c r="H4" s="9" t="s">
        <v>738</v>
      </c>
      <c r="I4" s="9">
        <v>3</v>
      </c>
      <c r="J4" s="9" t="str">
        <f t="shared" si="0"/>
        <v>*</v>
      </c>
    </row>
    <row r="5" spans="1:10">
      <c r="A5" s="9" t="s">
        <v>168</v>
      </c>
      <c r="B5" s="9" t="s">
        <v>169</v>
      </c>
      <c r="C5" s="9" t="str">
        <f t="shared" si="1"/>
        <v>3/12</v>
      </c>
      <c r="D5" s="9" t="str">
        <f>"40/8582"</f>
        <v>40/8582</v>
      </c>
      <c r="E5" s="9">
        <v>2.00474839437088E-5</v>
      </c>
      <c r="F5" s="9">
        <v>6.8662632507202601E-4</v>
      </c>
      <c r="G5" s="9">
        <v>6.1197582565005804E-4</v>
      </c>
      <c r="H5" s="9" t="s">
        <v>738</v>
      </c>
      <c r="I5" s="9">
        <v>3</v>
      </c>
      <c r="J5" s="9" t="str">
        <f t="shared" si="0"/>
        <v>*</v>
      </c>
    </row>
    <row r="6" spans="1:10">
      <c r="A6" s="9" t="s">
        <v>170</v>
      </c>
      <c r="B6" s="9" t="s">
        <v>171</v>
      </c>
      <c r="C6" s="9" t="str">
        <f t="shared" si="1"/>
        <v>3/12</v>
      </c>
      <c r="D6" s="9" t="str">
        <f>"61/8582"</f>
        <v>61/8582</v>
      </c>
      <c r="E6" s="9">
        <v>7.1827792330856295E-5</v>
      </c>
      <c r="F6" s="9">
        <v>1.9680815098654602E-3</v>
      </c>
      <c r="G6" s="9">
        <v>1.75411029692196E-3</v>
      </c>
      <c r="H6" s="9" t="s">
        <v>738</v>
      </c>
      <c r="I6" s="9">
        <v>3</v>
      </c>
      <c r="J6" s="9" t="str">
        <f t="shared" si="0"/>
        <v>*</v>
      </c>
    </row>
    <row r="7" spans="1:10">
      <c r="A7" s="9" t="s">
        <v>145</v>
      </c>
      <c r="B7" s="9" t="s">
        <v>146</v>
      </c>
      <c r="C7" s="9" t="str">
        <f t="shared" si="1"/>
        <v>3/12</v>
      </c>
      <c r="D7" s="9" t="str">
        <f>"95/8582"</f>
        <v>95/8582</v>
      </c>
      <c r="E7" s="9">
        <v>2.6892830015215799E-4</v>
      </c>
      <c r="F7" s="9">
        <v>6.1405295201409403E-3</v>
      </c>
      <c r="G7" s="9">
        <v>5.4729268101140899E-3</v>
      </c>
      <c r="H7" s="9" t="s">
        <v>738</v>
      </c>
      <c r="I7" s="9">
        <v>3</v>
      </c>
      <c r="J7" s="9" t="str">
        <f t="shared" si="0"/>
        <v>*</v>
      </c>
    </row>
    <row r="8" spans="1:10">
      <c r="A8" s="9" t="s">
        <v>72</v>
      </c>
      <c r="B8" s="9" t="s">
        <v>73</v>
      </c>
      <c r="C8" s="9" t="str">
        <f t="shared" si="1"/>
        <v>3/12</v>
      </c>
      <c r="D8" s="9" t="str">
        <f>"117/8582"</f>
        <v>117/8582</v>
      </c>
      <c r="E8" s="9">
        <v>4.9669813705735999E-4</v>
      </c>
      <c r="F8" s="9">
        <v>9.6159184497797597E-3</v>
      </c>
      <c r="G8" s="9">
        <v>8.5704689986511907E-3</v>
      </c>
      <c r="H8" s="9" t="s">
        <v>739</v>
      </c>
      <c r="I8" s="9">
        <v>3</v>
      </c>
      <c r="J8" s="9" t="str">
        <f t="shared" si="0"/>
        <v>*</v>
      </c>
    </row>
    <row r="9" spans="1:10">
      <c r="A9" s="9" t="s">
        <v>76</v>
      </c>
      <c r="B9" s="9" t="s">
        <v>77</v>
      </c>
      <c r="C9" s="9" t="str">
        <f t="shared" si="1"/>
        <v>3/12</v>
      </c>
      <c r="D9" s="9" t="str">
        <f>"122/8582"</f>
        <v>122/8582</v>
      </c>
      <c r="E9" s="9">
        <v>5.61513486118526E-4</v>
      </c>
      <c r="F9" s="9">
        <v>9.6159184497797597E-3</v>
      </c>
      <c r="G9" s="9">
        <v>8.5704689986511907E-3</v>
      </c>
      <c r="H9" s="9" t="s">
        <v>739</v>
      </c>
      <c r="I9" s="9">
        <v>3</v>
      </c>
      <c r="J9" s="9" t="str">
        <f t="shared" si="0"/>
        <v>*</v>
      </c>
    </row>
    <row r="10" spans="1:10">
      <c r="A10" s="9" t="s">
        <v>190</v>
      </c>
      <c r="B10" s="9" t="s">
        <v>191</v>
      </c>
      <c r="C10" s="9" t="str">
        <f>"4/12"</f>
        <v>4/12</v>
      </c>
      <c r="D10" s="9" t="str">
        <f>"342/8582"</f>
        <v>342/8582</v>
      </c>
      <c r="E10" s="9">
        <v>9.5112318072719797E-4</v>
      </c>
      <c r="F10" s="9">
        <v>1.4478208417736199E-2</v>
      </c>
      <c r="G10" s="9">
        <v>1.2904127364252E-2</v>
      </c>
      <c r="H10" s="9" t="s">
        <v>737</v>
      </c>
      <c r="I10" s="9">
        <v>4</v>
      </c>
      <c r="J10" s="9" t="str">
        <f t="shared" si="0"/>
        <v>*</v>
      </c>
    </row>
    <row r="11" spans="1:10">
      <c r="A11" t="s">
        <v>82</v>
      </c>
      <c r="B11" t="s">
        <v>83</v>
      </c>
      <c r="C11" t="str">
        <f>"3/12"</f>
        <v>3/12</v>
      </c>
      <c r="D11" t="str">
        <f>"246/8582"</f>
        <v>246/8582</v>
      </c>
      <c r="E11">
        <v>4.2250957382413204E-3</v>
      </c>
      <c r="F11">
        <v>5.7883811613906003E-2</v>
      </c>
      <c r="G11">
        <v>5.15906426985255E-2</v>
      </c>
      <c r="H11" t="s">
        <v>739</v>
      </c>
      <c r="I11">
        <v>3</v>
      </c>
      <c r="J11" t="str">
        <f t="shared" si="0"/>
        <v/>
      </c>
    </row>
    <row r="12" spans="1:10">
      <c r="A12" t="s">
        <v>153</v>
      </c>
      <c r="B12" t="s">
        <v>154</v>
      </c>
      <c r="C12" t="str">
        <f>"2/12"</f>
        <v>2/12</v>
      </c>
      <c r="D12" t="str">
        <f>"147/8582"</f>
        <v>147/8582</v>
      </c>
      <c r="E12">
        <v>1.7186213878498901E-2</v>
      </c>
      <c r="F12">
        <v>0.18111625395033401</v>
      </c>
      <c r="G12">
        <v>0.16142516679399799</v>
      </c>
      <c r="H12" t="s">
        <v>740</v>
      </c>
      <c r="I12">
        <v>2</v>
      </c>
      <c r="J12" t="str">
        <f t="shared" si="0"/>
        <v/>
      </c>
    </row>
    <row r="13" spans="1:10">
      <c r="A13" t="s">
        <v>741</v>
      </c>
      <c r="B13" t="s">
        <v>742</v>
      </c>
      <c r="C13" t="str">
        <f>"1/12"</f>
        <v>1/12</v>
      </c>
      <c r="D13" t="str">
        <f>"11/8582"</f>
        <v>11/8582</v>
      </c>
      <c r="E13">
        <v>1.5282789186444301E-2</v>
      </c>
      <c r="F13">
        <v>0.18111625395033401</v>
      </c>
      <c r="G13">
        <v>0.16142516679399799</v>
      </c>
      <c r="H13" t="s">
        <v>743</v>
      </c>
      <c r="I13">
        <v>1</v>
      </c>
      <c r="J13" t="str">
        <f t="shared" si="0"/>
        <v/>
      </c>
    </row>
    <row r="14" spans="1:10">
      <c r="A14" t="s">
        <v>744</v>
      </c>
      <c r="B14" t="s">
        <v>745</v>
      </c>
      <c r="C14" t="str">
        <f>"1/12"</f>
        <v>1/12</v>
      </c>
      <c r="D14" t="str">
        <f>"12/8582"</f>
        <v>12/8582</v>
      </c>
      <c r="E14">
        <v>1.66614622152353E-2</v>
      </c>
      <c r="F14">
        <v>0.18111625395033401</v>
      </c>
      <c r="G14">
        <v>0.16142516679399799</v>
      </c>
      <c r="H14" t="s">
        <v>746</v>
      </c>
      <c r="I14">
        <v>1</v>
      </c>
      <c r="J14" t="str">
        <f t="shared" si="0"/>
        <v/>
      </c>
    </row>
    <row r="15" spans="1:10">
      <c r="A15" t="s">
        <v>84</v>
      </c>
      <c r="B15" t="s">
        <v>85</v>
      </c>
      <c r="C15" t="str">
        <f>"3/12"</f>
        <v>3/12</v>
      </c>
      <c r="D15" t="str">
        <f>"492/8582"</f>
        <v>492/8582</v>
      </c>
      <c r="E15">
        <v>2.79475743563464E-2</v>
      </c>
      <c r="F15">
        <v>0.187365562471664</v>
      </c>
      <c r="G15">
        <v>0.166995046075398</v>
      </c>
      <c r="H15" t="s">
        <v>739</v>
      </c>
      <c r="I15">
        <v>3</v>
      </c>
      <c r="J15" t="str">
        <f t="shared" si="0"/>
        <v/>
      </c>
    </row>
    <row r="16" spans="1:10">
      <c r="A16" t="s">
        <v>747</v>
      </c>
      <c r="B16" t="s">
        <v>748</v>
      </c>
      <c r="C16" t="str">
        <f t="shared" ref="C16:C79" si="2">"1/12"</f>
        <v>1/12</v>
      </c>
      <c r="D16" t="str">
        <f>"16/8582"</f>
        <v>16/8582</v>
      </c>
      <c r="E16">
        <v>2.2158479050787501E-2</v>
      </c>
      <c r="F16">
        <v>0.187365562471664</v>
      </c>
      <c r="G16">
        <v>0.166995046075398</v>
      </c>
      <c r="H16" t="s">
        <v>743</v>
      </c>
      <c r="I16">
        <v>1</v>
      </c>
      <c r="J16" t="str">
        <f t="shared" si="0"/>
        <v/>
      </c>
    </row>
    <row r="17" spans="1:10">
      <c r="A17" t="s">
        <v>749</v>
      </c>
      <c r="B17" t="s">
        <v>750</v>
      </c>
      <c r="C17" t="str">
        <f t="shared" si="2"/>
        <v>1/12</v>
      </c>
      <c r="D17" t="str">
        <f>"16/8582"</f>
        <v>16/8582</v>
      </c>
      <c r="E17">
        <v>2.2158479050787501E-2</v>
      </c>
      <c r="F17">
        <v>0.187365562471664</v>
      </c>
      <c r="G17">
        <v>0.166995046075398</v>
      </c>
      <c r="H17" t="s">
        <v>743</v>
      </c>
      <c r="I17">
        <v>1</v>
      </c>
      <c r="J17" t="str">
        <f t="shared" si="0"/>
        <v/>
      </c>
    </row>
    <row r="18" spans="1:10">
      <c r="A18" t="s">
        <v>751</v>
      </c>
      <c r="B18" t="s">
        <v>752</v>
      </c>
      <c r="C18" t="str">
        <f t="shared" si="2"/>
        <v>1/12</v>
      </c>
      <c r="D18" t="str">
        <f>"18/8582"</f>
        <v>18/8582</v>
      </c>
      <c r="E18">
        <v>2.4896411159217299E-2</v>
      </c>
      <c r="F18">
        <v>0.187365562471664</v>
      </c>
      <c r="G18">
        <v>0.166995046075398</v>
      </c>
      <c r="H18" t="s">
        <v>753</v>
      </c>
      <c r="I18">
        <v>1</v>
      </c>
      <c r="J18" t="str">
        <f t="shared" si="0"/>
        <v/>
      </c>
    </row>
    <row r="19" spans="1:10">
      <c r="A19" t="s">
        <v>175</v>
      </c>
      <c r="B19" t="s">
        <v>176</v>
      </c>
      <c r="C19" t="str">
        <f t="shared" si="2"/>
        <v>1/12</v>
      </c>
      <c r="D19" t="str">
        <f>"21/8582"</f>
        <v>21/8582</v>
      </c>
      <c r="E19">
        <v>2.8990135193059201E-2</v>
      </c>
      <c r="F19">
        <v>0.187365562471664</v>
      </c>
      <c r="G19">
        <v>0.166995046075398</v>
      </c>
      <c r="H19" t="s">
        <v>177</v>
      </c>
      <c r="I19">
        <v>1</v>
      </c>
      <c r="J19" t="str">
        <f t="shared" si="0"/>
        <v/>
      </c>
    </row>
    <row r="20" spans="1:10">
      <c r="A20" t="s">
        <v>754</v>
      </c>
      <c r="B20" t="s">
        <v>755</v>
      </c>
      <c r="C20" t="str">
        <f t="shared" si="2"/>
        <v>1/12</v>
      </c>
      <c r="D20" t="str">
        <f>"30/8582"</f>
        <v>30/8582</v>
      </c>
      <c r="E20">
        <v>4.1176969210204001E-2</v>
      </c>
      <c r="F20">
        <v>0.187365562471664</v>
      </c>
      <c r="G20">
        <v>0.166995046075398</v>
      </c>
      <c r="H20" t="s">
        <v>753</v>
      </c>
      <c r="I20">
        <v>1</v>
      </c>
      <c r="J20" t="str">
        <f t="shared" si="0"/>
        <v/>
      </c>
    </row>
    <row r="21" spans="1:10">
      <c r="A21" t="s">
        <v>188</v>
      </c>
      <c r="B21" t="s">
        <v>189</v>
      </c>
      <c r="C21" t="str">
        <f t="shared" si="2"/>
        <v>1/12</v>
      </c>
      <c r="D21" t="str">
        <f>"36/8582"</f>
        <v>36/8582</v>
      </c>
      <c r="E21">
        <v>4.92234597279885E-2</v>
      </c>
      <c r="F21">
        <v>0.187365562471664</v>
      </c>
      <c r="G21">
        <v>0.166995046075398</v>
      </c>
      <c r="H21" t="s">
        <v>177</v>
      </c>
      <c r="I21">
        <v>1</v>
      </c>
      <c r="J21" t="str">
        <f t="shared" si="0"/>
        <v/>
      </c>
    </row>
    <row r="22" spans="1:10">
      <c r="A22" t="s">
        <v>125</v>
      </c>
      <c r="B22" t="s">
        <v>126</v>
      </c>
      <c r="C22" t="str">
        <f t="shared" si="2"/>
        <v>1/12</v>
      </c>
      <c r="D22" t="str">
        <f>"36/8582"</f>
        <v>36/8582</v>
      </c>
      <c r="E22">
        <v>4.92234597279885E-2</v>
      </c>
      <c r="F22">
        <v>0.187365562471664</v>
      </c>
      <c r="G22">
        <v>0.166995046075398</v>
      </c>
      <c r="H22" t="s">
        <v>177</v>
      </c>
      <c r="I22">
        <v>1</v>
      </c>
      <c r="J22" t="str">
        <f t="shared" si="0"/>
        <v/>
      </c>
    </row>
    <row r="23" spans="1:10">
      <c r="A23" t="s">
        <v>756</v>
      </c>
      <c r="B23" t="s">
        <v>757</v>
      </c>
      <c r="C23" t="str">
        <f t="shared" si="2"/>
        <v>1/12</v>
      </c>
      <c r="D23" t="str">
        <f>"42/8582"</f>
        <v>42/8582</v>
      </c>
      <c r="E23">
        <v>5.7208007559105302E-2</v>
      </c>
      <c r="F23">
        <v>0.187365562471664</v>
      </c>
      <c r="G23">
        <v>0.166995046075398</v>
      </c>
      <c r="H23" t="s">
        <v>743</v>
      </c>
      <c r="I23">
        <v>1</v>
      </c>
      <c r="J23" t="str">
        <f t="shared" si="0"/>
        <v/>
      </c>
    </row>
    <row r="24" spans="1:10">
      <c r="A24" t="s">
        <v>130</v>
      </c>
      <c r="B24" t="s">
        <v>131</v>
      </c>
      <c r="C24" t="str">
        <f t="shared" si="2"/>
        <v>1/12</v>
      </c>
      <c r="D24" t="str">
        <f>"46/8582"</f>
        <v>46/8582</v>
      </c>
      <c r="E24">
        <v>6.2496841175628301E-2</v>
      </c>
      <c r="F24">
        <v>0.187365562471664</v>
      </c>
      <c r="G24">
        <v>0.166995046075398</v>
      </c>
      <c r="H24" t="s">
        <v>177</v>
      </c>
      <c r="I24">
        <v>1</v>
      </c>
      <c r="J24" t="str">
        <f t="shared" si="0"/>
        <v/>
      </c>
    </row>
    <row r="25" spans="1:10">
      <c r="A25" t="s">
        <v>322</v>
      </c>
      <c r="B25" t="s">
        <v>323</v>
      </c>
      <c r="C25" t="str">
        <f t="shared" si="2"/>
        <v>1/12</v>
      </c>
      <c r="D25" t="str">
        <f>"49/8582"</f>
        <v>49/8582</v>
      </c>
      <c r="E25">
        <v>6.6445603265273698E-2</v>
      </c>
      <c r="F25">
        <v>0.187365562471664</v>
      </c>
      <c r="G25">
        <v>0.166995046075398</v>
      </c>
      <c r="H25" t="s">
        <v>324</v>
      </c>
      <c r="I25">
        <v>1</v>
      </c>
      <c r="J25" t="str">
        <f t="shared" si="0"/>
        <v/>
      </c>
    </row>
    <row r="26" spans="1:10">
      <c r="A26" t="s">
        <v>325</v>
      </c>
      <c r="B26" t="s">
        <v>326</v>
      </c>
      <c r="C26" t="str">
        <f t="shared" si="2"/>
        <v>1/12</v>
      </c>
      <c r="D26" t="str">
        <f>"51/8582"</f>
        <v>51/8582</v>
      </c>
      <c r="E26">
        <v>6.9069634947602404E-2</v>
      </c>
      <c r="F26">
        <v>0.187365562471664</v>
      </c>
      <c r="G26">
        <v>0.166995046075398</v>
      </c>
      <c r="H26" t="s">
        <v>324</v>
      </c>
      <c r="I26">
        <v>1</v>
      </c>
      <c r="J26" t="str">
        <f t="shared" si="0"/>
        <v/>
      </c>
    </row>
    <row r="27" spans="1:10">
      <c r="A27" t="s">
        <v>327</v>
      </c>
      <c r="B27" t="s">
        <v>328</v>
      </c>
      <c r="C27" t="str">
        <f t="shared" si="2"/>
        <v>1/12</v>
      </c>
      <c r="D27" t="str">
        <f>"51/8582"</f>
        <v>51/8582</v>
      </c>
      <c r="E27">
        <v>6.9069634947602404E-2</v>
      </c>
      <c r="F27">
        <v>0.187365562471664</v>
      </c>
      <c r="G27">
        <v>0.166995046075398</v>
      </c>
      <c r="H27" t="s">
        <v>324</v>
      </c>
      <c r="I27">
        <v>1</v>
      </c>
      <c r="J27" t="str">
        <f t="shared" si="0"/>
        <v/>
      </c>
    </row>
    <row r="28" spans="1:10">
      <c r="A28" t="s">
        <v>329</v>
      </c>
      <c r="B28" t="s">
        <v>330</v>
      </c>
      <c r="C28" t="str">
        <f t="shared" si="2"/>
        <v>1/12</v>
      </c>
      <c r="D28" t="str">
        <f>"51/8582"</f>
        <v>51/8582</v>
      </c>
      <c r="E28">
        <v>6.9069634947602404E-2</v>
      </c>
      <c r="F28">
        <v>0.187365562471664</v>
      </c>
      <c r="G28">
        <v>0.166995046075398</v>
      </c>
      <c r="H28" t="s">
        <v>324</v>
      </c>
      <c r="I28">
        <v>1</v>
      </c>
      <c r="J28" t="str">
        <f t="shared" si="0"/>
        <v/>
      </c>
    </row>
    <row r="29" spans="1:10">
      <c r="A29" t="s">
        <v>331</v>
      </c>
      <c r="B29" t="s">
        <v>332</v>
      </c>
      <c r="C29" t="str">
        <f t="shared" si="2"/>
        <v>1/12</v>
      </c>
      <c r="D29" t="str">
        <f>"52/8582"</f>
        <v>52/8582</v>
      </c>
      <c r="E29">
        <v>7.0379113834090498E-2</v>
      </c>
      <c r="F29">
        <v>0.187365562471664</v>
      </c>
      <c r="G29">
        <v>0.166995046075398</v>
      </c>
      <c r="H29" t="s">
        <v>324</v>
      </c>
      <c r="I29">
        <v>1</v>
      </c>
      <c r="J29" t="str">
        <f t="shared" si="0"/>
        <v/>
      </c>
    </row>
    <row r="30" spans="1:10">
      <c r="A30" t="s">
        <v>333</v>
      </c>
      <c r="B30" t="s">
        <v>334</v>
      </c>
      <c r="C30" t="str">
        <f t="shared" si="2"/>
        <v>1/12</v>
      </c>
      <c r="D30" t="str">
        <f>"52/8582"</f>
        <v>52/8582</v>
      </c>
      <c r="E30">
        <v>7.0379113834090498E-2</v>
      </c>
      <c r="F30">
        <v>0.187365562471664</v>
      </c>
      <c r="G30">
        <v>0.166995046075398</v>
      </c>
      <c r="H30" t="s">
        <v>324</v>
      </c>
      <c r="I30">
        <v>1</v>
      </c>
      <c r="J30" t="str">
        <f t="shared" si="0"/>
        <v/>
      </c>
    </row>
    <row r="31" spans="1:10">
      <c r="A31" t="s">
        <v>335</v>
      </c>
      <c r="B31" t="s">
        <v>336</v>
      </c>
      <c r="C31" t="str">
        <f t="shared" si="2"/>
        <v>1/12</v>
      </c>
      <c r="D31" t="str">
        <f>"52/8582"</f>
        <v>52/8582</v>
      </c>
      <c r="E31">
        <v>7.0379113834090498E-2</v>
      </c>
      <c r="F31">
        <v>0.187365562471664</v>
      </c>
      <c r="G31">
        <v>0.166995046075398</v>
      </c>
      <c r="H31" t="s">
        <v>324</v>
      </c>
      <c r="I31">
        <v>1</v>
      </c>
      <c r="J31" t="str">
        <f t="shared" si="0"/>
        <v/>
      </c>
    </row>
    <row r="32" spans="1:10">
      <c r="A32" t="s">
        <v>337</v>
      </c>
      <c r="B32" t="s">
        <v>338</v>
      </c>
      <c r="C32" t="str">
        <f t="shared" si="2"/>
        <v>1/12</v>
      </c>
      <c r="D32" t="str">
        <f>"52/8582"</f>
        <v>52/8582</v>
      </c>
      <c r="E32">
        <v>7.0379113834090498E-2</v>
      </c>
      <c r="F32">
        <v>0.187365562471664</v>
      </c>
      <c r="G32">
        <v>0.166995046075398</v>
      </c>
      <c r="H32" t="s">
        <v>324</v>
      </c>
      <c r="I32">
        <v>1</v>
      </c>
      <c r="J32" t="str">
        <f t="shared" si="0"/>
        <v/>
      </c>
    </row>
    <row r="33" spans="1:10">
      <c r="A33" t="s">
        <v>339</v>
      </c>
      <c r="B33" t="s">
        <v>340</v>
      </c>
      <c r="C33" t="str">
        <f t="shared" si="2"/>
        <v>1/12</v>
      </c>
      <c r="D33" t="str">
        <f>"52/8582"</f>
        <v>52/8582</v>
      </c>
      <c r="E33">
        <v>7.0379113834090498E-2</v>
      </c>
      <c r="F33">
        <v>0.187365562471664</v>
      </c>
      <c r="G33">
        <v>0.166995046075398</v>
      </c>
      <c r="H33" t="s">
        <v>324</v>
      </c>
      <c r="I33">
        <v>1</v>
      </c>
      <c r="J33" t="str">
        <f t="shared" si="0"/>
        <v/>
      </c>
    </row>
    <row r="34" spans="1:10">
      <c r="A34" t="s">
        <v>341</v>
      </c>
      <c r="B34" t="s">
        <v>342</v>
      </c>
      <c r="C34" t="str">
        <f t="shared" si="2"/>
        <v>1/12</v>
      </c>
      <c r="D34" t="str">
        <f>"53/8582"</f>
        <v>53/8582</v>
      </c>
      <c r="E34">
        <v>7.1686904060818596E-2</v>
      </c>
      <c r="F34">
        <v>0.187365562471664</v>
      </c>
      <c r="G34">
        <v>0.166995046075398</v>
      </c>
      <c r="H34" t="s">
        <v>324</v>
      </c>
      <c r="I34">
        <v>1</v>
      </c>
      <c r="J34" t="str">
        <f t="shared" si="0"/>
        <v/>
      </c>
    </row>
    <row r="35" spans="1:10">
      <c r="A35" t="s">
        <v>343</v>
      </c>
      <c r="B35" t="s">
        <v>344</v>
      </c>
      <c r="C35" t="str">
        <f t="shared" si="2"/>
        <v>1/12</v>
      </c>
      <c r="D35" t="str">
        <f>"54/8582"</f>
        <v>54/8582</v>
      </c>
      <c r="E35">
        <v>7.2993007607690299E-2</v>
      </c>
      <c r="F35">
        <v>0.187365562471664</v>
      </c>
      <c r="G35">
        <v>0.166995046075398</v>
      </c>
      <c r="H35" t="s">
        <v>324</v>
      </c>
      <c r="I35">
        <v>1</v>
      </c>
      <c r="J35" t="str">
        <f t="shared" si="0"/>
        <v/>
      </c>
    </row>
    <row r="36" spans="1:10">
      <c r="A36" t="s">
        <v>345</v>
      </c>
      <c r="B36" t="s">
        <v>346</v>
      </c>
      <c r="C36" t="str">
        <f t="shared" si="2"/>
        <v>1/12</v>
      </c>
      <c r="D36" t="str">
        <f>"55/8582"</f>
        <v>55/8582</v>
      </c>
      <c r="E36">
        <v>7.4297426452519993E-2</v>
      </c>
      <c r="F36">
        <v>0.187365562471664</v>
      </c>
      <c r="G36">
        <v>0.166995046075398</v>
      </c>
      <c r="H36" t="s">
        <v>324</v>
      </c>
      <c r="I36">
        <v>1</v>
      </c>
      <c r="J36" t="str">
        <f t="shared" si="0"/>
        <v/>
      </c>
    </row>
    <row r="37" spans="1:10">
      <c r="A37" t="s">
        <v>347</v>
      </c>
      <c r="B37" t="s">
        <v>348</v>
      </c>
      <c r="C37" t="str">
        <f t="shared" si="2"/>
        <v>1/12</v>
      </c>
      <c r="D37" t="str">
        <f>"55/8582"</f>
        <v>55/8582</v>
      </c>
      <c r="E37">
        <v>7.4297426452519993E-2</v>
      </c>
      <c r="F37">
        <v>0.187365562471664</v>
      </c>
      <c r="G37">
        <v>0.166995046075398</v>
      </c>
      <c r="H37" t="s">
        <v>324</v>
      </c>
      <c r="I37">
        <v>1</v>
      </c>
      <c r="J37" t="str">
        <f t="shared" si="0"/>
        <v/>
      </c>
    </row>
    <row r="38" spans="1:10">
      <c r="A38" t="s">
        <v>349</v>
      </c>
      <c r="B38" t="s">
        <v>350</v>
      </c>
      <c r="C38" t="str">
        <f t="shared" si="2"/>
        <v>1/12</v>
      </c>
      <c r="D38" t="str">
        <f>"56/8582"</f>
        <v>56/8582</v>
      </c>
      <c r="E38">
        <v>7.5600162571034205E-2</v>
      </c>
      <c r="F38">
        <v>0.187365562471664</v>
      </c>
      <c r="G38">
        <v>0.166995046075398</v>
      </c>
      <c r="H38" t="s">
        <v>324</v>
      </c>
      <c r="I38">
        <v>1</v>
      </c>
      <c r="J38" t="str">
        <f t="shared" si="0"/>
        <v/>
      </c>
    </row>
    <row r="39" spans="1:10">
      <c r="A39" t="s">
        <v>351</v>
      </c>
      <c r="B39" t="s">
        <v>352</v>
      </c>
      <c r="C39" t="str">
        <f t="shared" si="2"/>
        <v>1/12</v>
      </c>
      <c r="D39" t="str">
        <f>"56/8582"</f>
        <v>56/8582</v>
      </c>
      <c r="E39">
        <v>7.5600162571034205E-2</v>
      </c>
      <c r="F39">
        <v>0.187365562471664</v>
      </c>
      <c r="G39">
        <v>0.166995046075398</v>
      </c>
      <c r="H39" t="s">
        <v>324</v>
      </c>
      <c r="I39">
        <v>1</v>
      </c>
      <c r="J39" t="str">
        <f t="shared" si="0"/>
        <v/>
      </c>
    </row>
    <row r="40" spans="1:10">
      <c r="A40" t="s">
        <v>353</v>
      </c>
      <c r="B40" t="s">
        <v>354</v>
      </c>
      <c r="C40" t="str">
        <f t="shared" si="2"/>
        <v>1/12</v>
      </c>
      <c r="D40" t="str">
        <f>"56/8582"</f>
        <v>56/8582</v>
      </c>
      <c r="E40">
        <v>7.5600162571034205E-2</v>
      </c>
      <c r="F40">
        <v>0.187365562471664</v>
      </c>
      <c r="G40">
        <v>0.166995046075398</v>
      </c>
      <c r="H40" t="s">
        <v>324</v>
      </c>
      <c r="I40">
        <v>1</v>
      </c>
      <c r="J40" t="str">
        <f t="shared" si="0"/>
        <v/>
      </c>
    </row>
    <row r="41" spans="1:10">
      <c r="A41" t="s">
        <v>355</v>
      </c>
      <c r="B41" t="s">
        <v>356</v>
      </c>
      <c r="C41" t="str">
        <f t="shared" si="2"/>
        <v>1/12</v>
      </c>
      <c r="D41" t="str">
        <f>"57/8582"</f>
        <v>57/8582</v>
      </c>
      <c r="E41">
        <v>7.6901217936873698E-2</v>
      </c>
      <c r="F41">
        <v>0.187365562471664</v>
      </c>
      <c r="G41">
        <v>0.166995046075398</v>
      </c>
      <c r="H41" t="s">
        <v>324</v>
      </c>
      <c r="I41">
        <v>1</v>
      </c>
      <c r="J41" t="str">
        <f t="shared" si="0"/>
        <v/>
      </c>
    </row>
    <row r="42" spans="1:10">
      <c r="A42" t="s">
        <v>357</v>
      </c>
      <c r="B42" t="s">
        <v>358</v>
      </c>
      <c r="C42" t="str">
        <f t="shared" si="2"/>
        <v>1/12</v>
      </c>
      <c r="D42" t="str">
        <f>"57/8582"</f>
        <v>57/8582</v>
      </c>
      <c r="E42">
        <v>7.6901217936873698E-2</v>
      </c>
      <c r="F42">
        <v>0.187365562471664</v>
      </c>
      <c r="G42">
        <v>0.166995046075398</v>
      </c>
      <c r="H42" t="s">
        <v>324</v>
      </c>
      <c r="I42">
        <v>1</v>
      </c>
      <c r="J42" t="str">
        <f t="shared" si="0"/>
        <v/>
      </c>
    </row>
    <row r="43" spans="1:10">
      <c r="A43" t="s">
        <v>359</v>
      </c>
      <c r="B43" t="s">
        <v>360</v>
      </c>
      <c r="C43" t="str">
        <f t="shared" si="2"/>
        <v>1/12</v>
      </c>
      <c r="D43" t="str">
        <f>"57/8582"</f>
        <v>57/8582</v>
      </c>
      <c r="E43">
        <v>7.6901217936873698E-2</v>
      </c>
      <c r="F43">
        <v>0.187365562471664</v>
      </c>
      <c r="G43">
        <v>0.166995046075398</v>
      </c>
      <c r="H43" t="s">
        <v>324</v>
      </c>
      <c r="I43">
        <v>1</v>
      </c>
      <c r="J43" t="str">
        <f t="shared" si="0"/>
        <v/>
      </c>
    </row>
    <row r="44" spans="1:10">
      <c r="A44" t="s">
        <v>361</v>
      </c>
      <c r="B44" t="s">
        <v>362</v>
      </c>
      <c r="C44" t="str">
        <f t="shared" si="2"/>
        <v>1/12</v>
      </c>
      <c r="D44" t="str">
        <f>"57/8582"</f>
        <v>57/8582</v>
      </c>
      <c r="E44">
        <v>7.6901217936873698E-2</v>
      </c>
      <c r="F44">
        <v>0.187365562471664</v>
      </c>
      <c r="G44">
        <v>0.166995046075398</v>
      </c>
      <c r="H44" t="s">
        <v>324</v>
      </c>
      <c r="I44">
        <v>1</v>
      </c>
      <c r="J44" t="str">
        <f t="shared" si="0"/>
        <v/>
      </c>
    </row>
    <row r="45" spans="1:10">
      <c r="A45" t="s">
        <v>363</v>
      </c>
      <c r="B45" t="s">
        <v>364</v>
      </c>
      <c r="C45" t="str">
        <f t="shared" si="2"/>
        <v>1/12</v>
      </c>
      <c r="D45" t="str">
        <f>"59/8582"</f>
        <v>59/8582</v>
      </c>
      <c r="E45">
        <v>7.9498294294676503E-2</v>
      </c>
      <c r="F45">
        <v>0.187365562471664</v>
      </c>
      <c r="G45">
        <v>0.166995046075398</v>
      </c>
      <c r="H45" t="s">
        <v>324</v>
      </c>
      <c r="I45">
        <v>1</v>
      </c>
      <c r="J45" t="str">
        <f t="shared" si="0"/>
        <v/>
      </c>
    </row>
    <row r="46" spans="1:10">
      <c r="A46" t="s">
        <v>365</v>
      </c>
      <c r="B46" t="s">
        <v>366</v>
      </c>
      <c r="C46" t="str">
        <f t="shared" si="2"/>
        <v>1/12</v>
      </c>
      <c r="D46" t="str">
        <f>"60/8582"</f>
        <v>60/8582</v>
      </c>
      <c r="E46">
        <v>8.0794319223512004E-2</v>
      </c>
      <c r="F46">
        <v>0.187365562471664</v>
      </c>
      <c r="G46">
        <v>0.166995046075398</v>
      </c>
      <c r="H46" t="s">
        <v>324</v>
      </c>
      <c r="I46">
        <v>1</v>
      </c>
      <c r="J46" t="str">
        <f t="shared" si="0"/>
        <v/>
      </c>
    </row>
    <row r="47" spans="1:10">
      <c r="A47" t="s">
        <v>367</v>
      </c>
      <c r="B47" t="s">
        <v>368</v>
      </c>
      <c r="C47" t="str">
        <f t="shared" si="2"/>
        <v>1/12</v>
      </c>
      <c r="D47" t="str">
        <f>"62/8582"</f>
        <v>62/8582</v>
      </c>
      <c r="E47">
        <v>8.3381352407643702E-2</v>
      </c>
      <c r="F47">
        <v>0.187365562471664</v>
      </c>
      <c r="G47">
        <v>0.166995046075398</v>
      </c>
      <c r="H47" t="s">
        <v>324</v>
      </c>
      <c r="I47">
        <v>1</v>
      </c>
      <c r="J47" t="str">
        <f t="shared" si="0"/>
        <v/>
      </c>
    </row>
    <row r="48" spans="1:10">
      <c r="A48" t="s">
        <v>369</v>
      </c>
      <c r="B48" t="s">
        <v>370</v>
      </c>
      <c r="C48" t="str">
        <f t="shared" si="2"/>
        <v>1/12</v>
      </c>
      <c r="D48" t="str">
        <f>"63/8582"</f>
        <v>63/8582</v>
      </c>
      <c r="E48">
        <v>8.4672364587351501E-2</v>
      </c>
      <c r="F48">
        <v>0.187365562471664</v>
      </c>
      <c r="G48">
        <v>0.166995046075398</v>
      </c>
      <c r="H48" t="s">
        <v>324</v>
      </c>
      <c r="I48">
        <v>1</v>
      </c>
      <c r="J48" t="str">
        <f t="shared" si="0"/>
        <v/>
      </c>
    </row>
    <row r="49" spans="1:10">
      <c r="A49" t="s">
        <v>371</v>
      </c>
      <c r="B49" t="s">
        <v>372</v>
      </c>
      <c r="C49" t="str">
        <f t="shared" si="2"/>
        <v>1/12</v>
      </c>
      <c r="D49" t="str">
        <f>"63/8582"</f>
        <v>63/8582</v>
      </c>
      <c r="E49">
        <v>8.4672364587351501E-2</v>
      </c>
      <c r="F49">
        <v>0.187365562471664</v>
      </c>
      <c r="G49">
        <v>0.166995046075398</v>
      </c>
      <c r="H49" t="s">
        <v>324</v>
      </c>
      <c r="I49">
        <v>1</v>
      </c>
      <c r="J49" t="str">
        <f t="shared" si="0"/>
        <v/>
      </c>
    </row>
    <row r="50" spans="1:10">
      <c r="A50" t="s">
        <v>373</v>
      </c>
      <c r="B50" t="s">
        <v>374</v>
      </c>
      <c r="C50" t="str">
        <f t="shared" si="2"/>
        <v>1/12</v>
      </c>
      <c r="D50" t="str">
        <f>"63/8582"</f>
        <v>63/8582</v>
      </c>
      <c r="E50">
        <v>8.4672364587351501E-2</v>
      </c>
      <c r="F50">
        <v>0.187365562471664</v>
      </c>
      <c r="G50">
        <v>0.166995046075398</v>
      </c>
      <c r="H50" t="s">
        <v>324</v>
      </c>
      <c r="I50">
        <v>1</v>
      </c>
      <c r="J50" t="str">
        <f t="shared" si="0"/>
        <v/>
      </c>
    </row>
    <row r="51" spans="1:10">
      <c r="A51" t="s">
        <v>375</v>
      </c>
      <c r="B51" t="s">
        <v>376</v>
      </c>
      <c r="C51" t="str">
        <f t="shared" si="2"/>
        <v>1/12</v>
      </c>
      <c r="D51" t="str">
        <f>"64/8582"</f>
        <v>64/8582</v>
      </c>
      <c r="E51">
        <v>8.5961709771639694E-2</v>
      </c>
      <c r="F51">
        <v>0.187365562471664</v>
      </c>
      <c r="G51">
        <v>0.166995046075398</v>
      </c>
      <c r="H51" t="s">
        <v>324</v>
      </c>
      <c r="I51">
        <v>1</v>
      </c>
      <c r="J51" t="str">
        <f t="shared" si="0"/>
        <v/>
      </c>
    </row>
    <row r="52" spans="1:10">
      <c r="A52" t="s">
        <v>377</v>
      </c>
      <c r="B52" t="s">
        <v>378</v>
      </c>
      <c r="C52" t="str">
        <f t="shared" si="2"/>
        <v>1/12</v>
      </c>
      <c r="D52" t="str">
        <f>"64/8582"</f>
        <v>64/8582</v>
      </c>
      <c r="E52">
        <v>8.5961709771639694E-2</v>
      </c>
      <c r="F52">
        <v>0.187365562471664</v>
      </c>
      <c r="G52">
        <v>0.166995046075398</v>
      </c>
      <c r="H52" t="s">
        <v>324</v>
      </c>
      <c r="I52">
        <v>1</v>
      </c>
      <c r="J52" t="str">
        <f t="shared" si="0"/>
        <v/>
      </c>
    </row>
    <row r="53" spans="1:10">
      <c r="A53" t="s">
        <v>379</v>
      </c>
      <c r="B53" t="s">
        <v>380</v>
      </c>
      <c r="C53" t="str">
        <f t="shared" si="2"/>
        <v>1/12</v>
      </c>
      <c r="D53" t="str">
        <f>"64/8582"</f>
        <v>64/8582</v>
      </c>
      <c r="E53">
        <v>8.5961709771639694E-2</v>
      </c>
      <c r="F53">
        <v>0.187365562471664</v>
      </c>
      <c r="G53">
        <v>0.166995046075398</v>
      </c>
      <c r="H53" t="s">
        <v>324</v>
      </c>
      <c r="I53">
        <v>1</v>
      </c>
      <c r="J53" t="str">
        <f t="shared" si="0"/>
        <v/>
      </c>
    </row>
    <row r="54" spans="1:10">
      <c r="A54" t="s">
        <v>381</v>
      </c>
      <c r="B54" t="s">
        <v>382</v>
      </c>
      <c r="C54" t="str">
        <f t="shared" si="2"/>
        <v>1/12</v>
      </c>
      <c r="D54" t="str">
        <f>"66/8582"</f>
        <v>66/8582</v>
      </c>
      <c r="E54">
        <v>8.8535406979997594E-2</v>
      </c>
      <c r="F54">
        <v>0.187365562471664</v>
      </c>
      <c r="G54">
        <v>0.166995046075398</v>
      </c>
      <c r="H54" t="s">
        <v>324</v>
      </c>
      <c r="I54">
        <v>1</v>
      </c>
      <c r="J54" t="str">
        <f t="shared" si="0"/>
        <v/>
      </c>
    </row>
    <row r="55" spans="1:10">
      <c r="A55" t="s">
        <v>383</v>
      </c>
      <c r="B55" t="s">
        <v>384</v>
      </c>
      <c r="C55" t="str">
        <f t="shared" si="2"/>
        <v>1/12</v>
      </c>
      <c r="D55" t="str">
        <f>"66/8582"</f>
        <v>66/8582</v>
      </c>
      <c r="E55">
        <v>8.8535406979997594E-2</v>
      </c>
      <c r="F55">
        <v>0.187365562471664</v>
      </c>
      <c r="G55">
        <v>0.166995046075398</v>
      </c>
      <c r="H55" t="s">
        <v>324</v>
      </c>
      <c r="I55">
        <v>1</v>
      </c>
      <c r="J55" t="str">
        <f t="shared" si="0"/>
        <v/>
      </c>
    </row>
    <row r="56" spans="1:10">
      <c r="A56" t="s">
        <v>385</v>
      </c>
      <c r="B56" t="s">
        <v>386</v>
      </c>
      <c r="C56" t="str">
        <f t="shared" si="2"/>
        <v>1/12</v>
      </c>
      <c r="D56" t="str">
        <f>"66/8582"</f>
        <v>66/8582</v>
      </c>
      <c r="E56">
        <v>8.8535406979997594E-2</v>
      </c>
      <c r="F56">
        <v>0.187365562471664</v>
      </c>
      <c r="G56">
        <v>0.166995046075398</v>
      </c>
      <c r="H56" t="s">
        <v>324</v>
      </c>
      <c r="I56">
        <v>1</v>
      </c>
      <c r="J56" t="str">
        <f t="shared" si="0"/>
        <v/>
      </c>
    </row>
    <row r="57" spans="1:10">
      <c r="A57" t="s">
        <v>387</v>
      </c>
      <c r="B57" t="s">
        <v>388</v>
      </c>
      <c r="C57" t="str">
        <f t="shared" si="2"/>
        <v>1/12</v>
      </c>
      <c r="D57" t="str">
        <f>"67/8582"</f>
        <v>67/8582</v>
      </c>
      <c r="E57">
        <v>8.9819762911919093E-2</v>
      </c>
      <c r="F57">
        <v>0.187365562471664</v>
      </c>
      <c r="G57">
        <v>0.166995046075398</v>
      </c>
      <c r="H57" t="s">
        <v>324</v>
      </c>
      <c r="I57">
        <v>1</v>
      </c>
      <c r="J57" t="str">
        <f t="shared" si="0"/>
        <v/>
      </c>
    </row>
    <row r="58" spans="1:10">
      <c r="A58" t="s">
        <v>389</v>
      </c>
      <c r="B58" t="s">
        <v>390</v>
      </c>
      <c r="C58" t="str">
        <f t="shared" si="2"/>
        <v>1/12</v>
      </c>
      <c r="D58" t="str">
        <f>"68/8582"</f>
        <v>68/8582</v>
      </c>
      <c r="E58">
        <v>9.1102459664127305E-2</v>
      </c>
      <c r="F58">
        <v>0.187365562471664</v>
      </c>
      <c r="G58">
        <v>0.166995046075398</v>
      </c>
      <c r="H58" t="s">
        <v>324</v>
      </c>
      <c r="I58">
        <v>1</v>
      </c>
      <c r="J58" t="str">
        <f t="shared" si="0"/>
        <v/>
      </c>
    </row>
    <row r="59" spans="1:10">
      <c r="A59" t="s">
        <v>391</v>
      </c>
      <c r="B59" t="s">
        <v>392</v>
      </c>
      <c r="C59" t="str">
        <f t="shared" si="2"/>
        <v>1/12</v>
      </c>
      <c r="D59" t="str">
        <f>"68/8582"</f>
        <v>68/8582</v>
      </c>
      <c r="E59">
        <v>9.1102459664127305E-2</v>
      </c>
      <c r="F59">
        <v>0.187365562471664</v>
      </c>
      <c r="G59">
        <v>0.166995046075398</v>
      </c>
      <c r="H59" t="s">
        <v>324</v>
      </c>
      <c r="I59">
        <v>1</v>
      </c>
      <c r="J59" t="str">
        <f t="shared" si="0"/>
        <v/>
      </c>
    </row>
    <row r="60" spans="1:10">
      <c r="A60" t="s">
        <v>393</v>
      </c>
      <c r="B60" t="s">
        <v>394</v>
      </c>
      <c r="C60" t="str">
        <f t="shared" si="2"/>
        <v>1/12</v>
      </c>
      <c r="D60" t="str">
        <f>"70/8582"</f>
        <v>70/8582</v>
      </c>
      <c r="E60">
        <v>9.3662883422412996E-2</v>
      </c>
      <c r="F60">
        <v>0.187365562471664</v>
      </c>
      <c r="G60">
        <v>0.166995046075398</v>
      </c>
      <c r="H60" t="s">
        <v>324</v>
      </c>
      <c r="I60">
        <v>1</v>
      </c>
      <c r="J60" t="str">
        <f t="shared" si="0"/>
        <v/>
      </c>
    </row>
    <row r="61" spans="1:10">
      <c r="A61" t="s">
        <v>395</v>
      </c>
      <c r="B61" t="s">
        <v>396</v>
      </c>
      <c r="C61" t="str">
        <f t="shared" si="2"/>
        <v>1/12</v>
      </c>
      <c r="D61" t="str">
        <f>"70/8582"</f>
        <v>70/8582</v>
      </c>
      <c r="E61">
        <v>9.3662883422412996E-2</v>
      </c>
      <c r="F61">
        <v>0.187365562471664</v>
      </c>
      <c r="G61">
        <v>0.166995046075398</v>
      </c>
      <c r="H61" t="s">
        <v>324</v>
      </c>
      <c r="I61">
        <v>1</v>
      </c>
      <c r="J61" t="str">
        <f t="shared" si="0"/>
        <v/>
      </c>
    </row>
    <row r="62" spans="1:10">
      <c r="A62" t="s">
        <v>397</v>
      </c>
      <c r="B62" t="s">
        <v>398</v>
      </c>
      <c r="C62" t="str">
        <f t="shared" si="2"/>
        <v>1/12</v>
      </c>
      <c r="D62" t="str">
        <f>"70/8582"</f>
        <v>70/8582</v>
      </c>
      <c r="E62">
        <v>9.3662883422412996E-2</v>
      </c>
      <c r="F62">
        <v>0.187365562471664</v>
      </c>
      <c r="G62">
        <v>0.166995046075398</v>
      </c>
      <c r="H62" t="s">
        <v>324</v>
      </c>
      <c r="I62">
        <v>1</v>
      </c>
      <c r="J62" t="str">
        <f t="shared" si="0"/>
        <v/>
      </c>
    </row>
    <row r="63" spans="1:10">
      <c r="A63" t="s">
        <v>399</v>
      </c>
      <c r="B63" t="s">
        <v>400</v>
      </c>
      <c r="C63" t="str">
        <f t="shared" si="2"/>
        <v>1/12</v>
      </c>
      <c r="D63" t="str">
        <f>"72/8582"</f>
        <v>72/8582</v>
      </c>
      <c r="E63">
        <v>9.6216693820273799E-2</v>
      </c>
      <c r="F63">
        <v>0.187365562471664</v>
      </c>
      <c r="G63">
        <v>0.166995046075398</v>
      </c>
      <c r="H63" t="s">
        <v>324</v>
      </c>
      <c r="I63">
        <v>1</v>
      </c>
      <c r="J63" t="str">
        <f t="shared" si="0"/>
        <v/>
      </c>
    </row>
    <row r="64" spans="1:10">
      <c r="A64" t="s">
        <v>401</v>
      </c>
      <c r="B64" t="s">
        <v>402</v>
      </c>
      <c r="C64" t="str">
        <f t="shared" si="2"/>
        <v>1/12</v>
      </c>
      <c r="D64" t="str">
        <f>"73/8582"</f>
        <v>73/8582</v>
      </c>
      <c r="E64">
        <v>9.7491123864240498E-2</v>
      </c>
      <c r="F64">
        <v>0.187365562471664</v>
      </c>
      <c r="G64">
        <v>0.166995046075398</v>
      </c>
      <c r="H64" t="s">
        <v>324</v>
      </c>
      <c r="I64">
        <v>1</v>
      </c>
      <c r="J64" t="str">
        <f t="shared" si="0"/>
        <v/>
      </c>
    </row>
    <row r="65" spans="1:10">
      <c r="A65" t="s">
        <v>403</v>
      </c>
      <c r="B65" t="s">
        <v>404</v>
      </c>
      <c r="C65" t="str">
        <f t="shared" si="2"/>
        <v>1/12</v>
      </c>
      <c r="D65" t="str">
        <f>"73/8582"</f>
        <v>73/8582</v>
      </c>
      <c r="E65">
        <v>9.7491123864240498E-2</v>
      </c>
      <c r="F65">
        <v>0.187365562471664</v>
      </c>
      <c r="G65">
        <v>0.166995046075398</v>
      </c>
      <c r="H65" t="s">
        <v>324</v>
      </c>
      <c r="I65">
        <v>1</v>
      </c>
      <c r="J65" t="str">
        <f t="shared" si="0"/>
        <v/>
      </c>
    </row>
    <row r="66" spans="1:10">
      <c r="A66" t="s">
        <v>405</v>
      </c>
      <c r="B66" t="s">
        <v>406</v>
      </c>
      <c r="C66" t="str">
        <f t="shared" si="2"/>
        <v>1/12</v>
      </c>
      <c r="D66" t="str">
        <f>"73/8582"</f>
        <v>73/8582</v>
      </c>
      <c r="E66">
        <v>9.7491123864240498E-2</v>
      </c>
      <c r="F66">
        <v>0.187365562471664</v>
      </c>
      <c r="G66">
        <v>0.166995046075398</v>
      </c>
      <c r="H66" t="s">
        <v>324</v>
      </c>
      <c r="I66">
        <v>1</v>
      </c>
      <c r="J66" t="str">
        <f t="shared" ref="J66:J129" si="3">IF(F66&lt;0.05,"*","")</f>
        <v/>
      </c>
    </row>
    <row r="67" spans="1:10">
      <c r="A67" t="s">
        <v>407</v>
      </c>
      <c r="B67" t="s">
        <v>408</v>
      </c>
      <c r="C67" t="str">
        <f t="shared" si="2"/>
        <v>1/12</v>
      </c>
      <c r="D67" t="str">
        <f>"74/8582"</f>
        <v>74/8582</v>
      </c>
      <c r="E67">
        <v>9.8763906390228307E-2</v>
      </c>
      <c r="F67">
        <v>0.187365562471664</v>
      </c>
      <c r="G67">
        <v>0.166995046075398</v>
      </c>
      <c r="H67" t="s">
        <v>324</v>
      </c>
      <c r="I67">
        <v>1</v>
      </c>
      <c r="J67" t="str">
        <f t="shared" si="3"/>
        <v/>
      </c>
    </row>
    <row r="68" spans="1:10">
      <c r="A68" t="s">
        <v>409</v>
      </c>
      <c r="B68" t="s">
        <v>410</v>
      </c>
      <c r="C68" t="str">
        <f t="shared" si="2"/>
        <v>1/12</v>
      </c>
      <c r="D68" t="str">
        <f>"74/8582"</f>
        <v>74/8582</v>
      </c>
      <c r="E68">
        <v>9.8763906390228307E-2</v>
      </c>
      <c r="F68">
        <v>0.187365562471664</v>
      </c>
      <c r="G68">
        <v>0.166995046075398</v>
      </c>
      <c r="H68" t="s">
        <v>324</v>
      </c>
      <c r="I68">
        <v>1</v>
      </c>
      <c r="J68" t="str">
        <f t="shared" si="3"/>
        <v/>
      </c>
    </row>
    <row r="69" spans="1:10">
      <c r="A69" t="s">
        <v>411</v>
      </c>
      <c r="B69" t="s">
        <v>412</v>
      </c>
      <c r="C69" t="str">
        <f t="shared" si="2"/>
        <v>1/12</v>
      </c>
      <c r="D69" t="str">
        <f>"75/8582"</f>
        <v>75/8582</v>
      </c>
      <c r="E69">
        <v>0.100035043334671</v>
      </c>
      <c r="F69">
        <v>0.187365562471664</v>
      </c>
      <c r="G69">
        <v>0.166995046075398</v>
      </c>
      <c r="H69" t="s">
        <v>324</v>
      </c>
      <c r="I69">
        <v>1</v>
      </c>
      <c r="J69" t="str">
        <f t="shared" si="3"/>
        <v/>
      </c>
    </row>
    <row r="70" spans="1:10">
      <c r="A70" t="s">
        <v>413</v>
      </c>
      <c r="B70" t="s">
        <v>414</v>
      </c>
      <c r="C70" t="str">
        <f t="shared" si="2"/>
        <v>1/12</v>
      </c>
      <c r="D70" t="str">
        <f>"75/8582"</f>
        <v>75/8582</v>
      </c>
      <c r="E70">
        <v>0.100035043334671</v>
      </c>
      <c r="F70">
        <v>0.187365562471664</v>
      </c>
      <c r="G70">
        <v>0.166995046075398</v>
      </c>
      <c r="H70" t="s">
        <v>324</v>
      </c>
      <c r="I70">
        <v>1</v>
      </c>
      <c r="J70" t="str">
        <f t="shared" si="3"/>
        <v/>
      </c>
    </row>
    <row r="71" spans="1:10">
      <c r="A71" t="s">
        <v>415</v>
      </c>
      <c r="B71" t="s">
        <v>416</v>
      </c>
      <c r="C71" t="str">
        <f t="shared" si="2"/>
        <v>1/12</v>
      </c>
      <c r="D71" t="str">
        <f>"76/8582"</f>
        <v>76/8582</v>
      </c>
      <c r="E71">
        <v>0.101304536631953</v>
      </c>
      <c r="F71">
        <v>0.187365562471664</v>
      </c>
      <c r="G71">
        <v>0.166995046075398</v>
      </c>
      <c r="H71" t="s">
        <v>324</v>
      </c>
      <c r="I71">
        <v>1</v>
      </c>
      <c r="J71" t="str">
        <f t="shared" si="3"/>
        <v/>
      </c>
    </row>
    <row r="72" spans="1:10">
      <c r="A72" t="s">
        <v>417</v>
      </c>
      <c r="B72" t="s">
        <v>418</v>
      </c>
      <c r="C72" t="str">
        <f t="shared" si="2"/>
        <v>1/12</v>
      </c>
      <c r="D72" t="str">
        <f>"76/8582"</f>
        <v>76/8582</v>
      </c>
      <c r="E72">
        <v>0.101304536631953</v>
      </c>
      <c r="F72">
        <v>0.187365562471664</v>
      </c>
      <c r="G72">
        <v>0.166995046075398</v>
      </c>
      <c r="H72" t="s">
        <v>324</v>
      </c>
      <c r="I72">
        <v>1</v>
      </c>
      <c r="J72" t="str">
        <f t="shared" si="3"/>
        <v/>
      </c>
    </row>
    <row r="73" spans="1:10">
      <c r="A73" t="s">
        <v>419</v>
      </c>
      <c r="B73" t="s">
        <v>420</v>
      </c>
      <c r="C73" t="str">
        <f t="shared" si="2"/>
        <v>1/12</v>
      </c>
      <c r="D73" t="str">
        <f>"77/8582"</f>
        <v>77/8582</v>
      </c>
      <c r="E73">
        <v>0.102572388214415</v>
      </c>
      <c r="F73">
        <v>0.187365562471664</v>
      </c>
      <c r="G73">
        <v>0.166995046075398</v>
      </c>
      <c r="H73" t="s">
        <v>324</v>
      </c>
      <c r="I73">
        <v>1</v>
      </c>
      <c r="J73" t="str">
        <f t="shared" si="3"/>
        <v/>
      </c>
    </row>
    <row r="74" spans="1:10">
      <c r="A74" t="s">
        <v>421</v>
      </c>
      <c r="B74" t="s">
        <v>422</v>
      </c>
      <c r="C74" t="str">
        <f t="shared" si="2"/>
        <v>1/12</v>
      </c>
      <c r="D74" t="str">
        <f>"77/8582"</f>
        <v>77/8582</v>
      </c>
      <c r="E74">
        <v>0.102572388214415</v>
      </c>
      <c r="F74">
        <v>0.187365562471664</v>
      </c>
      <c r="G74">
        <v>0.166995046075398</v>
      </c>
      <c r="H74" t="s">
        <v>324</v>
      </c>
      <c r="I74">
        <v>1</v>
      </c>
      <c r="J74" t="str">
        <f t="shared" si="3"/>
        <v/>
      </c>
    </row>
    <row r="75" spans="1:10">
      <c r="A75" t="s">
        <v>423</v>
      </c>
      <c r="B75" t="s">
        <v>424</v>
      </c>
      <c r="C75" t="str">
        <f t="shared" si="2"/>
        <v>1/12</v>
      </c>
      <c r="D75" t="str">
        <f>"77/8582"</f>
        <v>77/8582</v>
      </c>
      <c r="E75">
        <v>0.102572388214415</v>
      </c>
      <c r="F75">
        <v>0.187365562471664</v>
      </c>
      <c r="G75">
        <v>0.166995046075398</v>
      </c>
      <c r="H75" t="s">
        <v>324</v>
      </c>
      <c r="I75">
        <v>1</v>
      </c>
      <c r="J75" t="str">
        <f t="shared" si="3"/>
        <v/>
      </c>
    </row>
    <row r="76" spans="1:10">
      <c r="A76" t="s">
        <v>425</v>
      </c>
      <c r="B76" t="s">
        <v>426</v>
      </c>
      <c r="C76" t="str">
        <f t="shared" si="2"/>
        <v>1/12</v>
      </c>
      <c r="D76" t="str">
        <f>"77/8582"</f>
        <v>77/8582</v>
      </c>
      <c r="E76">
        <v>0.102572388214415</v>
      </c>
      <c r="F76">
        <v>0.187365562471664</v>
      </c>
      <c r="G76">
        <v>0.166995046075398</v>
      </c>
      <c r="H76" t="s">
        <v>324</v>
      </c>
      <c r="I76">
        <v>1</v>
      </c>
      <c r="J76" t="str">
        <f t="shared" si="3"/>
        <v/>
      </c>
    </row>
    <row r="77" spans="1:10">
      <c r="A77" t="s">
        <v>673</v>
      </c>
      <c r="B77" t="s">
        <v>674</v>
      </c>
      <c r="C77" t="str">
        <f t="shared" si="2"/>
        <v>1/12</v>
      </c>
      <c r="D77" t="str">
        <f>"80/8582"</f>
        <v>80/8582</v>
      </c>
      <c r="E77">
        <v>0.10636611196559601</v>
      </c>
      <c r="F77">
        <v>0.19008507919147</v>
      </c>
      <c r="G77">
        <v>0.16941889501506299</v>
      </c>
      <c r="H77" t="s">
        <v>758</v>
      </c>
      <c r="I77">
        <v>1</v>
      </c>
      <c r="J77" t="str">
        <f t="shared" si="3"/>
        <v/>
      </c>
    </row>
    <row r="78" spans="1:10">
      <c r="A78" t="s">
        <v>427</v>
      </c>
      <c r="B78" t="s">
        <v>428</v>
      </c>
      <c r="C78" t="str">
        <f t="shared" si="2"/>
        <v>1/12</v>
      </c>
      <c r="D78" t="str">
        <f>"81/8582"</f>
        <v>81/8582</v>
      </c>
      <c r="E78">
        <v>0.10762741597129</v>
      </c>
      <c r="F78">
        <v>0.19008507919147</v>
      </c>
      <c r="G78">
        <v>0.16941889501506299</v>
      </c>
      <c r="H78" t="s">
        <v>324</v>
      </c>
      <c r="I78">
        <v>1</v>
      </c>
      <c r="J78" t="str">
        <f t="shared" si="3"/>
        <v/>
      </c>
    </row>
    <row r="79" spans="1:10">
      <c r="A79" t="s">
        <v>429</v>
      </c>
      <c r="B79" t="s">
        <v>430</v>
      </c>
      <c r="C79" t="str">
        <f t="shared" si="2"/>
        <v>1/12</v>
      </c>
      <c r="D79" t="str">
        <f>"82/8582"</f>
        <v>82/8582</v>
      </c>
      <c r="E79">
        <v>0.108887087893223</v>
      </c>
      <c r="F79">
        <v>0.19008507919147</v>
      </c>
      <c r="G79">
        <v>0.16941889501506299</v>
      </c>
      <c r="H79" t="s">
        <v>324</v>
      </c>
      <c r="I79">
        <v>1</v>
      </c>
      <c r="J79" t="str">
        <f t="shared" si="3"/>
        <v/>
      </c>
    </row>
    <row r="80" spans="1:10">
      <c r="A80" t="s">
        <v>431</v>
      </c>
      <c r="B80" t="s">
        <v>432</v>
      </c>
      <c r="C80" t="str">
        <f t="shared" ref="C80:C86" si="4">"1/12"</f>
        <v>1/12</v>
      </c>
      <c r="D80" t="str">
        <f>"85/8582"</f>
        <v>85/8582</v>
      </c>
      <c r="E80">
        <v>0.11265633034726601</v>
      </c>
      <c r="F80">
        <v>0.19008507919147</v>
      </c>
      <c r="G80">
        <v>0.16941889501506299</v>
      </c>
      <c r="H80" t="s">
        <v>324</v>
      </c>
      <c r="I80">
        <v>1</v>
      </c>
      <c r="J80" t="str">
        <f t="shared" si="3"/>
        <v/>
      </c>
    </row>
    <row r="81" spans="1:10">
      <c r="A81" t="s">
        <v>433</v>
      </c>
      <c r="B81" t="s">
        <v>434</v>
      </c>
      <c r="C81" t="str">
        <f t="shared" si="4"/>
        <v>1/12</v>
      </c>
      <c r="D81" t="str">
        <f>"85/8582"</f>
        <v>85/8582</v>
      </c>
      <c r="E81">
        <v>0.11265633034726601</v>
      </c>
      <c r="F81">
        <v>0.19008507919147</v>
      </c>
      <c r="G81">
        <v>0.16941889501506299</v>
      </c>
      <c r="H81" t="s">
        <v>324</v>
      </c>
      <c r="I81">
        <v>1</v>
      </c>
      <c r="J81" t="str">
        <f t="shared" si="3"/>
        <v/>
      </c>
    </row>
    <row r="82" spans="1:10">
      <c r="A82" t="s">
        <v>435</v>
      </c>
      <c r="B82" t="s">
        <v>436</v>
      </c>
      <c r="C82" t="str">
        <f t="shared" si="4"/>
        <v>1/12</v>
      </c>
      <c r="D82" t="str">
        <f>"87/8582"</f>
        <v>87/8582</v>
      </c>
      <c r="E82">
        <v>0.11516103337877399</v>
      </c>
      <c r="F82">
        <v>0.19008507919147</v>
      </c>
      <c r="G82">
        <v>0.16941889501506299</v>
      </c>
      <c r="H82" t="s">
        <v>324</v>
      </c>
      <c r="I82">
        <v>1</v>
      </c>
      <c r="J82" t="str">
        <f t="shared" si="3"/>
        <v/>
      </c>
    </row>
    <row r="83" spans="1:10">
      <c r="A83" t="s">
        <v>437</v>
      </c>
      <c r="B83" t="s">
        <v>438</v>
      </c>
      <c r="C83" t="str">
        <f t="shared" si="4"/>
        <v>1/12</v>
      </c>
      <c r="D83" t="str">
        <f>"87/8582"</f>
        <v>87/8582</v>
      </c>
      <c r="E83">
        <v>0.11516103337877399</v>
      </c>
      <c r="F83">
        <v>0.19008507919147</v>
      </c>
      <c r="G83">
        <v>0.16941889501506299</v>
      </c>
      <c r="H83" t="s">
        <v>324</v>
      </c>
      <c r="I83">
        <v>1</v>
      </c>
      <c r="J83" t="str">
        <f t="shared" si="3"/>
        <v/>
      </c>
    </row>
    <row r="84" spans="1:10">
      <c r="A84" t="s">
        <v>439</v>
      </c>
      <c r="B84" t="s">
        <v>440</v>
      </c>
      <c r="C84" t="str">
        <f t="shared" si="4"/>
        <v>1/12</v>
      </c>
      <c r="D84" t="str">
        <f>"87/8582"</f>
        <v>87/8582</v>
      </c>
      <c r="E84">
        <v>0.11516103337877399</v>
      </c>
      <c r="F84">
        <v>0.19008507919147</v>
      </c>
      <c r="G84">
        <v>0.16941889501506299</v>
      </c>
      <c r="H84" t="s">
        <v>324</v>
      </c>
      <c r="I84">
        <v>1</v>
      </c>
      <c r="J84" t="str">
        <f t="shared" si="3"/>
        <v/>
      </c>
    </row>
    <row r="85" spans="1:10">
      <c r="A85" t="s">
        <v>441</v>
      </c>
      <c r="B85" t="s">
        <v>442</v>
      </c>
      <c r="C85" t="str">
        <f t="shared" si="4"/>
        <v>1/12</v>
      </c>
      <c r="D85" t="str">
        <f>"90/8582"</f>
        <v>90/8582</v>
      </c>
      <c r="E85">
        <v>0.118905938238557</v>
      </c>
      <c r="F85">
        <v>0.19365515337345299</v>
      </c>
      <c r="G85">
        <v>0.17260082820837899</v>
      </c>
      <c r="H85" t="s">
        <v>324</v>
      </c>
      <c r="I85">
        <v>1</v>
      </c>
      <c r="J85" t="str">
        <f t="shared" si="3"/>
        <v/>
      </c>
    </row>
    <row r="86" spans="1:10">
      <c r="A86" t="s">
        <v>443</v>
      </c>
      <c r="B86" t="s">
        <v>444</v>
      </c>
      <c r="C86" t="str">
        <f t="shared" si="4"/>
        <v>1/12</v>
      </c>
      <c r="D86" t="str">
        <f>"91/8582"</f>
        <v>91/8582</v>
      </c>
      <c r="E86">
        <v>0.120151007567471</v>
      </c>
      <c r="F86">
        <v>0.19365515337345299</v>
      </c>
      <c r="G86">
        <v>0.17260082820837899</v>
      </c>
      <c r="H86" t="s">
        <v>324</v>
      </c>
      <c r="I86">
        <v>1</v>
      </c>
      <c r="J86" t="str">
        <f t="shared" si="3"/>
        <v/>
      </c>
    </row>
    <row r="87" spans="1:10">
      <c r="A87" t="s">
        <v>160</v>
      </c>
      <c r="B87" t="s">
        <v>161</v>
      </c>
      <c r="C87" t="str">
        <f>"2/12"</f>
        <v>2/12</v>
      </c>
      <c r="D87" t="str">
        <f>"447/8582"</f>
        <v>447/8582</v>
      </c>
      <c r="E87">
        <v>0.12658123928318599</v>
      </c>
      <c r="F87">
        <v>0.19639891684178201</v>
      </c>
      <c r="G87">
        <v>0.17504628777292899</v>
      </c>
      <c r="H87" t="s">
        <v>740</v>
      </c>
      <c r="I87">
        <v>2</v>
      </c>
      <c r="J87" t="str">
        <f t="shared" si="3"/>
        <v/>
      </c>
    </row>
    <row r="88" spans="1:10">
      <c r="A88" t="s">
        <v>198</v>
      </c>
      <c r="B88" t="s">
        <v>199</v>
      </c>
      <c r="C88" t="str">
        <f t="shared" ref="C88:C138" si="5">"1/12"</f>
        <v>1/12</v>
      </c>
      <c r="D88" t="str">
        <f>"96/8582"</f>
        <v>96/8582</v>
      </c>
      <c r="E88">
        <v>0.12635219756819299</v>
      </c>
      <c r="F88">
        <v>0.19639891684178201</v>
      </c>
      <c r="G88">
        <v>0.17504628777292899</v>
      </c>
      <c r="H88" t="s">
        <v>324</v>
      </c>
      <c r="I88">
        <v>1</v>
      </c>
      <c r="J88" t="str">
        <f t="shared" si="3"/>
        <v/>
      </c>
    </row>
    <row r="89" spans="1:10">
      <c r="A89" t="s">
        <v>445</v>
      </c>
      <c r="B89" t="s">
        <v>446</v>
      </c>
      <c r="C89" t="str">
        <f t="shared" si="5"/>
        <v>1/12</v>
      </c>
      <c r="D89" t="str">
        <f>"96/8582"</f>
        <v>96/8582</v>
      </c>
      <c r="E89">
        <v>0.12635219756819299</v>
      </c>
      <c r="F89">
        <v>0.19639891684178201</v>
      </c>
      <c r="G89">
        <v>0.17504628777292899</v>
      </c>
      <c r="H89" t="s">
        <v>324</v>
      </c>
      <c r="I89">
        <v>1</v>
      </c>
      <c r="J89" t="str">
        <f t="shared" si="3"/>
        <v/>
      </c>
    </row>
    <row r="90" spans="1:10">
      <c r="A90" t="s">
        <v>447</v>
      </c>
      <c r="B90" t="s">
        <v>448</v>
      </c>
      <c r="C90" t="str">
        <f t="shared" si="5"/>
        <v>1/12</v>
      </c>
      <c r="D90" t="str">
        <f>"97/8582"</f>
        <v>97/8582</v>
      </c>
      <c r="E90">
        <v>0.127587617510354</v>
      </c>
      <c r="F90">
        <v>0.19639891684178201</v>
      </c>
      <c r="G90">
        <v>0.17504628777292899</v>
      </c>
      <c r="H90" t="s">
        <v>324</v>
      </c>
      <c r="I90">
        <v>1</v>
      </c>
      <c r="J90" t="str">
        <f t="shared" si="3"/>
        <v/>
      </c>
    </row>
    <row r="91" spans="1:10">
      <c r="A91" t="s">
        <v>449</v>
      </c>
      <c r="B91" t="s">
        <v>450</v>
      </c>
      <c r="C91" t="str">
        <f t="shared" si="5"/>
        <v>1/12</v>
      </c>
      <c r="D91" t="str">
        <f>"99/8582"</f>
        <v>99/8582</v>
      </c>
      <c r="E91">
        <v>0.13005365446714001</v>
      </c>
      <c r="F91">
        <v>0.19670659591329501</v>
      </c>
      <c r="G91">
        <v>0.17532051575829599</v>
      </c>
      <c r="H91" t="s">
        <v>324</v>
      </c>
      <c r="I91">
        <v>1</v>
      </c>
      <c r="J91" t="str">
        <f t="shared" si="3"/>
        <v/>
      </c>
    </row>
    <row r="92" spans="1:10">
      <c r="A92" t="s">
        <v>451</v>
      </c>
      <c r="B92" t="s">
        <v>452</v>
      </c>
      <c r="C92" t="str">
        <f t="shared" si="5"/>
        <v>1/12</v>
      </c>
      <c r="D92" t="str">
        <f>"100/8582"</f>
        <v>100/8582</v>
      </c>
      <c r="E92">
        <v>0.131284275255351</v>
      </c>
      <c r="F92">
        <v>0.19670659591329501</v>
      </c>
      <c r="G92">
        <v>0.17532051575829599</v>
      </c>
      <c r="H92" t="s">
        <v>324</v>
      </c>
      <c r="I92">
        <v>1</v>
      </c>
      <c r="J92" t="str">
        <f t="shared" si="3"/>
        <v/>
      </c>
    </row>
    <row r="93" spans="1:10">
      <c r="A93" t="s">
        <v>453</v>
      </c>
      <c r="B93" t="s">
        <v>454</v>
      </c>
      <c r="C93" t="str">
        <f t="shared" si="5"/>
        <v>1/12</v>
      </c>
      <c r="D93" t="str">
        <f>"102/8582"</f>
        <v>102/8582</v>
      </c>
      <c r="E93">
        <v>0.133740730870367</v>
      </c>
      <c r="F93">
        <v>0.19670659591329501</v>
      </c>
      <c r="G93">
        <v>0.17532051575829599</v>
      </c>
      <c r="H93" t="s">
        <v>324</v>
      </c>
      <c r="I93">
        <v>1</v>
      </c>
      <c r="J93" t="str">
        <f t="shared" si="3"/>
        <v/>
      </c>
    </row>
    <row r="94" spans="1:10">
      <c r="A94" t="s">
        <v>455</v>
      </c>
      <c r="B94" t="s">
        <v>456</v>
      </c>
      <c r="C94" t="str">
        <f t="shared" si="5"/>
        <v>1/12</v>
      </c>
      <c r="D94" t="str">
        <f>"102/8582"</f>
        <v>102/8582</v>
      </c>
      <c r="E94">
        <v>0.133740730870367</v>
      </c>
      <c r="F94">
        <v>0.19670659591329501</v>
      </c>
      <c r="G94">
        <v>0.17532051575829599</v>
      </c>
      <c r="H94" t="s">
        <v>324</v>
      </c>
      <c r="I94">
        <v>1</v>
      </c>
      <c r="J94" t="str">
        <f t="shared" si="3"/>
        <v/>
      </c>
    </row>
    <row r="95" spans="1:10">
      <c r="A95" t="s">
        <v>457</v>
      </c>
      <c r="B95" t="s">
        <v>458</v>
      </c>
      <c r="C95" t="str">
        <f t="shared" si="5"/>
        <v>1/12</v>
      </c>
      <c r="D95" t="str">
        <f>"103/8582"</f>
        <v>103/8582</v>
      </c>
      <c r="E95">
        <v>0.13496656945875701</v>
      </c>
      <c r="F95">
        <v>0.19670659591329501</v>
      </c>
      <c r="G95">
        <v>0.17532051575829599</v>
      </c>
      <c r="H95" t="s">
        <v>324</v>
      </c>
      <c r="I95">
        <v>1</v>
      </c>
      <c r="J95" t="str">
        <f t="shared" si="3"/>
        <v/>
      </c>
    </row>
    <row r="96" spans="1:10">
      <c r="A96" t="s">
        <v>459</v>
      </c>
      <c r="B96" t="s">
        <v>460</v>
      </c>
      <c r="C96" t="str">
        <f t="shared" si="5"/>
        <v>1/12</v>
      </c>
      <c r="D96" t="str">
        <f>"106/8582"</f>
        <v>106/8582</v>
      </c>
      <c r="E96">
        <v>0.138634550875082</v>
      </c>
      <c r="F96">
        <v>0.19992561547248699</v>
      </c>
      <c r="G96">
        <v>0.17818956123556301</v>
      </c>
      <c r="H96" t="s">
        <v>324</v>
      </c>
      <c r="I96">
        <v>1</v>
      </c>
      <c r="J96" t="str">
        <f t="shared" si="3"/>
        <v/>
      </c>
    </row>
    <row r="97" spans="1:10">
      <c r="A97" t="s">
        <v>461</v>
      </c>
      <c r="B97" t="s">
        <v>462</v>
      </c>
      <c r="C97" t="str">
        <f t="shared" si="5"/>
        <v>1/12</v>
      </c>
      <c r="D97" t="str">
        <f>"108/8582"</f>
        <v>108/8582</v>
      </c>
      <c r="E97">
        <v>0.141071945261769</v>
      </c>
      <c r="F97">
        <v>0.201321421883983</v>
      </c>
      <c r="G97">
        <v>0.179433614587338</v>
      </c>
      <c r="H97" t="s">
        <v>324</v>
      </c>
      <c r="I97">
        <v>1</v>
      </c>
      <c r="J97" t="str">
        <f t="shared" si="3"/>
        <v/>
      </c>
    </row>
    <row r="98" spans="1:10">
      <c r="A98" t="s">
        <v>574</v>
      </c>
      <c r="B98" t="s">
        <v>575</v>
      </c>
      <c r="C98" t="str">
        <f t="shared" si="5"/>
        <v>1/12</v>
      </c>
      <c r="D98" t="str">
        <f>"110/8582"</f>
        <v>110/8582</v>
      </c>
      <c r="E98">
        <v>0.14350301584962</v>
      </c>
      <c r="F98">
        <v>0.20230731898357401</v>
      </c>
      <c r="G98">
        <v>0.180312324257353</v>
      </c>
      <c r="H98" t="s">
        <v>753</v>
      </c>
      <c r="I98">
        <v>1</v>
      </c>
      <c r="J98" t="str">
        <f t="shared" si="3"/>
        <v/>
      </c>
    </row>
    <row r="99" spans="1:10">
      <c r="A99" t="s">
        <v>463</v>
      </c>
      <c r="B99" t="s">
        <v>464</v>
      </c>
      <c r="C99" t="str">
        <f t="shared" si="5"/>
        <v>1/12</v>
      </c>
      <c r="D99" t="str">
        <f>"111/8582"</f>
        <v>111/8582</v>
      </c>
      <c r="E99">
        <v>0.14471618438240999</v>
      </c>
      <c r="F99">
        <v>0.20230731898357401</v>
      </c>
      <c r="G99">
        <v>0.180312324257353</v>
      </c>
      <c r="H99" t="s">
        <v>324</v>
      </c>
      <c r="I99">
        <v>1</v>
      </c>
      <c r="J99" t="str">
        <f t="shared" si="3"/>
        <v/>
      </c>
    </row>
    <row r="100" spans="1:10">
      <c r="A100" t="s">
        <v>691</v>
      </c>
      <c r="B100" t="s">
        <v>692</v>
      </c>
      <c r="C100" t="str">
        <f t="shared" si="5"/>
        <v>1/12</v>
      </c>
      <c r="D100" t="str">
        <f>"115/8582"</f>
        <v>115/8582</v>
      </c>
      <c r="E100">
        <v>0.149553123527392</v>
      </c>
      <c r="F100">
        <v>0.20449411324466599</v>
      </c>
      <c r="G100">
        <v>0.18226136870058601</v>
      </c>
      <c r="H100" t="s">
        <v>746</v>
      </c>
      <c r="I100">
        <v>1</v>
      </c>
      <c r="J100" t="str">
        <f t="shared" si="3"/>
        <v/>
      </c>
    </row>
    <row r="101" spans="1:10">
      <c r="A101" t="s">
        <v>465</v>
      </c>
      <c r="B101" t="s">
        <v>466</v>
      </c>
      <c r="C101" t="str">
        <f t="shared" si="5"/>
        <v>1/12</v>
      </c>
      <c r="D101" t="str">
        <f>"115/8582"</f>
        <v>115/8582</v>
      </c>
      <c r="E101">
        <v>0.149553123527392</v>
      </c>
      <c r="F101">
        <v>0.20449411324466599</v>
      </c>
      <c r="G101">
        <v>0.18226136870058601</v>
      </c>
      <c r="H101" t="s">
        <v>324</v>
      </c>
      <c r="I101">
        <v>1</v>
      </c>
      <c r="J101" t="str">
        <f t="shared" si="3"/>
        <v/>
      </c>
    </row>
    <row r="102" spans="1:10">
      <c r="A102" t="s">
        <v>467</v>
      </c>
      <c r="B102" t="s">
        <v>468</v>
      </c>
      <c r="C102" t="str">
        <f t="shared" si="5"/>
        <v>1/12</v>
      </c>
      <c r="D102" t="str">
        <f>"116/8582"</f>
        <v>116/8582</v>
      </c>
      <c r="E102">
        <v>0.15075843385190699</v>
      </c>
      <c r="F102">
        <v>0.20449411324466599</v>
      </c>
      <c r="G102">
        <v>0.18226136870058601</v>
      </c>
      <c r="H102" t="s">
        <v>324</v>
      </c>
      <c r="I102">
        <v>1</v>
      </c>
      <c r="J102" t="str">
        <f t="shared" si="3"/>
        <v/>
      </c>
    </row>
    <row r="103" spans="1:10">
      <c r="A103" t="s">
        <v>469</v>
      </c>
      <c r="B103" t="s">
        <v>470</v>
      </c>
      <c r="C103" t="str">
        <f t="shared" si="5"/>
        <v>1/12</v>
      </c>
      <c r="D103" t="str">
        <f>"118/8582"</f>
        <v>118/8582</v>
      </c>
      <c r="E103">
        <v>0.15316435811798401</v>
      </c>
      <c r="F103">
        <v>0.20572075551141</v>
      </c>
      <c r="G103">
        <v>0.18335464955300501</v>
      </c>
      <c r="H103" t="s">
        <v>324</v>
      </c>
      <c r="I103">
        <v>1</v>
      </c>
      <c r="J103" t="str">
        <f t="shared" si="3"/>
        <v/>
      </c>
    </row>
    <row r="104" spans="1:10">
      <c r="A104" t="s">
        <v>471</v>
      </c>
      <c r="B104" t="s">
        <v>472</v>
      </c>
      <c r="C104" t="str">
        <f t="shared" si="5"/>
        <v>1/12</v>
      </c>
      <c r="D104" t="str">
        <f>"123/8582"</f>
        <v>123/8582</v>
      </c>
      <c r="E104">
        <v>0.15915185941458601</v>
      </c>
      <c r="F104">
        <v>0.21122329725858199</v>
      </c>
      <c r="G104">
        <v>0.18825895107180601</v>
      </c>
      <c r="H104" t="s">
        <v>324</v>
      </c>
      <c r="I104">
        <v>1</v>
      </c>
      <c r="J104" t="str">
        <f t="shared" si="3"/>
        <v/>
      </c>
    </row>
    <row r="105" spans="1:10">
      <c r="A105" t="s">
        <v>473</v>
      </c>
      <c r="B105" t="s">
        <v>474</v>
      </c>
      <c r="C105" t="str">
        <f t="shared" si="5"/>
        <v>1/12</v>
      </c>
      <c r="D105" t="str">
        <f>"124/8582"</f>
        <v>124/8582</v>
      </c>
      <c r="E105">
        <v>0.160344692809435</v>
      </c>
      <c r="F105">
        <v>0.21122329725858199</v>
      </c>
      <c r="G105">
        <v>0.18825895107180601</v>
      </c>
      <c r="H105" t="s">
        <v>324</v>
      </c>
      <c r="I105">
        <v>1</v>
      </c>
      <c r="J105" t="str">
        <f t="shared" si="3"/>
        <v/>
      </c>
    </row>
    <row r="106" spans="1:10">
      <c r="A106" t="s">
        <v>759</v>
      </c>
      <c r="B106" t="s">
        <v>760</v>
      </c>
      <c r="C106" t="str">
        <f t="shared" si="5"/>
        <v>1/12</v>
      </c>
      <c r="D106" t="str">
        <f>"126/8582"</f>
        <v>126/8582</v>
      </c>
      <c r="E106">
        <v>0.162725707437052</v>
      </c>
      <c r="F106">
        <v>0.211850974057708</v>
      </c>
      <c r="G106">
        <v>0.188818386405641</v>
      </c>
      <c r="H106" t="s">
        <v>743</v>
      </c>
      <c r="I106">
        <v>1</v>
      </c>
      <c r="J106" t="str">
        <f t="shared" si="3"/>
        <v/>
      </c>
    </row>
    <row r="107" spans="1:10">
      <c r="A107" t="s">
        <v>475</v>
      </c>
      <c r="B107" t="s">
        <v>476</v>
      </c>
      <c r="C107" t="str">
        <f t="shared" si="5"/>
        <v>1/12</v>
      </c>
      <c r="D107" t="str">
        <f>"127/8582"</f>
        <v>127/8582</v>
      </c>
      <c r="E107">
        <v>0.16391389233662099</v>
      </c>
      <c r="F107">
        <v>0.211850974057708</v>
      </c>
      <c r="G107">
        <v>0.188818386405641</v>
      </c>
      <c r="H107" t="s">
        <v>324</v>
      </c>
      <c r="I107">
        <v>1</v>
      </c>
      <c r="J107" t="str">
        <f t="shared" si="3"/>
        <v/>
      </c>
    </row>
    <row r="108" spans="1:10">
      <c r="A108" t="s">
        <v>477</v>
      </c>
      <c r="B108" t="s">
        <v>478</v>
      </c>
      <c r="C108" t="str">
        <f t="shared" si="5"/>
        <v>1/12</v>
      </c>
      <c r="D108" t="str">
        <f>"138/8582"</f>
        <v>138/8582</v>
      </c>
      <c r="E108">
        <v>0.17688230244314401</v>
      </c>
      <c r="F108">
        <v>0.22647547135243701</v>
      </c>
      <c r="G108">
        <v>0.201852898016771</v>
      </c>
      <c r="H108" t="s">
        <v>324</v>
      </c>
      <c r="I108">
        <v>1</v>
      </c>
      <c r="J108" t="str">
        <f t="shared" si="3"/>
        <v/>
      </c>
    </row>
    <row r="109" spans="1:10">
      <c r="A109" t="s">
        <v>479</v>
      </c>
      <c r="B109" t="s">
        <v>480</v>
      </c>
      <c r="C109" t="str">
        <f t="shared" si="5"/>
        <v>1/12</v>
      </c>
      <c r="D109" t="str">
        <f>"143/8582"</f>
        <v>143/8582</v>
      </c>
      <c r="E109">
        <v>0.18271585596104301</v>
      </c>
      <c r="F109">
        <v>0.23177844691354499</v>
      </c>
      <c r="G109">
        <v>0.206579330326326</v>
      </c>
      <c r="H109" t="s">
        <v>324</v>
      </c>
      <c r="I109">
        <v>1</v>
      </c>
      <c r="J109" t="str">
        <f t="shared" si="3"/>
        <v/>
      </c>
    </row>
    <row r="110" spans="1:10">
      <c r="A110" t="s">
        <v>481</v>
      </c>
      <c r="B110" t="s">
        <v>482</v>
      </c>
      <c r="C110" t="str">
        <f t="shared" si="5"/>
        <v>1/12</v>
      </c>
      <c r="D110" t="str">
        <f>"150/8582"</f>
        <v>150/8582</v>
      </c>
      <c r="E110">
        <v>0.19081917492543701</v>
      </c>
      <c r="F110">
        <v>0.23983694463105301</v>
      </c>
      <c r="G110">
        <v>0.21376170247562201</v>
      </c>
      <c r="H110" t="s">
        <v>324</v>
      </c>
      <c r="I110">
        <v>1</v>
      </c>
      <c r="J110" t="str">
        <f t="shared" si="3"/>
        <v/>
      </c>
    </row>
    <row r="111" spans="1:10">
      <c r="A111" t="s">
        <v>483</v>
      </c>
      <c r="B111" t="s">
        <v>484</v>
      </c>
      <c r="C111" t="str">
        <f t="shared" si="5"/>
        <v>1/12</v>
      </c>
      <c r="D111" t="str">
        <f>"158/8582"</f>
        <v>158/8582</v>
      </c>
      <c r="E111">
        <v>0.19998988996772399</v>
      </c>
      <c r="F111">
        <v>0.24824092121391</v>
      </c>
      <c r="G111">
        <v>0.22125199278381499</v>
      </c>
      <c r="H111" t="s">
        <v>324</v>
      </c>
      <c r="I111">
        <v>1</v>
      </c>
      <c r="J111" t="str">
        <f t="shared" si="3"/>
        <v/>
      </c>
    </row>
    <row r="112" spans="1:10">
      <c r="A112" t="s">
        <v>485</v>
      </c>
      <c r="B112" t="s">
        <v>486</v>
      </c>
      <c r="C112" t="str">
        <f t="shared" si="5"/>
        <v>1/12</v>
      </c>
      <c r="D112" t="str">
        <f>"159/8582"</f>
        <v>159/8582</v>
      </c>
      <c r="E112">
        <v>0.20112950550907999</v>
      </c>
      <c r="F112">
        <v>0.24824092121391</v>
      </c>
      <c r="G112">
        <v>0.22125199278381499</v>
      </c>
      <c r="H112" t="s">
        <v>324</v>
      </c>
      <c r="I112">
        <v>1</v>
      </c>
      <c r="J112" t="str">
        <f t="shared" si="3"/>
        <v/>
      </c>
    </row>
    <row r="113" spans="1:10">
      <c r="A113" t="s">
        <v>78</v>
      </c>
      <c r="B113" t="s">
        <v>79</v>
      </c>
      <c r="C113" t="str">
        <f t="shared" si="5"/>
        <v>1/12</v>
      </c>
      <c r="D113" t="str">
        <f>"169/8582"</f>
        <v>169/8582</v>
      </c>
      <c r="E113">
        <v>0.21244409655201199</v>
      </c>
      <c r="F113">
        <v>0.25986465381808699</v>
      </c>
      <c r="G113">
        <v>0.23161198496272001</v>
      </c>
      <c r="H113" t="s">
        <v>753</v>
      </c>
      <c r="I113">
        <v>1</v>
      </c>
      <c r="J113" t="str">
        <f t="shared" si="3"/>
        <v/>
      </c>
    </row>
    <row r="114" spans="1:10">
      <c r="A114" t="s">
        <v>487</v>
      </c>
      <c r="B114" t="s">
        <v>488</v>
      </c>
      <c r="C114" t="str">
        <f t="shared" si="5"/>
        <v>1/12</v>
      </c>
      <c r="D114" t="str">
        <f>"175/8582"</f>
        <v>175/8582</v>
      </c>
      <c r="E114">
        <v>0.21916214544217499</v>
      </c>
      <c r="F114">
        <v>0.265709857748478</v>
      </c>
      <c r="G114">
        <v>0.23682169418996099</v>
      </c>
      <c r="H114" t="s">
        <v>324</v>
      </c>
      <c r="I114">
        <v>1</v>
      </c>
      <c r="J114" t="str">
        <f t="shared" si="3"/>
        <v/>
      </c>
    </row>
    <row r="115" spans="1:10">
      <c r="A115" t="s">
        <v>489</v>
      </c>
      <c r="B115" t="s">
        <v>490</v>
      </c>
      <c r="C115" t="str">
        <f t="shared" si="5"/>
        <v>1/12</v>
      </c>
      <c r="D115" t="str">
        <f>"177/8582"</f>
        <v>177/8582</v>
      </c>
      <c r="E115">
        <v>0.221389794658126</v>
      </c>
      <c r="F115">
        <v>0.26605615673827399</v>
      </c>
      <c r="G115">
        <v>0.23713034330879601</v>
      </c>
      <c r="H115" t="s">
        <v>324</v>
      </c>
      <c r="I115">
        <v>1</v>
      </c>
      <c r="J115" t="str">
        <f t="shared" si="3"/>
        <v/>
      </c>
    </row>
    <row r="116" spans="1:10">
      <c r="A116" t="s">
        <v>491</v>
      </c>
      <c r="B116" t="s">
        <v>492</v>
      </c>
      <c r="C116" t="str">
        <f t="shared" si="5"/>
        <v>1/12</v>
      </c>
      <c r="D116" t="str">
        <f>"181/8582"</f>
        <v>181/8582</v>
      </c>
      <c r="E116">
        <v>0.22582762585118399</v>
      </c>
      <c r="F116">
        <v>0.26801623533875801</v>
      </c>
      <c r="G116">
        <v>0.23887732077830201</v>
      </c>
      <c r="H116" t="s">
        <v>324</v>
      </c>
      <c r="I116">
        <v>1</v>
      </c>
      <c r="J116" t="str">
        <f t="shared" si="3"/>
        <v/>
      </c>
    </row>
    <row r="117" spans="1:10">
      <c r="A117" t="s">
        <v>493</v>
      </c>
      <c r="B117" t="s">
        <v>494</v>
      </c>
      <c r="C117" t="str">
        <f t="shared" si="5"/>
        <v>1/12</v>
      </c>
      <c r="D117" t="str">
        <f>"182/8582"</f>
        <v>182/8582</v>
      </c>
      <c r="E117">
        <v>0.226933454739387</v>
      </c>
      <c r="F117">
        <v>0.26801623533875801</v>
      </c>
      <c r="G117">
        <v>0.23887732077830201</v>
      </c>
      <c r="H117" t="s">
        <v>324</v>
      </c>
      <c r="I117">
        <v>1</v>
      </c>
      <c r="J117" t="str">
        <f t="shared" si="3"/>
        <v/>
      </c>
    </row>
    <row r="118" spans="1:10">
      <c r="A118" t="s">
        <v>703</v>
      </c>
      <c r="B118" t="s">
        <v>704</v>
      </c>
      <c r="C118" t="str">
        <f t="shared" si="5"/>
        <v>1/12</v>
      </c>
      <c r="D118" t="str">
        <f>"187/8582"</f>
        <v>187/8582</v>
      </c>
      <c r="E118">
        <v>0.23244091199671299</v>
      </c>
      <c r="F118">
        <v>0.27217440122691999</v>
      </c>
      <c r="G118">
        <v>0.24258340793179201</v>
      </c>
      <c r="H118" t="s">
        <v>746</v>
      </c>
      <c r="I118">
        <v>1</v>
      </c>
      <c r="J118" t="str">
        <f t="shared" si="3"/>
        <v/>
      </c>
    </row>
    <row r="119" spans="1:10">
      <c r="A119" t="s">
        <v>495</v>
      </c>
      <c r="B119" t="s">
        <v>496</v>
      </c>
      <c r="C119" t="str">
        <f t="shared" si="5"/>
        <v>1/12</v>
      </c>
      <c r="D119" t="str">
        <f>"190/8582"</f>
        <v>190/8582</v>
      </c>
      <c r="E119">
        <v>0.235728098507276</v>
      </c>
      <c r="F119">
        <v>0.27368431775844798</v>
      </c>
      <c r="G119">
        <v>0.243929165270687</v>
      </c>
      <c r="H119" t="s">
        <v>324</v>
      </c>
      <c r="I119">
        <v>1</v>
      </c>
      <c r="J119" t="str">
        <f t="shared" si="3"/>
        <v/>
      </c>
    </row>
    <row r="120" spans="1:10">
      <c r="A120" t="s">
        <v>497</v>
      </c>
      <c r="B120" t="s">
        <v>498</v>
      </c>
      <c r="C120" t="str">
        <f t="shared" si="5"/>
        <v>1/12</v>
      </c>
      <c r="D120" t="str">
        <f>"218/8582"</f>
        <v>218/8582</v>
      </c>
      <c r="E120">
        <v>0.26579212928415502</v>
      </c>
      <c r="F120">
        <v>0.30332197358974899</v>
      </c>
      <c r="G120">
        <v>0.27034459420984203</v>
      </c>
      <c r="H120" t="s">
        <v>324</v>
      </c>
      <c r="I120">
        <v>1</v>
      </c>
      <c r="J120" t="str">
        <f t="shared" si="3"/>
        <v/>
      </c>
    </row>
    <row r="121" spans="1:10">
      <c r="A121" t="s">
        <v>499</v>
      </c>
      <c r="B121" t="s">
        <v>500</v>
      </c>
      <c r="C121" t="str">
        <f t="shared" si="5"/>
        <v>1/12</v>
      </c>
      <c r="D121" t="str">
        <f>"219/8582"</f>
        <v>219/8582</v>
      </c>
      <c r="E121">
        <v>0.26684551216897001</v>
      </c>
      <c r="F121">
        <v>0.30332197358974899</v>
      </c>
      <c r="G121">
        <v>0.27034459420984203</v>
      </c>
      <c r="H121" t="s">
        <v>324</v>
      </c>
      <c r="I121">
        <v>1</v>
      </c>
      <c r="J121" t="str">
        <f t="shared" si="3"/>
        <v/>
      </c>
    </row>
    <row r="122" spans="1:10">
      <c r="A122" t="s">
        <v>202</v>
      </c>
      <c r="B122" t="s">
        <v>203</v>
      </c>
      <c r="C122" t="str">
        <f t="shared" si="5"/>
        <v>1/12</v>
      </c>
      <c r="D122" t="str">
        <f>"220/8582"</f>
        <v>220/8582</v>
      </c>
      <c r="E122">
        <v>0.26789750952087399</v>
      </c>
      <c r="F122">
        <v>0.30332197358974899</v>
      </c>
      <c r="G122">
        <v>0.27034459420984203</v>
      </c>
      <c r="H122" t="s">
        <v>324</v>
      </c>
      <c r="I122">
        <v>1</v>
      </c>
      <c r="J122" t="str">
        <f t="shared" si="3"/>
        <v/>
      </c>
    </row>
    <row r="123" spans="1:10">
      <c r="A123" t="s">
        <v>501</v>
      </c>
      <c r="B123" t="s">
        <v>502</v>
      </c>
      <c r="C123" t="str">
        <f t="shared" si="5"/>
        <v>1/12</v>
      </c>
      <c r="D123" t="str">
        <f>"229/8582"</f>
        <v>229/8582</v>
      </c>
      <c r="E123">
        <v>0.27730340951426902</v>
      </c>
      <c r="F123">
        <v>0.31002280492176698</v>
      </c>
      <c r="G123">
        <v>0.27631690642278101</v>
      </c>
      <c r="H123" t="s">
        <v>324</v>
      </c>
      <c r="I123">
        <v>1</v>
      </c>
      <c r="J123" t="str">
        <f t="shared" si="3"/>
        <v/>
      </c>
    </row>
    <row r="124" spans="1:10">
      <c r="A124" t="s">
        <v>503</v>
      </c>
      <c r="B124" t="s">
        <v>504</v>
      </c>
      <c r="C124" t="str">
        <f t="shared" si="5"/>
        <v>1/12</v>
      </c>
      <c r="D124" t="str">
        <f>"230/8582"</f>
        <v>230/8582</v>
      </c>
      <c r="E124">
        <v>0.27834164237501702</v>
      </c>
      <c r="F124">
        <v>0.31002280492176698</v>
      </c>
      <c r="G124">
        <v>0.27631690642278101</v>
      </c>
      <c r="H124" t="s">
        <v>324</v>
      </c>
      <c r="I124">
        <v>1</v>
      </c>
      <c r="J124" t="str">
        <f t="shared" si="3"/>
        <v/>
      </c>
    </row>
    <row r="125" spans="1:10">
      <c r="A125" t="s">
        <v>505</v>
      </c>
      <c r="B125" t="s">
        <v>506</v>
      </c>
      <c r="C125" t="str">
        <f t="shared" si="5"/>
        <v>1/12</v>
      </c>
      <c r="D125" t="str">
        <f>"246/8582"</f>
        <v>246/8582</v>
      </c>
      <c r="E125">
        <v>0.29476851040142399</v>
      </c>
      <c r="F125">
        <v>0.32567166068544501</v>
      </c>
      <c r="G125">
        <v>0.29026440752602101</v>
      </c>
      <c r="H125" t="s">
        <v>324</v>
      </c>
      <c r="I125">
        <v>1</v>
      </c>
      <c r="J125" t="str">
        <f t="shared" si="3"/>
        <v/>
      </c>
    </row>
    <row r="126" spans="1:10">
      <c r="A126" t="s">
        <v>507</v>
      </c>
      <c r="B126" t="s">
        <v>508</v>
      </c>
      <c r="C126" t="str">
        <f t="shared" si="5"/>
        <v>1/12</v>
      </c>
      <c r="D126" t="str">
        <f>"249/8582"</f>
        <v>249/8582</v>
      </c>
      <c r="E126">
        <v>0.29781011802230101</v>
      </c>
      <c r="F126">
        <v>0.32639988935244202</v>
      </c>
      <c r="G126">
        <v>0.29091346265757401</v>
      </c>
      <c r="H126" t="s">
        <v>324</v>
      </c>
      <c r="I126">
        <v>1</v>
      </c>
      <c r="J126" t="str">
        <f t="shared" si="3"/>
        <v/>
      </c>
    </row>
    <row r="127" spans="1:10">
      <c r="A127" t="s">
        <v>509</v>
      </c>
      <c r="B127" t="s">
        <v>510</v>
      </c>
      <c r="C127" t="str">
        <f t="shared" si="5"/>
        <v>1/12</v>
      </c>
      <c r="D127" t="str">
        <f>"256/8582"</f>
        <v>256/8582</v>
      </c>
      <c r="E127">
        <v>0.30486049641176699</v>
      </c>
      <c r="F127">
        <v>0.33147530165406403</v>
      </c>
      <c r="G127">
        <v>0.29543707254607299</v>
      </c>
      <c r="H127" t="s">
        <v>324</v>
      </c>
      <c r="I127">
        <v>1</v>
      </c>
      <c r="J127" t="str">
        <f t="shared" si="3"/>
        <v/>
      </c>
    </row>
    <row r="128" spans="1:10">
      <c r="A128" t="s">
        <v>511</v>
      </c>
      <c r="B128" t="s">
        <v>512</v>
      </c>
      <c r="C128" t="str">
        <f t="shared" si="5"/>
        <v>1/12</v>
      </c>
      <c r="D128" t="str">
        <f>"262/8582"</f>
        <v>262/8582</v>
      </c>
      <c r="E128">
        <v>0.31085196631237899</v>
      </c>
      <c r="F128">
        <v>0.33532849909288098</v>
      </c>
      <c r="G128">
        <v>0.29887134763560702</v>
      </c>
      <c r="H128" t="s">
        <v>324</v>
      </c>
      <c r="I128">
        <v>1</v>
      </c>
      <c r="J128" t="str">
        <f t="shared" si="3"/>
        <v/>
      </c>
    </row>
    <row r="129" spans="1:10">
      <c r="A129" t="s">
        <v>513</v>
      </c>
      <c r="B129" t="s">
        <v>514</v>
      </c>
      <c r="C129" t="str">
        <f t="shared" si="5"/>
        <v>1/12</v>
      </c>
      <c r="D129" t="str">
        <f>"266/8582"</f>
        <v>266/8582</v>
      </c>
      <c r="E129">
        <v>0.31481994091691001</v>
      </c>
      <c r="F129">
        <v>0.336442332132182</v>
      </c>
      <c r="G129">
        <v>0.29986408395953201</v>
      </c>
      <c r="H129" t="s">
        <v>324</v>
      </c>
      <c r="I129">
        <v>1</v>
      </c>
      <c r="J129" t="str">
        <f t="shared" si="3"/>
        <v/>
      </c>
    </row>
    <row r="130" spans="1:10">
      <c r="A130" t="s">
        <v>515</v>
      </c>
      <c r="B130" t="s">
        <v>516</v>
      </c>
      <c r="C130" t="str">
        <f t="shared" si="5"/>
        <v>1/12</v>
      </c>
      <c r="D130" t="str">
        <f>"268/8582"</f>
        <v>268/8582</v>
      </c>
      <c r="E130">
        <v>0.31679606456241899</v>
      </c>
      <c r="F130">
        <v>0.336442332132182</v>
      </c>
      <c r="G130">
        <v>0.29986408395953201</v>
      </c>
      <c r="H130" t="s">
        <v>324</v>
      </c>
      <c r="I130">
        <v>1</v>
      </c>
      <c r="J130" t="str">
        <f t="shared" ref="J130:J138" si="6">IF(F130&lt;0.05,"*","")</f>
        <v/>
      </c>
    </row>
    <row r="131" spans="1:10">
      <c r="A131" t="s">
        <v>517</v>
      </c>
      <c r="B131" t="s">
        <v>518</v>
      </c>
      <c r="C131" t="str">
        <f t="shared" si="5"/>
        <v>1/12</v>
      </c>
      <c r="D131" t="str">
        <f>"277/8582"</f>
        <v>277/8582</v>
      </c>
      <c r="E131">
        <v>0.325624134858081</v>
      </c>
      <c r="F131">
        <v>0.34315774211966998</v>
      </c>
      <c r="G131">
        <v>0.30584938982621401</v>
      </c>
      <c r="H131" t="s">
        <v>324</v>
      </c>
      <c r="I131">
        <v>1</v>
      </c>
      <c r="J131" t="str">
        <f t="shared" si="6"/>
        <v/>
      </c>
    </row>
    <row r="132" spans="1:10">
      <c r="A132" t="s">
        <v>222</v>
      </c>
      <c r="B132" t="s">
        <v>223</v>
      </c>
      <c r="C132" t="str">
        <f t="shared" si="5"/>
        <v>1/12</v>
      </c>
      <c r="D132" t="str">
        <f>"285/8582"</f>
        <v>285/8582</v>
      </c>
      <c r="E132">
        <v>0.33338339426184399</v>
      </c>
      <c r="F132">
        <v>0.34865286270131801</v>
      </c>
      <c r="G132">
        <v>0.31074707701385201</v>
      </c>
      <c r="H132" t="s">
        <v>324</v>
      </c>
      <c r="I132">
        <v>1</v>
      </c>
      <c r="J132" t="str">
        <f t="shared" si="6"/>
        <v/>
      </c>
    </row>
    <row r="133" spans="1:10">
      <c r="A133" t="s">
        <v>519</v>
      </c>
      <c r="B133" t="s">
        <v>520</v>
      </c>
      <c r="C133" t="str">
        <f t="shared" si="5"/>
        <v>1/12</v>
      </c>
      <c r="D133" t="str">
        <f>"291/8582"</f>
        <v>291/8582</v>
      </c>
      <c r="E133">
        <v>0.33914903850258699</v>
      </c>
      <c r="F133">
        <v>0.35199559299132099</v>
      </c>
      <c r="G133">
        <v>0.31372638330382802</v>
      </c>
      <c r="H133" t="s">
        <v>324</v>
      </c>
      <c r="I133">
        <v>1</v>
      </c>
      <c r="J133" t="str">
        <f t="shared" si="6"/>
        <v/>
      </c>
    </row>
    <row r="134" spans="1:10">
      <c r="A134" t="s">
        <v>521</v>
      </c>
      <c r="B134" t="s">
        <v>522</v>
      </c>
      <c r="C134" t="str">
        <f t="shared" si="5"/>
        <v>1/12</v>
      </c>
      <c r="D134" t="str">
        <f>"382/8582"</f>
        <v>382/8582</v>
      </c>
      <c r="E134">
        <v>0.42117354630599102</v>
      </c>
      <c r="F134">
        <v>0.43384041987910399</v>
      </c>
      <c r="G134">
        <v>0.38667298275817102</v>
      </c>
      <c r="H134" t="s">
        <v>324</v>
      </c>
      <c r="I134">
        <v>1</v>
      </c>
      <c r="J134" t="str">
        <f t="shared" si="6"/>
        <v/>
      </c>
    </row>
    <row r="135" spans="1:10">
      <c r="A135" t="s">
        <v>156</v>
      </c>
      <c r="B135" t="s">
        <v>157</v>
      </c>
      <c r="C135" t="str">
        <f t="shared" si="5"/>
        <v>1/12</v>
      </c>
      <c r="D135" t="str">
        <f>"440/8582"</f>
        <v>440/8582</v>
      </c>
      <c r="E135">
        <v>0.46846680134780799</v>
      </c>
      <c r="F135">
        <v>0.47741314738771901</v>
      </c>
      <c r="G135">
        <v>0.42550845253150499</v>
      </c>
      <c r="H135" t="s">
        <v>324</v>
      </c>
      <c r="I135">
        <v>1</v>
      </c>
      <c r="J135" t="str">
        <f t="shared" si="6"/>
        <v/>
      </c>
    </row>
    <row r="136" spans="1:10">
      <c r="A136" t="s">
        <v>158</v>
      </c>
      <c r="B136" t="s">
        <v>159</v>
      </c>
      <c r="C136" t="str">
        <f t="shared" si="5"/>
        <v>1/12</v>
      </c>
      <c r="D136" t="str">
        <f>"443/8582"</f>
        <v>443/8582</v>
      </c>
      <c r="E136">
        <v>0.470813810748898</v>
      </c>
      <c r="F136">
        <v>0.47741314738771901</v>
      </c>
      <c r="G136">
        <v>0.42550845253150499</v>
      </c>
      <c r="H136" t="s">
        <v>324</v>
      </c>
      <c r="I136">
        <v>1</v>
      </c>
      <c r="J136" t="str">
        <f t="shared" si="6"/>
        <v/>
      </c>
    </row>
    <row r="137" spans="1:10">
      <c r="A137" t="s">
        <v>205</v>
      </c>
      <c r="B137" t="s">
        <v>206</v>
      </c>
      <c r="C137" t="str">
        <f t="shared" si="5"/>
        <v>1/12</v>
      </c>
      <c r="D137" t="str">
        <f>"447/8582"</f>
        <v>447/8582</v>
      </c>
      <c r="E137">
        <v>0.47392837988853798</v>
      </c>
      <c r="F137">
        <v>0.47741314738771901</v>
      </c>
      <c r="G137">
        <v>0.42550845253150499</v>
      </c>
      <c r="H137" t="s">
        <v>324</v>
      </c>
      <c r="I137">
        <v>1</v>
      </c>
      <c r="J137" t="str">
        <f t="shared" si="6"/>
        <v/>
      </c>
    </row>
    <row r="138" spans="1:10">
      <c r="A138" t="s">
        <v>523</v>
      </c>
      <c r="B138" t="s">
        <v>524</v>
      </c>
      <c r="C138" t="str">
        <f t="shared" si="5"/>
        <v>1/12</v>
      </c>
      <c r="D138" t="str">
        <f>"498/8582"</f>
        <v>498/8582</v>
      </c>
      <c r="E138">
        <v>0.51219348681825105</v>
      </c>
      <c r="F138">
        <v>0.51219348681825105</v>
      </c>
      <c r="G138">
        <v>0.45650744887373901</v>
      </c>
      <c r="H138" t="s">
        <v>324</v>
      </c>
      <c r="I138">
        <v>1</v>
      </c>
      <c r="J138" t="str">
        <f t="shared" si="6"/>
        <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11F0D-FE62-4BFB-A390-F7FCFBC1E649}">
  <dimension ref="A1:J64"/>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761</v>
      </c>
      <c r="B2" t="s">
        <v>762</v>
      </c>
      <c r="C2" t="str">
        <f>"2/13"</f>
        <v>2/13</v>
      </c>
      <c r="D2" t="str">
        <f>"34/8582"</f>
        <v>34/8582</v>
      </c>
      <c r="E2">
        <v>1.15632926369975E-3</v>
      </c>
      <c r="F2">
        <v>7.2848743613084202E-2</v>
      </c>
      <c r="G2">
        <v>4.9904736643883903E-2</v>
      </c>
      <c r="H2" t="s">
        <v>763</v>
      </c>
      <c r="I2">
        <v>2</v>
      </c>
      <c r="J2" t="str">
        <f t="shared" ref="J2:J64" si="0">IF(F2&lt;0.05,"*","")</f>
        <v/>
      </c>
    </row>
    <row r="3" spans="1:10">
      <c r="A3" t="s">
        <v>685</v>
      </c>
      <c r="B3" t="s">
        <v>686</v>
      </c>
      <c r="C3" t="str">
        <f>"2/13"</f>
        <v>2/13</v>
      </c>
      <c r="D3" t="str">
        <f>"98/8582"</f>
        <v>98/8582</v>
      </c>
      <c r="E3">
        <v>9.2758125751237208E-3</v>
      </c>
      <c r="F3">
        <v>0.137737185145445</v>
      </c>
      <c r="G3">
        <v>9.4356300600889495E-2</v>
      </c>
      <c r="H3" t="s">
        <v>763</v>
      </c>
      <c r="I3">
        <v>2</v>
      </c>
      <c r="J3" t="str">
        <f t="shared" si="0"/>
        <v/>
      </c>
    </row>
    <row r="4" spans="1:10">
      <c r="A4" t="s">
        <v>253</v>
      </c>
      <c r="B4" t="s">
        <v>254</v>
      </c>
      <c r="C4" t="str">
        <f>"2/13"</f>
        <v>2/13</v>
      </c>
      <c r="D4" t="str">
        <f>"201/8582"</f>
        <v>201/8582</v>
      </c>
      <c r="E4">
        <v>3.5930354220315902E-2</v>
      </c>
      <c r="F4">
        <v>0.137737185145445</v>
      </c>
      <c r="G4">
        <v>9.4356300600889495E-2</v>
      </c>
      <c r="H4" t="s">
        <v>763</v>
      </c>
      <c r="I4">
        <v>2</v>
      </c>
      <c r="J4" t="str">
        <f t="shared" si="0"/>
        <v/>
      </c>
    </row>
    <row r="5" spans="1:10">
      <c r="A5" t="s">
        <v>741</v>
      </c>
      <c r="B5" t="s">
        <v>742</v>
      </c>
      <c r="C5" t="str">
        <f t="shared" ref="C5:C64" si="1">"1/13"</f>
        <v>1/13</v>
      </c>
      <c r="D5" t="str">
        <f>"11/8582"</f>
        <v>11/8582</v>
      </c>
      <c r="E5">
        <v>1.6546720262167702E-2</v>
      </c>
      <c r="F5">
        <v>0.137737185145445</v>
      </c>
      <c r="G5">
        <v>9.4356300600889495E-2</v>
      </c>
      <c r="H5" t="s">
        <v>743</v>
      </c>
      <c r="I5">
        <v>1</v>
      </c>
      <c r="J5" t="str">
        <f t="shared" si="0"/>
        <v/>
      </c>
    </row>
    <row r="6" spans="1:10">
      <c r="A6" t="s">
        <v>764</v>
      </c>
      <c r="B6" t="s">
        <v>765</v>
      </c>
      <c r="C6" t="str">
        <f t="shared" si="1"/>
        <v>1/13</v>
      </c>
      <c r="D6" t="str">
        <f>"11/8582"</f>
        <v>11/8582</v>
      </c>
      <c r="E6">
        <v>1.6546720262167702E-2</v>
      </c>
      <c r="F6">
        <v>0.137737185145445</v>
      </c>
      <c r="G6">
        <v>9.4356300600889495E-2</v>
      </c>
      <c r="H6" t="s">
        <v>766</v>
      </c>
      <c r="I6">
        <v>1</v>
      </c>
      <c r="J6" t="str">
        <f t="shared" si="0"/>
        <v/>
      </c>
    </row>
    <row r="7" spans="1:10">
      <c r="A7" t="s">
        <v>744</v>
      </c>
      <c r="B7" t="s">
        <v>745</v>
      </c>
      <c r="C7" t="str">
        <f t="shared" si="1"/>
        <v>1/13</v>
      </c>
      <c r="D7" t="str">
        <f>"12/8582"</f>
        <v>12/8582</v>
      </c>
      <c r="E7">
        <v>1.80383656520402E-2</v>
      </c>
      <c r="F7">
        <v>0.137737185145445</v>
      </c>
      <c r="G7">
        <v>9.4356300600889495E-2</v>
      </c>
      <c r="H7" t="s">
        <v>746</v>
      </c>
      <c r="I7">
        <v>1</v>
      </c>
      <c r="J7" t="str">
        <f t="shared" si="0"/>
        <v/>
      </c>
    </row>
    <row r="8" spans="1:10">
      <c r="A8" t="s">
        <v>747</v>
      </c>
      <c r="B8" t="s">
        <v>748</v>
      </c>
      <c r="C8" t="str">
        <f t="shared" si="1"/>
        <v>1/13</v>
      </c>
      <c r="D8" t="str">
        <f>"16/8582"</f>
        <v>16/8582</v>
      </c>
      <c r="E8">
        <v>2.3984087491299801E-2</v>
      </c>
      <c r="F8">
        <v>0.137737185145445</v>
      </c>
      <c r="G8">
        <v>9.4356300600889495E-2</v>
      </c>
      <c r="H8" t="s">
        <v>743</v>
      </c>
      <c r="I8">
        <v>1</v>
      </c>
      <c r="J8" t="str">
        <f t="shared" si="0"/>
        <v/>
      </c>
    </row>
    <row r="9" spans="1:10">
      <c r="A9" t="s">
        <v>749</v>
      </c>
      <c r="B9" t="s">
        <v>750</v>
      </c>
      <c r="C9" t="str">
        <f t="shared" si="1"/>
        <v>1/13</v>
      </c>
      <c r="D9" t="str">
        <f>"16/8582"</f>
        <v>16/8582</v>
      </c>
      <c r="E9">
        <v>2.3984087491299801E-2</v>
      </c>
      <c r="F9">
        <v>0.137737185145445</v>
      </c>
      <c r="G9">
        <v>9.4356300600889495E-2</v>
      </c>
      <c r="H9" t="s">
        <v>743</v>
      </c>
      <c r="I9">
        <v>1</v>
      </c>
      <c r="J9" t="str">
        <f t="shared" si="0"/>
        <v/>
      </c>
    </row>
    <row r="10" spans="1:10">
      <c r="A10" t="s">
        <v>610</v>
      </c>
      <c r="B10" t="s">
        <v>611</v>
      </c>
      <c r="C10" t="str">
        <f t="shared" si="1"/>
        <v>1/13</v>
      </c>
      <c r="D10" t="str">
        <f>"17/8582"</f>
        <v>17/8582</v>
      </c>
      <c r="E10">
        <v>2.5465316403582499E-2</v>
      </c>
      <c r="F10">
        <v>0.137737185145445</v>
      </c>
      <c r="G10">
        <v>9.4356300600889495E-2</v>
      </c>
      <c r="H10" t="s">
        <v>767</v>
      </c>
      <c r="I10">
        <v>1</v>
      </c>
      <c r="J10" t="str">
        <f t="shared" si="0"/>
        <v/>
      </c>
    </row>
    <row r="11" spans="1:10">
      <c r="A11" t="s">
        <v>751</v>
      </c>
      <c r="B11" t="s">
        <v>752</v>
      </c>
      <c r="C11" t="str">
        <f t="shared" si="1"/>
        <v>1/13</v>
      </c>
      <c r="D11" t="str">
        <f>"18/8582"</f>
        <v>18/8582</v>
      </c>
      <c r="E11">
        <v>2.6944470038930201E-2</v>
      </c>
      <c r="F11">
        <v>0.137737185145445</v>
      </c>
      <c r="G11">
        <v>9.4356300600889495E-2</v>
      </c>
      <c r="H11" t="s">
        <v>753</v>
      </c>
      <c r="I11">
        <v>1</v>
      </c>
      <c r="J11" t="str">
        <f t="shared" si="0"/>
        <v/>
      </c>
    </row>
    <row r="12" spans="1:10">
      <c r="A12" t="s">
        <v>615</v>
      </c>
      <c r="B12" t="s">
        <v>616</v>
      </c>
      <c r="C12" t="str">
        <f t="shared" si="1"/>
        <v>1/13</v>
      </c>
      <c r="D12" t="str">
        <f>"18/8582"</f>
        <v>18/8582</v>
      </c>
      <c r="E12">
        <v>2.6944470038930201E-2</v>
      </c>
      <c r="F12">
        <v>0.137737185145445</v>
      </c>
      <c r="G12">
        <v>9.4356300600889495E-2</v>
      </c>
      <c r="H12" t="s">
        <v>767</v>
      </c>
      <c r="I12">
        <v>1</v>
      </c>
      <c r="J12" t="str">
        <f t="shared" si="0"/>
        <v/>
      </c>
    </row>
    <row r="13" spans="1:10">
      <c r="A13" t="s">
        <v>768</v>
      </c>
      <c r="B13" t="s">
        <v>769</v>
      </c>
      <c r="C13" t="str">
        <f t="shared" si="1"/>
        <v>1/13</v>
      </c>
      <c r="D13" t="str">
        <f>"19/8582"</f>
        <v>19/8582</v>
      </c>
      <c r="E13">
        <v>2.84215510629252E-2</v>
      </c>
      <c r="F13">
        <v>0.137737185145445</v>
      </c>
      <c r="G13">
        <v>9.4356300600889495E-2</v>
      </c>
      <c r="H13" t="s">
        <v>770</v>
      </c>
      <c r="I13">
        <v>1</v>
      </c>
      <c r="J13" t="str">
        <f t="shared" si="0"/>
        <v/>
      </c>
    </row>
    <row r="14" spans="1:10">
      <c r="A14" t="s">
        <v>771</v>
      </c>
      <c r="B14" t="s">
        <v>772</v>
      </c>
      <c r="C14" t="str">
        <f t="shared" si="1"/>
        <v>1/13</v>
      </c>
      <c r="D14" t="str">
        <f>"20/8582"</f>
        <v>20/8582</v>
      </c>
      <c r="E14">
        <v>2.9896562138037E-2</v>
      </c>
      <c r="F14">
        <v>0.137737185145445</v>
      </c>
      <c r="G14">
        <v>9.4356300600889495E-2</v>
      </c>
      <c r="H14" t="s">
        <v>770</v>
      </c>
      <c r="I14">
        <v>1</v>
      </c>
      <c r="J14" t="str">
        <f t="shared" si="0"/>
        <v/>
      </c>
    </row>
    <row r="15" spans="1:10">
      <c r="A15" t="s">
        <v>175</v>
      </c>
      <c r="B15" t="s">
        <v>176</v>
      </c>
      <c r="C15" t="str">
        <f t="shared" si="1"/>
        <v>1/13</v>
      </c>
      <c r="D15" t="str">
        <f>"21/8582"</f>
        <v>21/8582</v>
      </c>
      <c r="E15">
        <v>3.1369505923624898E-2</v>
      </c>
      <c r="F15">
        <v>0.137737185145445</v>
      </c>
      <c r="G15">
        <v>9.4356300600889495E-2</v>
      </c>
      <c r="H15" t="s">
        <v>177</v>
      </c>
      <c r="I15">
        <v>1</v>
      </c>
      <c r="J15" t="str">
        <f t="shared" si="0"/>
        <v/>
      </c>
    </row>
    <row r="16" spans="1:10">
      <c r="A16" t="s">
        <v>773</v>
      </c>
      <c r="B16" t="s">
        <v>774</v>
      </c>
      <c r="C16" t="str">
        <f t="shared" si="1"/>
        <v>1/13</v>
      </c>
      <c r="D16" t="str">
        <f>"22/8582"</f>
        <v>22/8582</v>
      </c>
      <c r="E16">
        <v>3.2840385075942599E-2</v>
      </c>
      <c r="F16">
        <v>0.137737185145445</v>
      </c>
      <c r="G16">
        <v>9.4356300600889495E-2</v>
      </c>
      <c r="H16" t="s">
        <v>775</v>
      </c>
      <c r="I16">
        <v>1</v>
      </c>
      <c r="J16" t="str">
        <f t="shared" si="0"/>
        <v/>
      </c>
    </row>
    <row r="17" spans="1:10">
      <c r="A17" t="s">
        <v>776</v>
      </c>
      <c r="B17" t="s">
        <v>777</v>
      </c>
      <c r="C17" t="str">
        <f t="shared" si="1"/>
        <v>1/13</v>
      </c>
      <c r="D17" t="str">
        <f>"26/8582"</f>
        <v>26/8582</v>
      </c>
      <c r="E17">
        <v>3.8703308369037598E-2</v>
      </c>
      <c r="F17">
        <v>0.137737185145445</v>
      </c>
      <c r="G17">
        <v>9.4356300600889495E-2</v>
      </c>
      <c r="H17" t="s">
        <v>767</v>
      </c>
      <c r="I17">
        <v>1</v>
      </c>
      <c r="J17" t="str">
        <f t="shared" si="0"/>
        <v/>
      </c>
    </row>
    <row r="18" spans="1:10">
      <c r="A18" t="s">
        <v>280</v>
      </c>
      <c r="B18" t="s">
        <v>281</v>
      </c>
      <c r="C18" t="str">
        <f t="shared" si="1"/>
        <v>1/13</v>
      </c>
      <c r="D18" t="str">
        <f>"28/8582"</f>
        <v>28/8582</v>
      </c>
      <c r="E18">
        <v>4.1622451050780399E-2</v>
      </c>
      <c r="F18">
        <v>0.137737185145445</v>
      </c>
      <c r="G18">
        <v>9.4356300600889495E-2</v>
      </c>
      <c r="H18" t="s">
        <v>282</v>
      </c>
      <c r="I18">
        <v>1</v>
      </c>
      <c r="J18" t="str">
        <f t="shared" si="0"/>
        <v/>
      </c>
    </row>
    <row r="19" spans="1:10">
      <c r="A19" t="s">
        <v>778</v>
      </c>
      <c r="B19" t="s">
        <v>779</v>
      </c>
      <c r="C19" t="str">
        <f t="shared" si="1"/>
        <v>1/13</v>
      </c>
      <c r="D19" t="str">
        <f>"29/8582"</f>
        <v>29/8582</v>
      </c>
      <c r="E19">
        <v>4.3078951885050003E-2</v>
      </c>
      <c r="F19">
        <v>0.137737185145445</v>
      </c>
      <c r="G19">
        <v>9.4356300600889495E-2</v>
      </c>
      <c r="H19" t="s">
        <v>770</v>
      </c>
      <c r="I19">
        <v>1</v>
      </c>
      <c r="J19" t="str">
        <f t="shared" si="0"/>
        <v/>
      </c>
    </row>
    <row r="20" spans="1:10">
      <c r="A20" t="s">
        <v>754</v>
      </c>
      <c r="B20" t="s">
        <v>755</v>
      </c>
      <c r="C20" t="str">
        <f t="shared" si="1"/>
        <v>1/13</v>
      </c>
      <c r="D20" t="str">
        <f>"30/8582"</f>
        <v>30/8582</v>
      </c>
      <c r="E20">
        <v>4.4533409224636902E-2</v>
      </c>
      <c r="F20">
        <v>0.137737185145445</v>
      </c>
      <c r="G20">
        <v>9.4356300600889495E-2</v>
      </c>
      <c r="H20" t="s">
        <v>753</v>
      </c>
      <c r="I20">
        <v>1</v>
      </c>
      <c r="J20" t="str">
        <f t="shared" si="0"/>
        <v/>
      </c>
    </row>
    <row r="21" spans="1:10">
      <c r="A21" t="s">
        <v>283</v>
      </c>
      <c r="B21" t="s">
        <v>284</v>
      </c>
      <c r="C21" t="str">
        <f t="shared" si="1"/>
        <v>1/13</v>
      </c>
      <c r="D21" t="str">
        <f>"30/8582"</f>
        <v>30/8582</v>
      </c>
      <c r="E21">
        <v>4.4533409224636902E-2</v>
      </c>
      <c r="F21">
        <v>0.137737185145445</v>
      </c>
      <c r="G21">
        <v>9.4356300600889495E-2</v>
      </c>
      <c r="H21" t="s">
        <v>282</v>
      </c>
      <c r="I21">
        <v>1</v>
      </c>
      <c r="J21" t="str">
        <f t="shared" si="0"/>
        <v/>
      </c>
    </row>
    <row r="22" spans="1:10">
      <c r="A22" t="s">
        <v>780</v>
      </c>
      <c r="B22" t="s">
        <v>781</v>
      </c>
      <c r="C22" t="str">
        <f t="shared" si="1"/>
        <v>1/13</v>
      </c>
      <c r="D22" t="str">
        <f>"32/8582"</f>
        <v>32/8582</v>
      </c>
      <c r="E22">
        <v>4.7436203930465097E-2</v>
      </c>
      <c r="F22">
        <v>0.137737185145445</v>
      </c>
      <c r="G22">
        <v>9.4356300600889495E-2</v>
      </c>
      <c r="H22" t="s">
        <v>782</v>
      </c>
      <c r="I22">
        <v>1</v>
      </c>
      <c r="J22" t="str">
        <f t="shared" si="0"/>
        <v/>
      </c>
    </row>
    <row r="23" spans="1:10">
      <c r="A23" t="s">
        <v>118</v>
      </c>
      <c r="B23" t="s">
        <v>119</v>
      </c>
      <c r="C23" t="str">
        <f t="shared" si="1"/>
        <v>1/13</v>
      </c>
      <c r="D23" t="str">
        <f>"33/8582"</f>
        <v>33/8582</v>
      </c>
      <c r="E23">
        <v>4.8884546544371799E-2</v>
      </c>
      <c r="F23">
        <v>0.137737185145445</v>
      </c>
      <c r="G23">
        <v>9.4356300600889495E-2</v>
      </c>
      <c r="H23" t="s">
        <v>775</v>
      </c>
      <c r="I23">
        <v>1</v>
      </c>
      <c r="J23" t="str">
        <f t="shared" si="0"/>
        <v/>
      </c>
    </row>
    <row r="24" spans="1:10">
      <c r="A24" t="s">
        <v>188</v>
      </c>
      <c r="B24" t="s">
        <v>189</v>
      </c>
      <c r="C24" t="str">
        <f t="shared" si="1"/>
        <v>1/13</v>
      </c>
      <c r="D24" t="str">
        <f>"36/8582"</f>
        <v>36/8582</v>
      </c>
      <c r="E24">
        <v>5.32173868516519E-2</v>
      </c>
      <c r="F24">
        <v>0.137737185145445</v>
      </c>
      <c r="G24">
        <v>9.4356300600889495E-2</v>
      </c>
      <c r="H24" t="s">
        <v>177</v>
      </c>
      <c r="I24">
        <v>1</v>
      </c>
      <c r="J24" t="str">
        <f t="shared" si="0"/>
        <v/>
      </c>
    </row>
    <row r="25" spans="1:10">
      <c r="A25" t="s">
        <v>125</v>
      </c>
      <c r="B25" t="s">
        <v>126</v>
      </c>
      <c r="C25" t="str">
        <f t="shared" si="1"/>
        <v>1/13</v>
      </c>
      <c r="D25" t="str">
        <f>"36/8582"</f>
        <v>36/8582</v>
      </c>
      <c r="E25">
        <v>5.32173868516519E-2</v>
      </c>
      <c r="F25">
        <v>0.137737185145445</v>
      </c>
      <c r="G25">
        <v>9.4356300600889495E-2</v>
      </c>
      <c r="H25" t="s">
        <v>177</v>
      </c>
      <c r="I25">
        <v>1</v>
      </c>
      <c r="J25" t="str">
        <f t="shared" si="0"/>
        <v/>
      </c>
    </row>
    <row r="26" spans="1:10">
      <c r="A26" t="s">
        <v>285</v>
      </c>
      <c r="B26" t="s">
        <v>286</v>
      </c>
      <c r="C26" t="str">
        <f t="shared" si="1"/>
        <v>1/13</v>
      </c>
      <c r="D26" t="str">
        <f>"37/8582"</f>
        <v>37/8582</v>
      </c>
      <c r="E26">
        <v>5.4657613152954303E-2</v>
      </c>
      <c r="F26">
        <v>0.137737185145445</v>
      </c>
      <c r="G26">
        <v>9.4356300600889495E-2</v>
      </c>
      <c r="H26" t="s">
        <v>282</v>
      </c>
      <c r="I26">
        <v>1</v>
      </c>
      <c r="J26" t="str">
        <f t="shared" si="0"/>
        <v/>
      </c>
    </row>
    <row r="27" spans="1:10">
      <c r="A27" t="s">
        <v>756</v>
      </c>
      <c r="B27" t="s">
        <v>757</v>
      </c>
      <c r="C27" t="str">
        <f t="shared" si="1"/>
        <v>1/13</v>
      </c>
      <c r="D27" t="str">
        <f>"42/8582"</f>
        <v>42/8582</v>
      </c>
      <c r="E27">
        <v>6.1828458397205098E-2</v>
      </c>
      <c r="F27">
        <v>0.144266402926812</v>
      </c>
      <c r="G27">
        <v>9.8829114786955496E-2</v>
      </c>
      <c r="H27" t="s">
        <v>743</v>
      </c>
      <c r="I27">
        <v>1</v>
      </c>
      <c r="J27" t="str">
        <f t="shared" si="0"/>
        <v/>
      </c>
    </row>
    <row r="28" spans="1:10">
      <c r="A28" t="s">
        <v>783</v>
      </c>
      <c r="B28" t="s">
        <v>784</v>
      </c>
      <c r="C28" t="str">
        <f t="shared" si="1"/>
        <v>1/13</v>
      </c>
      <c r="D28" t="str">
        <f>"42/8582"</f>
        <v>42/8582</v>
      </c>
      <c r="E28">
        <v>6.1828458397205098E-2</v>
      </c>
      <c r="F28">
        <v>0.144266402926812</v>
      </c>
      <c r="G28">
        <v>9.8829114786955496E-2</v>
      </c>
      <c r="H28" t="s">
        <v>766</v>
      </c>
      <c r="I28">
        <v>1</v>
      </c>
      <c r="J28" t="str">
        <f t="shared" si="0"/>
        <v/>
      </c>
    </row>
    <row r="29" spans="1:10">
      <c r="A29" t="s">
        <v>130</v>
      </c>
      <c r="B29" t="s">
        <v>131</v>
      </c>
      <c r="C29" t="str">
        <f t="shared" si="1"/>
        <v>1/13</v>
      </c>
      <c r="D29" t="str">
        <f>"46/8582"</f>
        <v>46/8582</v>
      </c>
      <c r="E29">
        <v>6.75289468122591E-2</v>
      </c>
      <c r="F29">
        <v>0.14670081548870101</v>
      </c>
      <c r="G29">
        <v>0.100496799248734</v>
      </c>
      <c r="H29" t="s">
        <v>177</v>
      </c>
      <c r="I29">
        <v>1</v>
      </c>
      <c r="J29" t="str">
        <f t="shared" si="0"/>
        <v/>
      </c>
    </row>
    <row r="30" spans="1:10">
      <c r="A30" t="s">
        <v>288</v>
      </c>
      <c r="B30" t="s">
        <v>289</v>
      </c>
      <c r="C30" t="str">
        <f t="shared" si="1"/>
        <v>1/13</v>
      </c>
      <c r="D30" t="str">
        <f>"46/8582"</f>
        <v>46/8582</v>
      </c>
      <c r="E30">
        <v>6.75289468122591E-2</v>
      </c>
      <c r="F30">
        <v>0.14670081548870101</v>
      </c>
      <c r="G30">
        <v>0.100496799248734</v>
      </c>
      <c r="H30" t="s">
        <v>282</v>
      </c>
      <c r="I30">
        <v>1</v>
      </c>
      <c r="J30" t="str">
        <f t="shared" si="0"/>
        <v/>
      </c>
    </row>
    <row r="31" spans="1:10">
      <c r="A31" t="s">
        <v>227</v>
      </c>
      <c r="B31" t="s">
        <v>228</v>
      </c>
      <c r="C31" t="str">
        <f t="shared" si="1"/>
        <v>1/13</v>
      </c>
      <c r="D31" t="str">
        <f>"53/8582"</f>
        <v>53/8582</v>
      </c>
      <c r="E31">
        <v>7.7427930208400705E-2</v>
      </c>
      <c r="F31">
        <v>0.16259865343764099</v>
      </c>
      <c r="G31">
        <v>0.111387548720857</v>
      </c>
      <c r="H31" t="s">
        <v>767</v>
      </c>
      <c r="I31">
        <v>1</v>
      </c>
      <c r="J31" t="str">
        <f t="shared" si="0"/>
        <v/>
      </c>
    </row>
    <row r="32" spans="1:10">
      <c r="A32" t="s">
        <v>293</v>
      </c>
      <c r="B32" t="s">
        <v>294</v>
      </c>
      <c r="C32" t="str">
        <f t="shared" si="1"/>
        <v>1/13</v>
      </c>
      <c r="D32" t="str">
        <f>"64/8582"</f>
        <v>64/8582</v>
      </c>
      <c r="E32">
        <v>9.2787666664827101E-2</v>
      </c>
      <c r="F32">
        <v>0.18505872838486301</v>
      </c>
      <c r="G32">
        <v>0.12677373205980599</v>
      </c>
      <c r="H32" t="s">
        <v>282</v>
      </c>
      <c r="I32">
        <v>1</v>
      </c>
      <c r="J32" t="str">
        <f t="shared" si="0"/>
        <v/>
      </c>
    </row>
    <row r="33" spans="1:10">
      <c r="A33" t="s">
        <v>235</v>
      </c>
      <c r="B33" t="s">
        <v>236</v>
      </c>
      <c r="C33" t="str">
        <f t="shared" si="1"/>
        <v>1/13</v>
      </c>
      <c r="D33" t="str">
        <f>"65/8582"</f>
        <v>65/8582</v>
      </c>
      <c r="E33">
        <v>9.4172235851650202E-2</v>
      </c>
      <c r="F33">
        <v>0.18505872838486301</v>
      </c>
      <c r="G33">
        <v>0.12677373205980599</v>
      </c>
      <c r="H33" t="s">
        <v>767</v>
      </c>
      <c r="I33">
        <v>1</v>
      </c>
      <c r="J33" t="str">
        <f t="shared" si="0"/>
        <v/>
      </c>
    </row>
    <row r="34" spans="1:10">
      <c r="A34" t="s">
        <v>785</v>
      </c>
      <c r="B34" t="s">
        <v>786</v>
      </c>
      <c r="C34" t="str">
        <f t="shared" si="1"/>
        <v>1/13</v>
      </c>
      <c r="D34" t="str">
        <f>"67/8582"</f>
        <v>67/8582</v>
      </c>
      <c r="E34">
        <v>9.6935524392070899E-2</v>
      </c>
      <c r="F34">
        <v>0.18505872838486301</v>
      </c>
      <c r="G34">
        <v>0.12677373205980599</v>
      </c>
      <c r="H34" t="s">
        <v>782</v>
      </c>
      <c r="I34">
        <v>1</v>
      </c>
      <c r="J34" t="str">
        <f t="shared" si="0"/>
        <v/>
      </c>
    </row>
    <row r="35" spans="1:10">
      <c r="A35" t="s">
        <v>673</v>
      </c>
      <c r="B35" t="s">
        <v>674</v>
      </c>
      <c r="C35" t="str">
        <f t="shared" si="1"/>
        <v>1/13</v>
      </c>
      <c r="D35" t="str">
        <f>"80/8582"</f>
        <v>80/8582</v>
      </c>
      <c r="E35">
        <v>0.11470808524946501</v>
      </c>
      <c r="F35">
        <v>0.20891113670064401</v>
      </c>
      <c r="G35">
        <v>0.14311372773143499</v>
      </c>
      <c r="H35" t="s">
        <v>758</v>
      </c>
      <c r="I35">
        <v>1</v>
      </c>
      <c r="J35" t="str">
        <f t="shared" si="0"/>
        <v/>
      </c>
    </row>
    <row r="36" spans="1:10">
      <c r="A36" t="s">
        <v>561</v>
      </c>
      <c r="B36" t="s">
        <v>562</v>
      </c>
      <c r="C36" t="str">
        <f t="shared" si="1"/>
        <v>1/13</v>
      </c>
      <c r="D36" t="str">
        <f>"81/8582"</f>
        <v>81/8582</v>
      </c>
      <c r="E36">
        <v>0.116061742611469</v>
      </c>
      <c r="F36">
        <v>0.20891113670064401</v>
      </c>
      <c r="G36">
        <v>0.14311372773143499</v>
      </c>
      <c r="H36" t="s">
        <v>787</v>
      </c>
      <c r="I36">
        <v>1</v>
      </c>
      <c r="J36" t="str">
        <f t="shared" si="0"/>
        <v/>
      </c>
    </row>
    <row r="37" spans="1:10">
      <c r="A37" t="s">
        <v>298</v>
      </c>
      <c r="B37" t="s">
        <v>299</v>
      </c>
      <c r="C37" t="str">
        <f t="shared" si="1"/>
        <v>1/13</v>
      </c>
      <c r="D37" t="str">
        <f>"91/8582"</f>
        <v>91/8582</v>
      </c>
      <c r="E37">
        <v>0.12949362814055801</v>
      </c>
      <c r="F37">
        <v>0.22661384924597699</v>
      </c>
      <c r="G37">
        <v>0.15524089923283299</v>
      </c>
      <c r="H37" t="s">
        <v>282</v>
      </c>
      <c r="I37">
        <v>1</v>
      </c>
      <c r="J37" t="str">
        <f t="shared" si="0"/>
        <v/>
      </c>
    </row>
    <row r="38" spans="1:10">
      <c r="A38" t="s">
        <v>788</v>
      </c>
      <c r="B38" t="s">
        <v>789</v>
      </c>
      <c r="C38" t="str">
        <f t="shared" si="1"/>
        <v>1/13</v>
      </c>
      <c r="D38" t="str">
        <f>"95/8582"</f>
        <v>95/8582</v>
      </c>
      <c r="E38">
        <v>0.13481343066059001</v>
      </c>
      <c r="F38">
        <v>0.22954719274641</v>
      </c>
      <c r="G38">
        <v>0.157250374312495</v>
      </c>
      <c r="H38" t="s">
        <v>770</v>
      </c>
      <c r="I38">
        <v>1</v>
      </c>
      <c r="J38" t="str">
        <f t="shared" si="0"/>
        <v/>
      </c>
    </row>
    <row r="39" spans="1:10">
      <c r="A39" t="s">
        <v>245</v>
      </c>
      <c r="B39" t="s">
        <v>246</v>
      </c>
      <c r="C39" t="str">
        <f t="shared" si="1"/>
        <v>1/13</v>
      </c>
      <c r="D39" t="str">
        <f>"101/8582"</f>
        <v>101/8582</v>
      </c>
      <c r="E39">
        <v>0.142736888974513</v>
      </c>
      <c r="F39">
        <v>0.23664273698406199</v>
      </c>
      <c r="G39">
        <v>0.16211114814279901</v>
      </c>
      <c r="H39" t="s">
        <v>767</v>
      </c>
      <c r="I39">
        <v>1</v>
      </c>
      <c r="J39" t="str">
        <f t="shared" si="0"/>
        <v/>
      </c>
    </row>
    <row r="40" spans="1:10">
      <c r="A40" t="s">
        <v>574</v>
      </c>
      <c r="B40" t="s">
        <v>575</v>
      </c>
      <c r="C40" t="str">
        <f t="shared" si="1"/>
        <v>1/13</v>
      </c>
      <c r="D40" t="str">
        <f>"110/8582"</f>
        <v>110/8582</v>
      </c>
      <c r="E40">
        <v>0.15449655940347601</v>
      </c>
      <c r="F40">
        <v>0.24332968608991801</v>
      </c>
      <c r="G40">
        <v>0.16669201553361099</v>
      </c>
      <c r="H40" t="s">
        <v>753</v>
      </c>
      <c r="I40">
        <v>1</v>
      </c>
      <c r="J40" t="str">
        <f t="shared" si="0"/>
        <v/>
      </c>
    </row>
    <row r="41" spans="1:10">
      <c r="A41" t="s">
        <v>69</v>
      </c>
      <c r="B41" t="s">
        <v>70</v>
      </c>
      <c r="C41" t="str">
        <f t="shared" si="1"/>
        <v>1/13</v>
      </c>
      <c r="D41" t="str">
        <f>"114/8582"</f>
        <v>114/8582</v>
      </c>
      <c r="E41">
        <v>0.15967512835822101</v>
      </c>
      <c r="F41">
        <v>0.24332968608991801</v>
      </c>
      <c r="G41">
        <v>0.16669201553361099</v>
      </c>
      <c r="H41" t="s">
        <v>775</v>
      </c>
      <c r="I41">
        <v>1</v>
      </c>
      <c r="J41" t="str">
        <f t="shared" si="0"/>
        <v/>
      </c>
    </row>
    <row r="42" spans="1:10">
      <c r="A42" t="s">
        <v>691</v>
      </c>
      <c r="B42" t="s">
        <v>692</v>
      </c>
      <c r="C42" t="str">
        <f t="shared" si="1"/>
        <v>1/13</v>
      </c>
      <c r="D42" t="str">
        <f>"115/8582"</f>
        <v>115/8582</v>
      </c>
      <c r="E42">
        <v>0.16096518779744401</v>
      </c>
      <c r="F42">
        <v>0.24332968608991801</v>
      </c>
      <c r="G42">
        <v>0.16669201553361099</v>
      </c>
      <c r="H42" t="s">
        <v>746</v>
      </c>
      <c r="I42">
        <v>1</v>
      </c>
      <c r="J42" t="str">
        <f t="shared" si="0"/>
        <v/>
      </c>
    </row>
    <row r="43" spans="1:10">
      <c r="A43" t="s">
        <v>72</v>
      </c>
      <c r="B43" t="s">
        <v>73</v>
      </c>
      <c r="C43" t="str">
        <f t="shared" si="1"/>
        <v>1/13</v>
      </c>
      <c r="D43" t="str">
        <f>"117/8582"</f>
        <v>117/8582</v>
      </c>
      <c r="E43">
        <v>0.163539823975349</v>
      </c>
      <c r="F43">
        <v>0.24332968608991801</v>
      </c>
      <c r="G43">
        <v>0.16669201553361099</v>
      </c>
      <c r="H43" t="s">
        <v>177</v>
      </c>
      <c r="I43">
        <v>1</v>
      </c>
      <c r="J43" t="str">
        <f t="shared" si="0"/>
        <v/>
      </c>
    </row>
    <row r="44" spans="1:10">
      <c r="A44" t="s">
        <v>74</v>
      </c>
      <c r="B44" t="s">
        <v>75</v>
      </c>
      <c r="C44" t="str">
        <f t="shared" si="1"/>
        <v>1/13</v>
      </c>
      <c r="D44" t="str">
        <f>"120/8582"</f>
        <v>120/8582</v>
      </c>
      <c r="E44">
        <v>0.16738810708297799</v>
      </c>
      <c r="F44">
        <v>0.24332968608991801</v>
      </c>
      <c r="G44">
        <v>0.16669201553361099</v>
      </c>
      <c r="H44" t="s">
        <v>775</v>
      </c>
      <c r="I44">
        <v>1</v>
      </c>
      <c r="J44" t="str">
        <f t="shared" si="0"/>
        <v/>
      </c>
    </row>
    <row r="45" spans="1:10">
      <c r="A45" t="s">
        <v>76</v>
      </c>
      <c r="B45" t="s">
        <v>77</v>
      </c>
      <c r="C45" t="str">
        <f t="shared" si="1"/>
        <v>1/13</v>
      </c>
      <c r="D45" t="str">
        <f>"122/8582"</f>
        <v>122/8582</v>
      </c>
      <c r="E45">
        <v>0.169944542665974</v>
      </c>
      <c r="F45">
        <v>0.24332968608991801</v>
      </c>
      <c r="G45">
        <v>0.16669201553361099</v>
      </c>
      <c r="H45" t="s">
        <v>177</v>
      </c>
      <c r="I45">
        <v>1</v>
      </c>
      <c r="J45" t="str">
        <f t="shared" si="0"/>
        <v/>
      </c>
    </row>
    <row r="46" spans="1:10">
      <c r="A46" t="s">
        <v>759</v>
      </c>
      <c r="B46" t="s">
        <v>760</v>
      </c>
      <c r="C46" t="str">
        <f t="shared" si="1"/>
        <v>1/13</v>
      </c>
      <c r="D46" t="str">
        <f>"126/8582"</f>
        <v>126/8582</v>
      </c>
      <c r="E46">
        <v>0.17503569120168899</v>
      </c>
      <c r="F46">
        <v>0.24504996768236401</v>
      </c>
      <c r="G46">
        <v>0.16787048746828601</v>
      </c>
      <c r="H46" t="s">
        <v>743</v>
      </c>
      <c r="I46">
        <v>1</v>
      </c>
      <c r="J46" t="str">
        <f t="shared" si="0"/>
        <v/>
      </c>
    </row>
    <row r="47" spans="1:10">
      <c r="A47" t="s">
        <v>307</v>
      </c>
      <c r="B47" t="s">
        <v>308</v>
      </c>
      <c r="C47" t="str">
        <f t="shared" si="1"/>
        <v>1/13</v>
      </c>
      <c r="D47" t="str">
        <f>"131/8582"</f>
        <v>131/8582</v>
      </c>
      <c r="E47">
        <v>0.18135909079583501</v>
      </c>
      <c r="F47">
        <v>0.24815515508518399</v>
      </c>
      <c r="G47">
        <v>0.16999768351700201</v>
      </c>
      <c r="H47" t="s">
        <v>282</v>
      </c>
      <c r="I47">
        <v>1</v>
      </c>
      <c r="J47" t="str">
        <f t="shared" si="0"/>
        <v/>
      </c>
    </row>
    <row r="48" spans="1:10">
      <c r="A48" t="s">
        <v>695</v>
      </c>
      <c r="B48" t="s">
        <v>696</v>
      </c>
      <c r="C48" t="str">
        <f t="shared" si="1"/>
        <v>1/13</v>
      </c>
      <c r="D48" t="str">
        <f>"134/8582"</f>
        <v>134/8582</v>
      </c>
      <c r="E48">
        <v>0.18513162363497901</v>
      </c>
      <c r="F48">
        <v>0.24815515508518399</v>
      </c>
      <c r="G48">
        <v>0.16999768351700201</v>
      </c>
      <c r="H48" t="s">
        <v>782</v>
      </c>
      <c r="I48">
        <v>1</v>
      </c>
      <c r="J48" t="str">
        <f t="shared" si="0"/>
        <v/>
      </c>
    </row>
    <row r="49" spans="1:10">
      <c r="A49" t="s">
        <v>153</v>
      </c>
      <c r="B49" t="s">
        <v>154</v>
      </c>
      <c r="C49" t="str">
        <f t="shared" si="1"/>
        <v>1/13</v>
      </c>
      <c r="D49" t="str">
        <f>"147/8582"</f>
        <v>147/8582</v>
      </c>
      <c r="E49">
        <v>0.20129456366512799</v>
      </c>
      <c r="F49">
        <v>0.26419911481047997</v>
      </c>
      <c r="G49">
        <v>0.18098853311996099</v>
      </c>
      <c r="H49" t="s">
        <v>758</v>
      </c>
      <c r="I49">
        <v>1</v>
      </c>
      <c r="J49" t="str">
        <f t="shared" si="0"/>
        <v/>
      </c>
    </row>
    <row r="50" spans="1:10">
      <c r="A50" t="s">
        <v>98</v>
      </c>
      <c r="B50" t="s">
        <v>99</v>
      </c>
      <c r="C50" t="str">
        <f t="shared" si="1"/>
        <v>1/13</v>
      </c>
      <c r="D50" t="str">
        <f>"153/8582"</f>
        <v>153/8582</v>
      </c>
      <c r="E50">
        <v>0.20865411429149999</v>
      </c>
      <c r="F50">
        <v>0.26826957551764302</v>
      </c>
      <c r="G50">
        <v>0.18377698573472601</v>
      </c>
      <c r="H50" t="s">
        <v>782</v>
      </c>
      <c r="I50">
        <v>1</v>
      </c>
      <c r="J50" t="str">
        <f t="shared" si="0"/>
        <v/>
      </c>
    </row>
    <row r="51" spans="1:10">
      <c r="A51" t="s">
        <v>249</v>
      </c>
      <c r="B51" t="s">
        <v>250</v>
      </c>
      <c r="C51" t="str">
        <f t="shared" si="1"/>
        <v>1/13</v>
      </c>
      <c r="D51" t="str">
        <f>"163/8582"</f>
        <v>163/8582</v>
      </c>
      <c r="E51">
        <v>0.22078107037783301</v>
      </c>
      <c r="F51">
        <v>0.27818414867607</v>
      </c>
      <c r="G51">
        <v>0.19056892390507699</v>
      </c>
      <c r="H51" t="s">
        <v>767</v>
      </c>
      <c r="I51">
        <v>1</v>
      </c>
      <c r="J51" t="str">
        <f t="shared" si="0"/>
        <v/>
      </c>
    </row>
    <row r="52" spans="1:10">
      <c r="A52" t="s">
        <v>78</v>
      </c>
      <c r="B52" t="s">
        <v>79</v>
      </c>
      <c r="C52" t="str">
        <f t="shared" si="1"/>
        <v>1/13</v>
      </c>
      <c r="D52" t="str">
        <f>"169/8582"</f>
        <v>169/8582</v>
      </c>
      <c r="E52">
        <v>0.22797466220927201</v>
      </c>
      <c r="F52">
        <v>0.28161575919968801</v>
      </c>
      <c r="G52">
        <v>0.192919734790096</v>
      </c>
      <c r="H52" t="s">
        <v>753</v>
      </c>
      <c r="I52">
        <v>1</v>
      </c>
      <c r="J52" t="str">
        <f t="shared" si="0"/>
        <v/>
      </c>
    </row>
    <row r="53" spans="1:10">
      <c r="A53" t="s">
        <v>703</v>
      </c>
      <c r="B53" t="s">
        <v>704</v>
      </c>
      <c r="C53" t="str">
        <f t="shared" si="1"/>
        <v>1/13</v>
      </c>
      <c r="D53" t="str">
        <f>"187/8582"</f>
        <v>187/8582</v>
      </c>
      <c r="E53">
        <v>0.249189284162012</v>
      </c>
      <c r="F53">
        <v>0.30190240196551499</v>
      </c>
      <c r="G53">
        <v>0.20681701721948401</v>
      </c>
      <c r="H53" t="s">
        <v>746</v>
      </c>
      <c r="I53">
        <v>1</v>
      </c>
      <c r="J53" t="str">
        <f t="shared" si="0"/>
        <v/>
      </c>
    </row>
    <row r="54" spans="1:10">
      <c r="A54" t="s">
        <v>82</v>
      </c>
      <c r="B54" t="s">
        <v>83</v>
      </c>
      <c r="C54" t="str">
        <f t="shared" si="1"/>
        <v>1/13</v>
      </c>
      <c r="D54" t="str">
        <f>"246/8582"</f>
        <v>246/8582</v>
      </c>
      <c r="E54">
        <v>0.31501202807251499</v>
      </c>
      <c r="F54">
        <v>0.37444825978431101</v>
      </c>
      <c r="G54">
        <v>0.25651426317722198</v>
      </c>
      <c r="H54" t="s">
        <v>177</v>
      </c>
      <c r="I54">
        <v>1</v>
      </c>
      <c r="J54" t="str">
        <f t="shared" si="0"/>
        <v/>
      </c>
    </row>
    <row r="55" spans="1:10">
      <c r="A55" t="s">
        <v>309</v>
      </c>
      <c r="B55" t="s">
        <v>310</v>
      </c>
      <c r="C55" t="str">
        <f t="shared" si="1"/>
        <v>1/13</v>
      </c>
      <c r="D55" t="str">
        <f>"274/8582"</f>
        <v>274/8582</v>
      </c>
      <c r="E55">
        <v>0.344347983927699</v>
      </c>
      <c r="F55">
        <v>0.39999610258364099</v>
      </c>
      <c r="G55">
        <v>0.274015709372252</v>
      </c>
      <c r="H55" t="s">
        <v>766</v>
      </c>
      <c r="I55">
        <v>1</v>
      </c>
      <c r="J55" t="str">
        <f t="shared" si="0"/>
        <v/>
      </c>
    </row>
    <row r="56" spans="1:10">
      <c r="A56" t="s">
        <v>312</v>
      </c>
      <c r="B56" t="s">
        <v>313</v>
      </c>
      <c r="C56" t="str">
        <f t="shared" si="1"/>
        <v>1/13</v>
      </c>
      <c r="D56" t="str">
        <f>"282/8582"</f>
        <v>282/8582</v>
      </c>
      <c r="E56">
        <v>0.35251408472928702</v>
      </c>
      <c r="F56">
        <v>0.39999610258364099</v>
      </c>
      <c r="G56">
        <v>0.274015709372252</v>
      </c>
      <c r="H56" t="s">
        <v>282</v>
      </c>
      <c r="I56">
        <v>1</v>
      </c>
      <c r="J56" t="str">
        <f t="shared" si="0"/>
        <v/>
      </c>
    </row>
    <row r="57" spans="1:10">
      <c r="A57" t="s">
        <v>222</v>
      </c>
      <c r="B57" t="s">
        <v>223</v>
      </c>
      <c r="C57" t="str">
        <f t="shared" si="1"/>
        <v>1/13</v>
      </c>
      <c r="D57" t="str">
        <f>"285/8582"</f>
        <v>285/8582</v>
      </c>
      <c r="E57">
        <v>0.355552091185459</v>
      </c>
      <c r="F57">
        <v>0.39999610258364099</v>
      </c>
      <c r="G57">
        <v>0.274015709372252</v>
      </c>
      <c r="H57" t="s">
        <v>790</v>
      </c>
      <c r="I57">
        <v>1</v>
      </c>
      <c r="J57" t="str">
        <f t="shared" si="0"/>
        <v/>
      </c>
    </row>
    <row r="58" spans="1:10">
      <c r="A58" t="s">
        <v>314</v>
      </c>
      <c r="B58" t="s">
        <v>315</v>
      </c>
      <c r="C58" t="str">
        <f t="shared" si="1"/>
        <v>1/13</v>
      </c>
      <c r="D58" t="str">
        <f>"307/8582"</f>
        <v>307/8582</v>
      </c>
      <c r="E58">
        <v>0.37743197171447301</v>
      </c>
      <c r="F58">
        <v>0.41716165294757501</v>
      </c>
      <c r="G58">
        <v>0.28577490009775403</v>
      </c>
      <c r="H58" t="s">
        <v>766</v>
      </c>
      <c r="I58">
        <v>1</v>
      </c>
      <c r="J58" t="str">
        <f t="shared" si="0"/>
        <v/>
      </c>
    </row>
    <row r="59" spans="1:10">
      <c r="A59" t="s">
        <v>190</v>
      </c>
      <c r="B59" t="s">
        <v>191</v>
      </c>
      <c r="C59" t="str">
        <f t="shared" si="1"/>
        <v>1/13</v>
      </c>
      <c r="D59" t="str">
        <f>"342/8582"</f>
        <v>342/8582</v>
      </c>
      <c r="E59">
        <v>0.41083202996948898</v>
      </c>
      <c r="F59">
        <v>0.44624858427720299</v>
      </c>
      <c r="G59">
        <v>0.30570078455079902</v>
      </c>
      <c r="H59" t="s">
        <v>790</v>
      </c>
      <c r="I59">
        <v>1</v>
      </c>
      <c r="J59" t="str">
        <f t="shared" si="0"/>
        <v/>
      </c>
    </row>
    <row r="60" spans="1:10">
      <c r="A60" t="s">
        <v>316</v>
      </c>
      <c r="B60" t="s">
        <v>317</v>
      </c>
      <c r="C60" t="str">
        <f t="shared" si="1"/>
        <v>1/13</v>
      </c>
      <c r="D60" t="str">
        <f>"394/8582"</f>
        <v>394/8582</v>
      </c>
      <c r="E60">
        <v>0.45741087682354298</v>
      </c>
      <c r="F60">
        <v>0.48118595675794901</v>
      </c>
      <c r="G60">
        <v>0.32963449000962303</v>
      </c>
      <c r="H60" t="s">
        <v>766</v>
      </c>
      <c r="I60">
        <v>1</v>
      </c>
      <c r="J60" t="str">
        <f t="shared" si="0"/>
        <v/>
      </c>
    </row>
    <row r="61" spans="1:10">
      <c r="A61" t="s">
        <v>706</v>
      </c>
      <c r="B61" t="s">
        <v>707</v>
      </c>
      <c r="C61" t="str">
        <f t="shared" si="1"/>
        <v>1/13</v>
      </c>
      <c r="D61" t="str">
        <f>"395/8582"</f>
        <v>395/8582</v>
      </c>
      <c r="E61">
        <v>0.45827233976947501</v>
      </c>
      <c r="F61">
        <v>0.48118595675794901</v>
      </c>
      <c r="G61">
        <v>0.32963449000962303</v>
      </c>
      <c r="H61" t="s">
        <v>782</v>
      </c>
      <c r="I61">
        <v>1</v>
      </c>
      <c r="J61" t="str">
        <f t="shared" si="0"/>
        <v/>
      </c>
    </row>
    <row r="62" spans="1:10">
      <c r="A62" t="s">
        <v>160</v>
      </c>
      <c r="B62" t="s">
        <v>161</v>
      </c>
      <c r="C62" t="str">
        <f t="shared" si="1"/>
        <v>1/13</v>
      </c>
      <c r="D62" t="str">
        <f>"447/8582"</f>
        <v>447/8582</v>
      </c>
      <c r="E62">
        <v>0.50136758807871595</v>
      </c>
      <c r="F62">
        <v>0.50945416207998495</v>
      </c>
      <c r="G62">
        <v>0.34899950952847802</v>
      </c>
      <c r="H62" t="s">
        <v>758</v>
      </c>
      <c r="I62">
        <v>1</v>
      </c>
      <c r="J62" t="str">
        <f t="shared" si="0"/>
        <v/>
      </c>
    </row>
    <row r="63" spans="1:10">
      <c r="A63" t="s">
        <v>205</v>
      </c>
      <c r="B63" t="s">
        <v>206</v>
      </c>
      <c r="C63" t="str">
        <f t="shared" si="1"/>
        <v>1/13</v>
      </c>
      <c r="D63" t="str">
        <f>"447/8582"</f>
        <v>447/8582</v>
      </c>
      <c r="E63">
        <v>0.50136758807871595</v>
      </c>
      <c r="F63">
        <v>0.50945416207998495</v>
      </c>
      <c r="G63">
        <v>0.34899950952847802</v>
      </c>
      <c r="H63" t="s">
        <v>282</v>
      </c>
      <c r="I63">
        <v>1</v>
      </c>
      <c r="J63" t="str">
        <f t="shared" si="0"/>
        <v/>
      </c>
    </row>
    <row r="64" spans="1:10">
      <c r="A64" t="s">
        <v>84</v>
      </c>
      <c r="B64" t="s">
        <v>85</v>
      </c>
      <c r="C64" t="str">
        <f t="shared" si="1"/>
        <v>1/13</v>
      </c>
      <c r="D64" t="str">
        <f>"492/8582"</f>
        <v>492/8582</v>
      </c>
      <c r="E64">
        <v>0.53608346176112298</v>
      </c>
      <c r="F64">
        <v>0.53608346176112298</v>
      </c>
      <c r="G64">
        <v>0.367241803378547</v>
      </c>
      <c r="H64" t="s">
        <v>177</v>
      </c>
      <c r="I64">
        <v>1</v>
      </c>
      <c r="J64" t="str">
        <f t="shared" si="0"/>
        <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78A36-A4F7-4EEF-93C0-529A3D5B61C0}">
  <dimension ref="A1:J131"/>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172</v>
      </c>
      <c r="B2" t="s">
        <v>173</v>
      </c>
      <c r="C2" t="str">
        <f>"6/12"</f>
        <v>6/12</v>
      </c>
      <c r="D2" t="str">
        <f>"91/8582"</f>
        <v>91/8582</v>
      </c>
      <c r="E2">
        <v>1.05644515984989E-9</v>
      </c>
      <c r="F2">
        <v>1.37337870780485E-7</v>
      </c>
      <c r="G2">
        <v>1.7792760586945501E-8</v>
      </c>
      <c r="H2" t="s">
        <v>791</v>
      </c>
      <c r="I2">
        <v>6</v>
      </c>
      <c r="J2" t="str">
        <f t="shared" ref="J2:J65" si="0">IF(F2&lt;0.05,"*","")</f>
        <v>*</v>
      </c>
    </row>
    <row r="3" spans="1:10">
      <c r="A3" t="s">
        <v>166</v>
      </c>
      <c r="B3" t="s">
        <v>167</v>
      </c>
      <c r="C3" t="str">
        <f>"4/12"</f>
        <v>4/12</v>
      </c>
      <c r="D3" t="str">
        <f>"33/8582"</f>
        <v>33/8582</v>
      </c>
      <c r="E3">
        <v>8.7759225125575699E-8</v>
      </c>
      <c r="F3">
        <v>5.70434963316242E-6</v>
      </c>
      <c r="G3">
        <v>7.3902505368905905E-7</v>
      </c>
      <c r="H3" t="s">
        <v>792</v>
      </c>
      <c r="I3">
        <v>4</v>
      </c>
      <c r="J3" t="str">
        <f t="shared" si="0"/>
        <v>*</v>
      </c>
    </row>
    <row r="4" spans="1:10">
      <c r="A4" t="s">
        <v>168</v>
      </c>
      <c r="B4" t="s">
        <v>169</v>
      </c>
      <c r="C4" t="str">
        <f>"4/12"</f>
        <v>4/12</v>
      </c>
      <c r="D4" t="str">
        <f>"40/8582"</f>
        <v>40/8582</v>
      </c>
      <c r="E4">
        <v>1.94976386478394E-7</v>
      </c>
      <c r="F4">
        <v>8.4489767473970708E-6</v>
      </c>
      <c r="G4">
        <v>1.09460427496642E-6</v>
      </c>
      <c r="H4" t="s">
        <v>792</v>
      </c>
      <c r="I4">
        <v>4</v>
      </c>
      <c r="J4" t="str">
        <f t="shared" si="0"/>
        <v>*</v>
      </c>
    </row>
    <row r="5" spans="1:10">
      <c r="A5" t="s">
        <v>190</v>
      </c>
      <c r="B5" t="s">
        <v>191</v>
      </c>
      <c r="C5" t="str">
        <f>"6/12"</f>
        <v>6/12</v>
      </c>
      <c r="D5" t="str">
        <f>"342/8582"</f>
        <v>342/8582</v>
      </c>
      <c r="E5">
        <v>2.8909334721060299E-6</v>
      </c>
      <c r="F5">
        <v>9.3955337843445904E-5</v>
      </c>
      <c r="G5">
        <v>1.2172351461499099E-5</v>
      </c>
      <c r="H5" t="s">
        <v>791</v>
      </c>
      <c r="I5">
        <v>6</v>
      </c>
      <c r="J5" t="str">
        <f t="shared" si="0"/>
        <v>*</v>
      </c>
    </row>
    <row r="6" spans="1:10">
      <c r="A6" t="s">
        <v>163</v>
      </c>
      <c r="B6" t="s">
        <v>164</v>
      </c>
      <c r="C6" t="str">
        <f>"3/12"</f>
        <v>3/12</v>
      </c>
      <c r="D6" t="str">
        <f>"24/8582"</f>
        <v>24/8582</v>
      </c>
      <c r="E6">
        <v>4.1590025796325596E-6</v>
      </c>
      <c r="F6">
        <v>1.0813406707044699E-4</v>
      </c>
      <c r="G6">
        <v>1.4009271847183399E-5</v>
      </c>
      <c r="H6" t="s">
        <v>738</v>
      </c>
      <c r="I6">
        <v>3</v>
      </c>
      <c r="J6" t="str">
        <f t="shared" si="0"/>
        <v>*</v>
      </c>
    </row>
    <row r="7" spans="1:10">
      <c r="A7" t="s">
        <v>170</v>
      </c>
      <c r="B7" t="s">
        <v>171</v>
      </c>
      <c r="C7" t="str">
        <f>"3/12"</f>
        <v>3/12</v>
      </c>
      <c r="D7" t="str">
        <f>"61/8582"</f>
        <v>61/8582</v>
      </c>
      <c r="E7">
        <v>7.1827792330856295E-5</v>
      </c>
      <c r="F7">
        <v>1.55626883383522E-3</v>
      </c>
      <c r="G7">
        <v>2.01621873209421E-4</v>
      </c>
      <c r="H7" t="s">
        <v>738</v>
      </c>
      <c r="I7">
        <v>3</v>
      </c>
      <c r="J7" t="str">
        <f t="shared" si="0"/>
        <v>*</v>
      </c>
    </row>
    <row r="8" spans="1:10">
      <c r="A8" t="s">
        <v>145</v>
      </c>
      <c r="B8" t="s">
        <v>146</v>
      </c>
      <c r="C8" t="str">
        <f>"3/12"</f>
        <v>3/12</v>
      </c>
      <c r="D8" t="str">
        <f>"95/8582"</f>
        <v>95/8582</v>
      </c>
      <c r="E8">
        <v>2.6892830015215799E-4</v>
      </c>
      <c r="F8">
        <v>4.9943827171115103E-3</v>
      </c>
      <c r="G8">
        <v>6.4704553420068104E-4</v>
      </c>
      <c r="H8" t="s">
        <v>738</v>
      </c>
      <c r="I8">
        <v>3</v>
      </c>
      <c r="J8" t="str">
        <f t="shared" si="0"/>
        <v>*</v>
      </c>
    </row>
    <row r="9" spans="1:10">
      <c r="A9" t="s">
        <v>322</v>
      </c>
      <c r="B9" t="s">
        <v>323</v>
      </c>
      <c r="C9" t="str">
        <f t="shared" ref="C9:C72" si="1">"2/12"</f>
        <v>2/12</v>
      </c>
      <c r="D9" t="str">
        <f>"49/8582"</f>
        <v>49/8582</v>
      </c>
      <c r="E9">
        <v>2.0323217257265701E-3</v>
      </c>
      <c r="F9">
        <v>1.0901968261618201E-2</v>
      </c>
      <c r="G9">
        <v>1.4124007464444599E-3</v>
      </c>
      <c r="H9" t="s">
        <v>793</v>
      </c>
      <c r="I9">
        <v>2</v>
      </c>
      <c r="J9" t="str">
        <f t="shared" si="0"/>
        <v>*</v>
      </c>
    </row>
    <row r="10" spans="1:10">
      <c r="A10" t="s">
        <v>325</v>
      </c>
      <c r="B10" t="s">
        <v>326</v>
      </c>
      <c r="C10" t="str">
        <f t="shared" si="1"/>
        <v>2/12</v>
      </c>
      <c r="D10" t="str">
        <f>"51/8582"</f>
        <v>51/8582</v>
      </c>
      <c r="E10">
        <v>2.1999890072189601E-3</v>
      </c>
      <c r="F10">
        <v>1.0901968261618201E-2</v>
      </c>
      <c r="G10">
        <v>1.4124007464444599E-3</v>
      </c>
      <c r="H10" t="s">
        <v>793</v>
      </c>
      <c r="I10">
        <v>2</v>
      </c>
      <c r="J10" t="str">
        <f t="shared" si="0"/>
        <v>*</v>
      </c>
    </row>
    <row r="11" spans="1:10">
      <c r="A11" t="s">
        <v>327</v>
      </c>
      <c r="B11" t="s">
        <v>328</v>
      </c>
      <c r="C11" t="str">
        <f t="shared" si="1"/>
        <v>2/12</v>
      </c>
      <c r="D11" t="str">
        <f>"51/8582"</f>
        <v>51/8582</v>
      </c>
      <c r="E11">
        <v>2.1999890072189601E-3</v>
      </c>
      <c r="F11">
        <v>1.0901968261618201E-2</v>
      </c>
      <c r="G11">
        <v>1.4124007464444599E-3</v>
      </c>
      <c r="H11" t="s">
        <v>793</v>
      </c>
      <c r="I11">
        <v>2</v>
      </c>
      <c r="J11" t="str">
        <f t="shared" si="0"/>
        <v>*</v>
      </c>
    </row>
    <row r="12" spans="1:10">
      <c r="A12" t="s">
        <v>329</v>
      </c>
      <c r="B12" t="s">
        <v>330</v>
      </c>
      <c r="C12" t="str">
        <f t="shared" si="1"/>
        <v>2/12</v>
      </c>
      <c r="D12" t="str">
        <f>"51/8582"</f>
        <v>51/8582</v>
      </c>
      <c r="E12">
        <v>2.1999890072189601E-3</v>
      </c>
      <c r="F12">
        <v>1.0901968261618201E-2</v>
      </c>
      <c r="G12">
        <v>1.4124007464444599E-3</v>
      </c>
      <c r="H12" t="s">
        <v>793</v>
      </c>
      <c r="I12">
        <v>2</v>
      </c>
      <c r="J12" t="str">
        <f t="shared" si="0"/>
        <v>*</v>
      </c>
    </row>
    <row r="13" spans="1:10">
      <c r="A13" t="s">
        <v>331</v>
      </c>
      <c r="B13" t="s">
        <v>332</v>
      </c>
      <c r="C13" t="str">
        <f t="shared" si="1"/>
        <v>2/12</v>
      </c>
      <c r="D13" t="str">
        <f>"52/8582"</f>
        <v>52/8582</v>
      </c>
      <c r="E13">
        <v>2.2862117367165899E-3</v>
      </c>
      <c r="F13">
        <v>1.0901968261618201E-2</v>
      </c>
      <c r="G13">
        <v>1.4124007464444599E-3</v>
      </c>
      <c r="H13" t="s">
        <v>793</v>
      </c>
      <c r="I13">
        <v>2</v>
      </c>
      <c r="J13" t="str">
        <f t="shared" si="0"/>
        <v>*</v>
      </c>
    </row>
    <row r="14" spans="1:10">
      <c r="A14" t="s">
        <v>333</v>
      </c>
      <c r="B14" t="s">
        <v>334</v>
      </c>
      <c r="C14" t="str">
        <f t="shared" si="1"/>
        <v>2/12</v>
      </c>
      <c r="D14" t="str">
        <f>"52/8582"</f>
        <v>52/8582</v>
      </c>
      <c r="E14">
        <v>2.2862117367165899E-3</v>
      </c>
      <c r="F14">
        <v>1.0901968261618201E-2</v>
      </c>
      <c r="G14">
        <v>1.4124007464444599E-3</v>
      </c>
      <c r="H14" t="s">
        <v>793</v>
      </c>
      <c r="I14">
        <v>2</v>
      </c>
      <c r="J14" t="str">
        <f t="shared" si="0"/>
        <v>*</v>
      </c>
    </row>
    <row r="15" spans="1:10">
      <c r="A15" t="s">
        <v>335</v>
      </c>
      <c r="B15" t="s">
        <v>336</v>
      </c>
      <c r="C15" t="str">
        <f t="shared" si="1"/>
        <v>2/12</v>
      </c>
      <c r="D15" t="str">
        <f>"52/8582"</f>
        <v>52/8582</v>
      </c>
      <c r="E15">
        <v>2.2862117367165899E-3</v>
      </c>
      <c r="F15">
        <v>1.0901968261618201E-2</v>
      </c>
      <c r="G15">
        <v>1.4124007464444599E-3</v>
      </c>
      <c r="H15" t="s">
        <v>793</v>
      </c>
      <c r="I15">
        <v>2</v>
      </c>
      <c r="J15" t="str">
        <f t="shared" si="0"/>
        <v>*</v>
      </c>
    </row>
    <row r="16" spans="1:10">
      <c r="A16" t="s">
        <v>337</v>
      </c>
      <c r="B16" t="s">
        <v>338</v>
      </c>
      <c r="C16" t="str">
        <f t="shared" si="1"/>
        <v>2/12</v>
      </c>
      <c r="D16" t="str">
        <f>"52/8582"</f>
        <v>52/8582</v>
      </c>
      <c r="E16">
        <v>2.2862117367165899E-3</v>
      </c>
      <c r="F16">
        <v>1.0901968261618201E-2</v>
      </c>
      <c r="G16">
        <v>1.4124007464444599E-3</v>
      </c>
      <c r="H16" t="s">
        <v>793</v>
      </c>
      <c r="I16">
        <v>2</v>
      </c>
      <c r="J16" t="str">
        <f t="shared" si="0"/>
        <v>*</v>
      </c>
    </row>
    <row r="17" spans="1:10">
      <c r="A17" t="s">
        <v>339</v>
      </c>
      <c r="B17" t="s">
        <v>340</v>
      </c>
      <c r="C17" t="str">
        <f t="shared" si="1"/>
        <v>2/12</v>
      </c>
      <c r="D17" t="str">
        <f>"52/8582"</f>
        <v>52/8582</v>
      </c>
      <c r="E17">
        <v>2.2862117367165899E-3</v>
      </c>
      <c r="F17">
        <v>1.0901968261618201E-2</v>
      </c>
      <c r="G17">
        <v>1.4124007464444599E-3</v>
      </c>
      <c r="H17" t="s">
        <v>793</v>
      </c>
      <c r="I17">
        <v>2</v>
      </c>
      <c r="J17" t="str">
        <f t="shared" si="0"/>
        <v>*</v>
      </c>
    </row>
    <row r="18" spans="1:10">
      <c r="A18" t="s">
        <v>341</v>
      </c>
      <c r="B18" t="s">
        <v>342</v>
      </c>
      <c r="C18" t="str">
        <f t="shared" si="1"/>
        <v>2/12</v>
      </c>
      <c r="D18" t="str">
        <f>"53/8582"</f>
        <v>53/8582</v>
      </c>
      <c r="E18">
        <v>2.3740220442278501E-3</v>
      </c>
      <c r="F18">
        <v>1.0901968261618201E-2</v>
      </c>
      <c r="G18">
        <v>1.4124007464444599E-3</v>
      </c>
      <c r="H18" t="s">
        <v>793</v>
      </c>
      <c r="I18">
        <v>2</v>
      </c>
      <c r="J18" t="str">
        <f t="shared" si="0"/>
        <v>*</v>
      </c>
    </row>
    <row r="19" spans="1:10">
      <c r="A19" t="s">
        <v>343</v>
      </c>
      <c r="B19" t="s">
        <v>344</v>
      </c>
      <c r="C19" t="str">
        <f t="shared" si="1"/>
        <v>2/12</v>
      </c>
      <c r="D19" t="str">
        <f>"54/8582"</f>
        <v>54/8582</v>
      </c>
      <c r="E19">
        <v>2.4634160766094301E-3</v>
      </c>
      <c r="F19">
        <v>1.0901968261618201E-2</v>
      </c>
      <c r="G19">
        <v>1.4124007464444599E-3</v>
      </c>
      <c r="H19" t="s">
        <v>793</v>
      </c>
      <c r="I19">
        <v>2</v>
      </c>
      <c r="J19" t="str">
        <f t="shared" si="0"/>
        <v>*</v>
      </c>
    </row>
    <row r="20" spans="1:10">
      <c r="A20" t="s">
        <v>345</v>
      </c>
      <c r="B20" t="s">
        <v>346</v>
      </c>
      <c r="C20" t="str">
        <f t="shared" si="1"/>
        <v>2/12</v>
      </c>
      <c r="D20" t="str">
        <f>"55/8582"</f>
        <v>55/8582</v>
      </c>
      <c r="E20">
        <v>2.5543899868863901E-3</v>
      </c>
      <c r="F20">
        <v>1.0901968261618201E-2</v>
      </c>
      <c r="G20">
        <v>1.4124007464444599E-3</v>
      </c>
      <c r="H20" t="s">
        <v>793</v>
      </c>
      <c r="I20">
        <v>2</v>
      </c>
      <c r="J20" t="str">
        <f t="shared" si="0"/>
        <v>*</v>
      </c>
    </row>
    <row r="21" spans="1:10">
      <c r="A21" t="s">
        <v>347</v>
      </c>
      <c r="B21" t="s">
        <v>348</v>
      </c>
      <c r="C21" t="str">
        <f t="shared" si="1"/>
        <v>2/12</v>
      </c>
      <c r="D21" t="str">
        <f>"55/8582"</f>
        <v>55/8582</v>
      </c>
      <c r="E21">
        <v>2.5543899868863901E-3</v>
      </c>
      <c r="F21">
        <v>1.0901968261618201E-2</v>
      </c>
      <c r="G21">
        <v>1.4124007464444599E-3</v>
      </c>
      <c r="H21" t="s">
        <v>793</v>
      </c>
      <c r="I21">
        <v>2</v>
      </c>
      <c r="J21" t="str">
        <f t="shared" si="0"/>
        <v>*</v>
      </c>
    </row>
    <row r="22" spans="1:10">
      <c r="A22" t="s">
        <v>349</v>
      </c>
      <c r="B22" t="s">
        <v>350</v>
      </c>
      <c r="C22" t="str">
        <f t="shared" si="1"/>
        <v>2/12</v>
      </c>
      <c r="D22" t="str">
        <f>"56/8582"</f>
        <v>56/8582</v>
      </c>
      <c r="E22">
        <v>2.6469399342444202E-3</v>
      </c>
      <c r="F22">
        <v>1.0901968261618201E-2</v>
      </c>
      <c r="G22">
        <v>1.4124007464444599E-3</v>
      </c>
      <c r="H22" t="s">
        <v>793</v>
      </c>
      <c r="I22">
        <v>2</v>
      </c>
      <c r="J22" t="str">
        <f t="shared" si="0"/>
        <v>*</v>
      </c>
    </row>
    <row r="23" spans="1:10">
      <c r="A23" t="s">
        <v>351</v>
      </c>
      <c r="B23" t="s">
        <v>352</v>
      </c>
      <c r="C23" t="str">
        <f t="shared" si="1"/>
        <v>2/12</v>
      </c>
      <c r="D23" t="str">
        <f>"56/8582"</f>
        <v>56/8582</v>
      </c>
      <c r="E23">
        <v>2.6469399342444202E-3</v>
      </c>
      <c r="F23">
        <v>1.0901968261618201E-2</v>
      </c>
      <c r="G23">
        <v>1.4124007464444599E-3</v>
      </c>
      <c r="H23" t="s">
        <v>793</v>
      </c>
      <c r="I23">
        <v>2</v>
      </c>
      <c r="J23" t="str">
        <f t="shared" si="0"/>
        <v>*</v>
      </c>
    </row>
    <row r="24" spans="1:10">
      <c r="A24" t="s">
        <v>353</v>
      </c>
      <c r="B24" t="s">
        <v>354</v>
      </c>
      <c r="C24" t="str">
        <f t="shared" si="1"/>
        <v>2/12</v>
      </c>
      <c r="D24" t="str">
        <f>"56/8582"</f>
        <v>56/8582</v>
      </c>
      <c r="E24">
        <v>2.6469399342444202E-3</v>
      </c>
      <c r="F24">
        <v>1.0901968261618201E-2</v>
      </c>
      <c r="G24">
        <v>1.4124007464444599E-3</v>
      </c>
      <c r="H24" t="s">
        <v>793</v>
      </c>
      <c r="I24">
        <v>2</v>
      </c>
      <c r="J24" t="str">
        <f t="shared" si="0"/>
        <v>*</v>
      </c>
    </row>
    <row r="25" spans="1:10">
      <c r="A25" t="s">
        <v>355</v>
      </c>
      <c r="B25" t="s">
        <v>356</v>
      </c>
      <c r="C25" t="str">
        <f t="shared" si="1"/>
        <v>2/12</v>
      </c>
      <c r="D25" t="str">
        <f>"57/8582"</f>
        <v>57/8582</v>
      </c>
      <c r="E25">
        <v>2.7410620840221198E-3</v>
      </c>
      <c r="F25">
        <v>1.0901968261618201E-2</v>
      </c>
      <c r="G25">
        <v>1.4124007464444599E-3</v>
      </c>
      <c r="H25" t="s">
        <v>793</v>
      </c>
      <c r="I25">
        <v>2</v>
      </c>
      <c r="J25" t="str">
        <f t="shared" si="0"/>
        <v>*</v>
      </c>
    </row>
    <row r="26" spans="1:10">
      <c r="A26" t="s">
        <v>357</v>
      </c>
      <c r="B26" t="s">
        <v>358</v>
      </c>
      <c r="C26" t="str">
        <f t="shared" si="1"/>
        <v>2/12</v>
      </c>
      <c r="D26" t="str">
        <f>"57/8582"</f>
        <v>57/8582</v>
      </c>
      <c r="E26">
        <v>2.7410620840221198E-3</v>
      </c>
      <c r="F26">
        <v>1.0901968261618201E-2</v>
      </c>
      <c r="G26">
        <v>1.4124007464444599E-3</v>
      </c>
      <c r="H26" t="s">
        <v>793</v>
      </c>
      <c r="I26">
        <v>2</v>
      </c>
      <c r="J26" t="str">
        <f t="shared" si="0"/>
        <v>*</v>
      </c>
    </row>
    <row r="27" spans="1:10">
      <c r="A27" t="s">
        <v>359</v>
      </c>
      <c r="B27" t="s">
        <v>360</v>
      </c>
      <c r="C27" t="str">
        <f t="shared" si="1"/>
        <v>2/12</v>
      </c>
      <c r="D27" t="str">
        <f>"57/8582"</f>
        <v>57/8582</v>
      </c>
      <c r="E27">
        <v>2.7410620840221198E-3</v>
      </c>
      <c r="F27">
        <v>1.0901968261618201E-2</v>
      </c>
      <c r="G27">
        <v>1.4124007464444599E-3</v>
      </c>
      <c r="H27" t="s">
        <v>793</v>
      </c>
      <c r="I27">
        <v>2</v>
      </c>
      <c r="J27" t="str">
        <f t="shared" si="0"/>
        <v>*</v>
      </c>
    </row>
    <row r="28" spans="1:10">
      <c r="A28" t="s">
        <v>361</v>
      </c>
      <c r="B28" t="s">
        <v>362</v>
      </c>
      <c r="C28" t="str">
        <f t="shared" si="1"/>
        <v>2/12</v>
      </c>
      <c r="D28" t="str">
        <f>"57/8582"</f>
        <v>57/8582</v>
      </c>
      <c r="E28">
        <v>2.7410620840221198E-3</v>
      </c>
      <c r="F28">
        <v>1.0901968261618201E-2</v>
      </c>
      <c r="G28">
        <v>1.4124007464444599E-3</v>
      </c>
      <c r="H28" t="s">
        <v>793</v>
      </c>
      <c r="I28">
        <v>2</v>
      </c>
      <c r="J28" t="str">
        <f t="shared" si="0"/>
        <v>*</v>
      </c>
    </row>
    <row r="29" spans="1:10">
      <c r="A29" t="s">
        <v>363</v>
      </c>
      <c r="B29" t="s">
        <v>364</v>
      </c>
      <c r="C29" t="str">
        <f t="shared" si="1"/>
        <v>2/12</v>
      </c>
      <c r="D29" t="str">
        <f>"59/8582"</f>
        <v>59/8582</v>
      </c>
      <c r="E29">
        <v>2.9340076829088599E-3</v>
      </c>
      <c r="F29">
        <v>1.0901968261618201E-2</v>
      </c>
      <c r="G29">
        <v>1.4124007464444599E-3</v>
      </c>
      <c r="H29" t="s">
        <v>793</v>
      </c>
      <c r="I29">
        <v>2</v>
      </c>
      <c r="J29" t="str">
        <f t="shared" si="0"/>
        <v>*</v>
      </c>
    </row>
    <row r="30" spans="1:10">
      <c r="A30" t="s">
        <v>365</v>
      </c>
      <c r="B30" t="s">
        <v>366</v>
      </c>
      <c r="C30" t="str">
        <f t="shared" si="1"/>
        <v>2/12</v>
      </c>
      <c r="D30" t="str">
        <f>"60/8582"</f>
        <v>60/8582</v>
      </c>
      <c r="E30">
        <v>3.0328234933898399E-3</v>
      </c>
      <c r="F30">
        <v>1.0901968261618201E-2</v>
      </c>
      <c r="G30">
        <v>1.4124007464444599E-3</v>
      </c>
      <c r="H30" t="s">
        <v>793</v>
      </c>
      <c r="I30">
        <v>2</v>
      </c>
      <c r="J30" t="str">
        <f t="shared" si="0"/>
        <v>*</v>
      </c>
    </row>
    <row r="31" spans="1:10">
      <c r="A31" t="s">
        <v>367</v>
      </c>
      <c r="B31" t="s">
        <v>368</v>
      </c>
      <c r="C31" t="str">
        <f t="shared" si="1"/>
        <v>2/12</v>
      </c>
      <c r="D31" t="str">
        <f>"62/8582"</f>
        <v>62/8582</v>
      </c>
      <c r="E31">
        <v>3.2351220857832399E-3</v>
      </c>
      <c r="F31">
        <v>1.0901968261618201E-2</v>
      </c>
      <c r="G31">
        <v>1.4124007464444599E-3</v>
      </c>
      <c r="H31" t="s">
        <v>793</v>
      </c>
      <c r="I31">
        <v>2</v>
      </c>
      <c r="J31" t="str">
        <f t="shared" si="0"/>
        <v>*</v>
      </c>
    </row>
    <row r="32" spans="1:10">
      <c r="A32" t="s">
        <v>369</v>
      </c>
      <c r="B32" t="s">
        <v>370</v>
      </c>
      <c r="C32" t="str">
        <f t="shared" si="1"/>
        <v>2/12</v>
      </c>
      <c r="D32" t="str">
        <f>"63/8582"</f>
        <v>63/8582</v>
      </c>
      <c r="E32">
        <v>3.3385972657762599E-3</v>
      </c>
      <c r="F32">
        <v>1.0901968261618201E-2</v>
      </c>
      <c r="G32">
        <v>1.4124007464444599E-3</v>
      </c>
      <c r="H32" t="s">
        <v>793</v>
      </c>
      <c r="I32">
        <v>2</v>
      </c>
      <c r="J32" t="str">
        <f t="shared" si="0"/>
        <v>*</v>
      </c>
    </row>
    <row r="33" spans="1:10">
      <c r="A33" t="s">
        <v>371</v>
      </c>
      <c r="B33" t="s">
        <v>372</v>
      </c>
      <c r="C33" t="str">
        <f t="shared" si="1"/>
        <v>2/12</v>
      </c>
      <c r="D33" t="str">
        <f>"63/8582"</f>
        <v>63/8582</v>
      </c>
      <c r="E33">
        <v>3.3385972657762599E-3</v>
      </c>
      <c r="F33">
        <v>1.0901968261618201E-2</v>
      </c>
      <c r="G33">
        <v>1.4124007464444599E-3</v>
      </c>
      <c r="H33" t="s">
        <v>793</v>
      </c>
      <c r="I33">
        <v>2</v>
      </c>
      <c r="J33" t="str">
        <f t="shared" si="0"/>
        <v>*</v>
      </c>
    </row>
    <row r="34" spans="1:10">
      <c r="A34" t="s">
        <v>373</v>
      </c>
      <c r="B34" t="s">
        <v>374</v>
      </c>
      <c r="C34" t="str">
        <f t="shared" si="1"/>
        <v>2/12</v>
      </c>
      <c r="D34" t="str">
        <f>"63/8582"</f>
        <v>63/8582</v>
      </c>
      <c r="E34">
        <v>3.3385972657762599E-3</v>
      </c>
      <c r="F34">
        <v>1.0901968261618201E-2</v>
      </c>
      <c r="G34">
        <v>1.4124007464444599E-3</v>
      </c>
      <c r="H34" t="s">
        <v>793</v>
      </c>
      <c r="I34">
        <v>2</v>
      </c>
      <c r="J34" t="str">
        <f t="shared" si="0"/>
        <v>*</v>
      </c>
    </row>
    <row r="35" spans="1:10">
      <c r="A35" t="s">
        <v>375</v>
      </c>
      <c r="B35" t="s">
        <v>376</v>
      </c>
      <c r="C35" t="str">
        <f t="shared" si="1"/>
        <v>2/12</v>
      </c>
      <c r="D35" t="str">
        <f>"64/8582"</f>
        <v>64/8582</v>
      </c>
      <c r="E35">
        <v>3.4436179771904201E-3</v>
      </c>
      <c r="F35">
        <v>1.0901968261618201E-2</v>
      </c>
      <c r="G35">
        <v>1.4124007464444599E-3</v>
      </c>
      <c r="H35" t="s">
        <v>793</v>
      </c>
      <c r="I35">
        <v>2</v>
      </c>
      <c r="J35" t="str">
        <f t="shared" si="0"/>
        <v>*</v>
      </c>
    </row>
    <row r="36" spans="1:10">
      <c r="A36" t="s">
        <v>377</v>
      </c>
      <c r="B36" t="s">
        <v>378</v>
      </c>
      <c r="C36" t="str">
        <f t="shared" si="1"/>
        <v>2/12</v>
      </c>
      <c r="D36" t="str">
        <f>"64/8582"</f>
        <v>64/8582</v>
      </c>
      <c r="E36">
        <v>3.4436179771904201E-3</v>
      </c>
      <c r="F36">
        <v>1.0901968261618201E-2</v>
      </c>
      <c r="G36">
        <v>1.4124007464444599E-3</v>
      </c>
      <c r="H36" t="s">
        <v>793</v>
      </c>
      <c r="I36">
        <v>2</v>
      </c>
      <c r="J36" t="str">
        <f t="shared" si="0"/>
        <v>*</v>
      </c>
    </row>
    <row r="37" spans="1:10">
      <c r="A37" t="s">
        <v>379</v>
      </c>
      <c r="B37" t="s">
        <v>380</v>
      </c>
      <c r="C37" t="str">
        <f t="shared" si="1"/>
        <v>2/12</v>
      </c>
      <c r="D37" t="str">
        <f>"64/8582"</f>
        <v>64/8582</v>
      </c>
      <c r="E37">
        <v>3.4436179771904201E-3</v>
      </c>
      <c r="F37">
        <v>1.0901968261618201E-2</v>
      </c>
      <c r="G37">
        <v>1.4124007464444599E-3</v>
      </c>
      <c r="H37" t="s">
        <v>793</v>
      </c>
      <c r="I37">
        <v>2</v>
      </c>
      <c r="J37" t="str">
        <f t="shared" si="0"/>
        <v>*</v>
      </c>
    </row>
    <row r="38" spans="1:10">
      <c r="A38" t="s">
        <v>381</v>
      </c>
      <c r="B38" t="s">
        <v>382</v>
      </c>
      <c r="C38" t="str">
        <f t="shared" si="1"/>
        <v>2/12</v>
      </c>
      <c r="D38" t="str">
        <f>"66/8582"</f>
        <v>66/8582</v>
      </c>
      <c r="E38">
        <v>3.6582808575000799E-3</v>
      </c>
      <c r="F38">
        <v>1.0901968261618201E-2</v>
      </c>
      <c r="G38">
        <v>1.4124007464444599E-3</v>
      </c>
      <c r="H38" t="s">
        <v>793</v>
      </c>
      <c r="I38">
        <v>2</v>
      </c>
      <c r="J38" t="str">
        <f t="shared" si="0"/>
        <v>*</v>
      </c>
    </row>
    <row r="39" spans="1:10">
      <c r="A39" t="s">
        <v>383</v>
      </c>
      <c r="B39" t="s">
        <v>384</v>
      </c>
      <c r="C39" t="str">
        <f t="shared" si="1"/>
        <v>2/12</v>
      </c>
      <c r="D39" t="str">
        <f>"66/8582"</f>
        <v>66/8582</v>
      </c>
      <c r="E39">
        <v>3.6582808575000799E-3</v>
      </c>
      <c r="F39">
        <v>1.0901968261618201E-2</v>
      </c>
      <c r="G39">
        <v>1.4124007464444599E-3</v>
      </c>
      <c r="H39" t="s">
        <v>793</v>
      </c>
      <c r="I39">
        <v>2</v>
      </c>
      <c r="J39" t="str">
        <f t="shared" si="0"/>
        <v>*</v>
      </c>
    </row>
    <row r="40" spans="1:10">
      <c r="A40" t="s">
        <v>385</v>
      </c>
      <c r="B40" t="s">
        <v>386</v>
      </c>
      <c r="C40" t="str">
        <f t="shared" si="1"/>
        <v>2/12</v>
      </c>
      <c r="D40" t="str">
        <f>"66/8582"</f>
        <v>66/8582</v>
      </c>
      <c r="E40">
        <v>3.6582808575000799E-3</v>
      </c>
      <c r="F40">
        <v>1.0901968261618201E-2</v>
      </c>
      <c r="G40">
        <v>1.4124007464444599E-3</v>
      </c>
      <c r="H40" t="s">
        <v>793</v>
      </c>
      <c r="I40">
        <v>2</v>
      </c>
      <c r="J40" t="str">
        <f t="shared" si="0"/>
        <v>*</v>
      </c>
    </row>
    <row r="41" spans="1:10">
      <c r="A41" t="s">
        <v>387</v>
      </c>
      <c r="B41" t="s">
        <v>388</v>
      </c>
      <c r="C41" t="str">
        <f t="shared" si="1"/>
        <v>2/12</v>
      </c>
      <c r="D41" t="str">
        <f>"67/8582"</f>
        <v>67/8582</v>
      </c>
      <c r="E41">
        <v>3.7679154732055201E-3</v>
      </c>
      <c r="F41">
        <v>1.0901968261618201E-2</v>
      </c>
      <c r="G41">
        <v>1.4124007464444599E-3</v>
      </c>
      <c r="H41" t="s">
        <v>793</v>
      </c>
      <c r="I41">
        <v>2</v>
      </c>
      <c r="J41" t="str">
        <f t="shared" si="0"/>
        <v>*</v>
      </c>
    </row>
    <row r="42" spans="1:10">
      <c r="A42" t="s">
        <v>389</v>
      </c>
      <c r="B42" t="s">
        <v>390</v>
      </c>
      <c r="C42" t="str">
        <f t="shared" si="1"/>
        <v>2/12</v>
      </c>
      <c r="D42" t="str">
        <f>"68/8582"</f>
        <v>68/8582</v>
      </c>
      <c r="E42">
        <v>3.8790805139366801E-3</v>
      </c>
      <c r="F42">
        <v>1.0901968261618201E-2</v>
      </c>
      <c r="G42">
        <v>1.4124007464444599E-3</v>
      </c>
      <c r="H42" t="s">
        <v>793</v>
      </c>
      <c r="I42">
        <v>2</v>
      </c>
      <c r="J42" t="str">
        <f t="shared" si="0"/>
        <v>*</v>
      </c>
    </row>
    <row r="43" spans="1:10">
      <c r="A43" t="s">
        <v>391</v>
      </c>
      <c r="B43" t="s">
        <v>392</v>
      </c>
      <c r="C43" t="str">
        <f t="shared" si="1"/>
        <v>2/12</v>
      </c>
      <c r="D43" t="str">
        <f>"68/8582"</f>
        <v>68/8582</v>
      </c>
      <c r="E43">
        <v>3.8790805139366801E-3</v>
      </c>
      <c r="F43">
        <v>1.0901968261618201E-2</v>
      </c>
      <c r="G43">
        <v>1.4124007464444599E-3</v>
      </c>
      <c r="H43" t="s">
        <v>793</v>
      </c>
      <c r="I43">
        <v>2</v>
      </c>
      <c r="J43" t="str">
        <f t="shared" si="0"/>
        <v>*</v>
      </c>
    </row>
    <row r="44" spans="1:10">
      <c r="A44" t="s">
        <v>393</v>
      </c>
      <c r="B44" t="s">
        <v>394</v>
      </c>
      <c r="C44" t="str">
        <f t="shared" si="1"/>
        <v>2/12</v>
      </c>
      <c r="D44" t="str">
        <f>"70/8582"</f>
        <v>70/8582</v>
      </c>
      <c r="E44">
        <v>4.1059868308151101E-3</v>
      </c>
      <c r="F44">
        <v>1.0901968261618201E-2</v>
      </c>
      <c r="G44">
        <v>1.4124007464444599E-3</v>
      </c>
      <c r="H44" t="s">
        <v>793</v>
      </c>
      <c r="I44">
        <v>2</v>
      </c>
      <c r="J44" t="str">
        <f t="shared" si="0"/>
        <v>*</v>
      </c>
    </row>
    <row r="45" spans="1:10">
      <c r="A45" t="s">
        <v>395</v>
      </c>
      <c r="B45" t="s">
        <v>396</v>
      </c>
      <c r="C45" t="str">
        <f t="shared" si="1"/>
        <v>2/12</v>
      </c>
      <c r="D45" t="str">
        <f>"70/8582"</f>
        <v>70/8582</v>
      </c>
      <c r="E45">
        <v>4.1059868308151101E-3</v>
      </c>
      <c r="F45">
        <v>1.0901968261618201E-2</v>
      </c>
      <c r="G45">
        <v>1.4124007464444599E-3</v>
      </c>
      <c r="H45" t="s">
        <v>793</v>
      </c>
      <c r="I45">
        <v>2</v>
      </c>
      <c r="J45" t="str">
        <f t="shared" si="0"/>
        <v>*</v>
      </c>
    </row>
    <row r="46" spans="1:10">
      <c r="A46" t="s">
        <v>397</v>
      </c>
      <c r="B46" t="s">
        <v>398</v>
      </c>
      <c r="C46" t="str">
        <f t="shared" si="1"/>
        <v>2/12</v>
      </c>
      <c r="D46" t="str">
        <f>"70/8582"</f>
        <v>70/8582</v>
      </c>
      <c r="E46">
        <v>4.1059868308151101E-3</v>
      </c>
      <c r="F46">
        <v>1.0901968261618201E-2</v>
      </c>
      <c r="G46">
        <v>1.4124007464444599E-3</v>
      </c>
      <c r="H46" t="s">
        <v>793</v>
      </c>
      <c r="I46">
        <v>2</v>
      </c>
      <c r="J46" t="str">
        <f t="shared" si="0"/>
        <v>*</v>
      </c>
    </row>
    <row r="47" spans="1:10">
      <c r="A47" t="s">
        <v>399</v>
      </c>
      <c r="B47" t="s">
        <v>400</v>
      </c>
      <c r="C47" t="str">
        <f t="shared" si="1"/>
        <v>2/12</v>
      </c>
      <c r="D47" t="str">
        <f>"72/8582"</f>
        <v>72/8582</v>
      </c>
      <c r="E47">
        <v>4.3389697892958603E-3</v>
      </c>
      <c r="F47">
        <v>1.0901968261618201E-2</v>
      </c>
      <c r="G47">
        <v>1.4124007464444599E-3</v>
      </c>
      <c r="H47" t="s">
        <v>793</v>
      </c>
      <c r="I47">
        <v>2</v>
      </c>
      <c r="J47" t="str">
        <f t="shared" si="0"/>
        <v>*</v>
      </c>
    </row>
    <row r="48" spans="1:10">
      <c r="A48" t="s">
        <v>401</v>
      </c>
      <c r="B48" t="s">
        <v>402</v>
      </c>
      <c r="C48" t="str">
        <f t="shared" si="1"/>
        <v>2/12</v>
      </c>
      <c r="D48" t="str">
        <f>"73/8582"</f>
        <v>73/8582</v>
      </c>
      <c r="E48">
        <v>4.4577306546708002E-3</v>
      </c>
      <c r="F48">
        <v>1.0901968261618201E-2</v>
      </c>
      <c r="G48">
        <v>1.4124007464444599E-3</v>
      </c>
      <c r="H48" t="s">
        <v>793</v>
      </c>
      <c r="I48">
        <v>2</v>
      </c>
      <c r="J48" t="str">
        <f t="shared" si="0"/>
        <v>*</v>
      </c>
    </row>
    <row r="49" spans="1:10">
      <c r="A49" t="s">
        <v>403</v>
      </c>
      <c r="B49" t="s">
        <v>404</v>
      </c>
      <c r="C49" t="str">
        <f t="shared" si="1"/>
        <v>2/12</v>
      </c>
      <c r="D49" t="str">
        <f>"73/8582"</f>
        <v>73/8582</v>
      </c>
      <c r="E49">
        <v>4.4577306546708002E-3</v>
      </c>
      <c r="F49">
        <v>1.0901968261618201E-2</v>
      </c>
      <c r="G49">
        <v>1.4124007464444599E-3</v>
      </c>
      <c r="H49" t="s">
        <v>793</v>
      </c>
      <c r="I49">
        <v>2</v>
      </c>
      <c r="J49" t="str">
        <f t="shared" si="0"/>
        <v>*</v>
      </c>
    </row>
    <row r="50" spans="1:10">
      <c r="A50" t="s">
        <v>405</v>
      </c>
      <c r="B50" t="s">
        <v>406</v>
      </c>
      <c r="C50" t="str">
        <f t="shared" si="1"/>
        <v>2/12</v>
      </c>
      <c r="D50" t="str">
        <f>"73/8582"</f>
        <v>73/8582</v>
      </c>
      <c r="E50">
        <v>4.4577306546708002E-3</v>
      </c>
      <c r="F50">
        <v>1.0901968261618201E-2</v>
      </c>
      <c r="G50">
        <v>1.4124007464444599E-3</v>
      </c>
      <c r="H50" t="s">
        <v>793</v>
      </c>
      <c r="I50">
        <v>2</v>
      </c>
      <c r="J50" t="str">
        <f t="shared" si="0"/>
        <v>*</v>
      </c>
    </row>
    <row r="51" spans="1:10">
      <c r="A51" t="s">
        <v>407</v>
      </c>
      <c r="B51" t="s">
        <v>408</v>
      </c>
      <c r="C51" t="str">
        <f t="shared" si="1"/>
        <v>2/12</v>
      </c>
      <c r="D51" t="str">
        <f>"74/8582"</f>
        <v>74/8582</v>
      </c>
      <c r="E51">
        <v>4.5779994671405703E-3</v>
      </c>
      <c r="F51">
        <v>1.0901968261618201E-2</v>
      </c>
      <c r="G51">
        <v>1.4124007464444599E-3</v>
      </c>
      <c r="H51" t="s">
        <v>793</v>
      </c>
      <c r="I51">
        <v>2</v>
      </c>
      <c r="J51" t="str">
        <f t="shared" si="0"/>
        <v>*</v>
      </c>
    </row>
    <row r="52" spans="1:10">
      <c r="A52" t="s">
        <v>409</v>
      </c>
      <c r="B52" t="s">
        <v>410</v>
      </c>
      <c r="C52" t="str">
        <f t="shared" si="1"/>
        <v>2/12</v>
      </c>
      <c r="D52" t="str">
        <f>"74/8582"</f>
        <v>74/8582</v>
      </c>
      <c r="E52">
        <v>4.5779994671405703E-3</v>
      </c>
      <c r="F52">
        <v>1.0901968261618201E-2</v>
      </c>
      <c r="G52">
        <v>1.4124007464444599E-3</v>
      </c>
      <c r="H52" t="s">
        <v>793</v>
      </c>
      <c r="I52">
        <v>2</v>
      </c>
      <c r="J52" t="str">
        <f t="shared" si="0"/>
        <v>*</v>
      </c>
    </row>
    <row r="53" spans="1:10">
      <c r="A53" t="s">
        <v>411</v>
      </c>
      <c r="B53" t="s">
        <v>412</v>
      </c>
      <c r="C53" t="str">
        <f t="shared" si="1"/>
        <v>2/12</v>
      </c>
      <c r="D53" t="str">
        <f>"75/8582"</f>
        <v>75/8582</v>
      </c>
      <c r="E53">
        <v>4.6997725014793004E-3</v>
      </c>
      <c r="F53">
        <v>1.0901968261618201E-2</v>
      </c>
      <c r="G53">
        <v>1.4124007464444599E-3</v>
      </c>
      <c r="H53" t="s">
        <v>793</v>
      </c>
      <c r="I53">
        <v>2</v>
      </c>
      <c r="J53" t="str">
        <f t="shared" si="0"/>
        <v>*</v>
      </c>
    </row>
    <row r="54" spans="1:10">
      <c r="A54" t="s">
        <v>413</v>
      </c>
      <c r="B54" t="s">
        <v>414</v>
      </c>
      <c r="C54" t="str">
        <f t="shared" si="1"/>
        <v>2/12</v>
      </c>
      <c r="D54" t="str">
        <f>"75/8582"</f>
        <v>75/8582</v>
      </c>
      <c r="E54">
        <v>4.6997725014793004E-3</v>
      </c>
      <c r="F54">
        <v>1.0901968261618201E-2</v>
      </c>
      <c r="G54">
        <v>1.4124007464444599E-3</v>
      </c>
      <c r="H54" t="s">
        <v>793</v>
      </c>
      <c r="I54">
        <v>2</v>
      </c>
      <c r="J54" t="str">
        <f t="shared" si="0"/>
        <v>*</v>
      </c>
    </row>
    <row r="55" spans="1:10">
      <c r="A55" t="s">
        <v>415</v>
      </c>
      <c r="B55" t="s">
        <v>416</v>
      </c>
      <c r="C55" t="str">
        <f t="shared" si="1"/>
        <v>2/12</v>
      </c>
      <c r="D55" t="str">
        <f>"76/8582"</f>
        <v>76/8582</v>
      </c>
      <c r="E55">
        <v>4.8230460384682703E-3</v>
      </c>
      <c r="F55">
        <v>1.0901968261618201E-2</v>
      </c>
      <c r="G55">
        <v>1.4124007464444599E-3</v>
      </c>
      <c r="H55" t="s">
        <v>793</v>
      </c>
      <c r="I55">
        <v>2</v>
      </c>
      <c r="J55" t="str">
        <f t="shared" si="0"/>
        <v>*</v>
      </c>
    </row>
    <row r="56" spans="1:10">
      <c r="A56" t="s">
        <v>417</v>
      </c>
      <c r="B56" t="s">
        <v>418</v>
      </c>
      <c r="C56" t="str">
        <f t="shared" si="1"/>
        <v>2/12</v>
      </c>
      <c r="D56" t="str">
        <f>"76/8582"</f>
        <v>76/8582</v>
      </c>
      <c r="E56">
        <v>4.8230460384682703E-3</v>
      </c>
      <c r="F56">
        <v>1.0901968261618201E-2</v>
      </c>
      <c r="G56">
        <v>1.4124007464444599E-3</v>
      </c>
      <c r="H56" t="s">
        <v>793</v>
      </c>
      <c r="I56">
        <v>2</v>
      </c>
      <c r="J56" t="str">
        <f t="shared" si="0"/>
        <v>*</v>
      </c>
    </row>
    <row r="57" spans="1:10">
      <c r="A57" t="s">
        <v>419</v>
      </c>
      <c r="B57" t="s">
        <v>420</v>
      </c>
      <c r="C57" t="str">
        <f t="shared" si="1"/>
        <v>2/12</v>
      </c>
      <c r="D57" t="str">
        <f>"77/8582"</f>
        <v>77/8582</v>
      </c>
      <c r="E57">
        <v>4.9478163648882497E-3</v>
      </c>
      <c r="F57">
        <v>1.0901968261618201E-2</v>
      </c>
      <c r="G57">
        <v>1.4124007464444599E-3</v>
      </c>
      <c r="H57" t="s">
        <v>793</v>
      </c>
      <c r="I57">
        <v>2</v>
      </c>
      <c r="J57" t="str">
        <f t="shared" si="0"/>
        <v>*</v>
      </c>
    </row>
    <row r="58" spans="1:10">
      <c r="A58" t="s">
        <v>421</v>
      </c>
      <c r="B58" t="s">
        <v>422</v>
      </c>
      <c r="C58" t="str">
        <f t="shared" si="1"/>
        <v>2/12</v>
      </c>
      <c r="D58" t="str">
        <f>"77/8582"</f>
        <v>77/8582</v>
      </c>
      <c r="E58">
        <v>4.9478163648882497E-3</v>
      </c>
      <c r="F58">
        <v>1.0901968261618201E-2</v>
      </c>
      <c r="G58">
        <v>1.4124007464444599E-3</v>
      </c>
      <c r="H58" t="s">
        <v>793</v>
      </c>
      <c r="I58">
        <v>2</v>
      </c>
      <c r="J58" t="str">
        <f t="shared" si="0"/>
        <v>*</v>
      </c>
    </row>
    <row r="59" spans="1:10">
      <c r="A59" t="s">
        <v>423</v>
      </c>
      <c r="B59" t="s">
        <v>424</v>
      </c>
      <c r="C59" t="str">
        <f t="shared" si="1"/>
        <v>2/12</v>
      </c>
      <c r="D59" t="str">
        <f>"77/8582"</f>
        <v>77/8582</v>
      </c>
      <c r="E59">
        <v>4.9478163648882497E-3</v>
      </c>
      <c r="F59">
        <v>1.0901968261618201E-2</v>
      </c>
      <c r="G59">
        <v>1.4124007464444599E-3</v>
      </c>
      <c r="H59" t="s">
        <v>793</v>
      </c>
      <c r="I59">
        <v>2</v>
      </c>
      <c r="J59" t="str">
        <f t="shared" si="0"/>
        <v>*</v>
      </c>
    </row>
    <row r="60" spans="1:10">
      <c r="A60" t="s">
        <v>425</v>
      </c>
      <c r="B60" t="s">
        <v>426</v>
      </c>
      <c r="C60" t="str">
        <f t="shared" si="1"/>
        <v>2/12</v>
      </c>
      <c r="D60" t="str">
        <f>"77/8582"</f>
        <v>77/8582</v>
      </c>
      <c r="E60">
        <v>4.9478163648882497E-3</v>
      </c>
      <c r="F60">
        <v>1.0901968261618201E-2</v>
      </c>
      <c r="G60">
        <v>1.4124007464444599E-3</v>
      </c>
      <c r="H60" t="s">
        <v>793</v>
      </c>
      <c r="I60">
        <v>2</v>
      </c>
      <c r="J60" t="str">
        <f t="shared" si="0"/>
        <v>*</v>
      </c>
    </row>
    <row r="61" spans="1:10">
      <c r="A61" t="s">
        <v>427</v>
      </c>
      <c r="B61" t="s">
        <v>428</v>
      </c>
      <c r="C61" t="str">
        <f t="shared" si="1"/>
        <v>2/12</v>
      </c>
      <c r="D61" t="str">
        <f>"81/8582"</f>
        <v>81/8582</v>
      </c>
      <c r="E61">
        <v>5.4617915100530403E-3</v>
      </c>
      <c r="F61">
        <v>1.18338816051149E-2</v>
      </c>
      <c r="G61">
        <v>1.5331344589622599E-3</v>
      </c>
      <c r="H61" t="s">
        <v>793</v>
      </c>
      <c r="I61">
        <v>2</v>
      </c>
      <c r="J61" t="str">
        <f t="shared" si="0"/>
        <v>*</v>
      </c>
    </row>
    <row r="62" spans="1:10">
      <c r="A62" t="s">
        <v>429</v>
      </c>
      <c r="B62" t="s">
        <v>430</v>
      </c>
      <c r="C62" t="str">
        <f t="shared" si="1"/>
        <v>2/12</v>
      </c>
      <c r="D62" t="str">
        <f>"82/8582"</f>
        <v>82/8582</v>
      </c>
      <c r="E62">
        <v>5.5939902947929098E-3</v>
      </c>
      <c r="F62">
        <v>1.1921618661034101E-2</v>
      </c>
      <c r="G62">
        <v>1.54450120304895E-3</v>
      </c>
      <c r="H62" t="s">
        <v>793</v>
      </c>
      <c r="I62">
        <v>2</v>
      </c>
      <c r="J62" t="str">
        <f t="shared" si="0"/>
        <v>*</v>
      </c>
    </row>
    <row r="63" spans="1:10">
      <c r="A63" t="s">
        <v>431</v>
      </c>
      <c r="B63" t="s">
        <v>432</v>
      </c>
      <c r="C63" t="str">
        <f t="shared" si="1"/>
        <v>2/12</v>
      </c>
      <c r="D63" t="str">
        <f>"85/8582"</f>
        <v>85/8582</v>
      </c>
      <c r="E63">
        <v>5.9994197833035303E-3</v>
      </c>
      <c r="F63">
        <v>1.2363847785286399E-2</v>
      </c>
      <c r="G63">
        <v>1.6017940450573499E-3</v>
      </c>
      <c r="H63" t="s">
        <v>793</v>
      </c>
      <c r="I63">
        <v>2</v>
      </c>
      <c r="J63" t="str">
        <f t="shared" si="0"/>
        <v>*</v>
      </c>
    </row>
    <row r="64" spans="1:10">
      <c r="A64" t="s">
        <v>433</v>
      </c>
      <c r="B64" t="s">
        <v>434</v>
      </c>
      <c r="C64" t="str">
        <f t="shared" si="1"/>
        <v>2/12</v>
      </c>
      <c r="D64" t="str">
        <f>"85/8582"</f>
        <v>85/8582</v>
      </c>
      <c r="E64">
        <v>5.9994197833035303E-3</v>
      </c>
      <c r="F64">
        <v>1.2363847785286399E-2</v>
      </c>
      <c r="G64">
        <v>1.6017940450573499E-3</v>
      </c>
      <c r="H64" t="s">
        <v>793</v>
      </c>
      <c r="I64">
        <v>2</v>
      </c>
      <c r="J64" t="str">
        <f t="shared" si="0"/>
        <v>*</v>
      </c>
    </row>
    <row r="65" spans="1:10">
      <c r="A65" t="s">
        <v>435</v>
      </c>
      <c r="B65" t="s">
        <v>436</v>
      </c>
      <c r="C65" t="str">
        <f t="shared" si="1"/>
        <v>2/12</v>
      </c>
      <c r="D65" t="str">
        <f>"87/8582"</f>
        <v>87/8582</v>
      </c>
      <c r="E65">
        <v>6.2770304140684699E-3</v>
      </c>
      <c r="F65">
        <v>1.2363847785286399E-2</v>
      </c>
      <c r="G65">
        <v>1.6017940450573499E-3</v>
      </c>
      <c r="H65" t="s">
        <v>793</v>
      </c>
      <c r="I65">
        <v>2</v>
      </c>
      <c r="J65" t="str">
        <f t="shared" si="0"/>
        <v>*</v>
      </c>
    </row>
    <row r="66" spans="1:10">
      <c r="A66" t="s">
        <v>437</v>
      </c>
      <c r="B66" t="s">
        <v>438</v>
      </c>
      <c r="C66" t="str">
        <f t="shared" si="1"/>
        <v>2/12</v>
      </c>
      <c r="D66" t="str">
        <f>"87/8582"</f>
        <v>87/8582</v>
      </c>
      <c r="E66">
        <v>6.2770304140684699E-3</v>
      </c>
      <c r="F66">
        <v>1.2363847785286399E-2</v>
      </c>
      <c r="G66">
        <v>1.6017940450573499E-3</v>
      </c>
      <c r="H66" t="s">
        <v>793</v>
      </c>
      <c r="I66">
        <v>2</v>
      </c>
      <c r="J66" t="str">
        <f t="shared" ref="J66:J129" si="2">IF(F66&lt;0.05,"*","")</f>
        <v>*</v>
      </c>
    </row>
    <row r="67" spans="1:10">
      <c r="A67" t="s">
        <v>439</v>
      </c>
      <c r="B67" t="s">
        <v>440</v>
      </c>
      <c r="C67" t="str">
        <f t="shared" si="1"/>
        <v>2/12</v>
      </c>
      <c r="D67" t="str">
        <f>"87/8582"</f>
        <v>87/8582</v>
      </c>
      <c r="E67">
        <v>6.2770304140684699E-3</v>
      </c>
      <c r="F67">
        <v>1.2363847785286399E-2</v>
      </c>
      <c r="G67">
        <v>1.6017940450573499E-3</v>
      </c>
      <c r="H67" t="s">
        <v>793</v>
      </c>
      <c r="I67">
        <v>2</v>
      </c>
      <c r="J67" t="str">
        <f t="shared" si="2"/>
        <v>*</v>
      </c>
    </row>
    <row r="68" spans="1:10">
      <c r="A68" t="s">
        <v>441</v>
      </c>
      <c r="B68" t="s">
        <v>442</v>
      </c>
      <c r="C68" t="str">
        <f t="shared" si="1"/>
        <v>2/12</v>
      </c>
      <c r="D68" t="str">
        <f>"90/8582"</f>
        <v>90/8582</v>
      </c>
      <c r="E68">
        <v>6.7043598041315799E-3</v>
      </c>
      <c r="F68">
        <v>1.3008459321449299E-2</v>
      </c>
      <c r="G68">
        <v>1.68530647079506E-3</v>
      </c>
      <c r="H68" t="s">
        <v>793</v>
      </c>
      <c r="I68">
        <v>2</v>
      </c>
      <c r="J68" t="str">
        <f t="shared" si="2"/>
        <v>*</v>
      </c>
    </row>
    <row r="69" spans="1:10">
      <c r="A69" t="s">
        <v>443</v>
      </c>
      <c r="B69" t="s">
        <v>444</v>
      </c>
      <c r="C69" t="str">
        <f t="shared" si="1"/>
        <v>2/12</v>
      </c>
      <c r="D69" t="str">
        <f>"91/8582"</f>
        <v>91/8582</v>
      </c>
      <c r="E69">
        <v>6.8496986363005196E-3</v>
      </c>
      <c r="F69">
        <v>1.30950120988098E-2</v>
      </c>
      <c r="G69">
        <v>1.6965197860806199E-3</v>
      </c>
      <c r="H69" t="s">
        <v>793</v>
      </c>
      <c r="I69">
        <v>2</v>
      </c>
      <c r="J69" t="str">
        <f t="shared" si="2"/>
        <v>*</v>
      </c>
    </row>
    <row r="70" spans="1:10">
      <c r="A70" t="s">
        <v>198</v>
      </c>
      <c r="B70" t="s">
        <v>199</v>
      </c>
      <c r="C70" t="str">
        <f t="shared" si="1"/>
        <v>2/12</v>
      </c>
      <c r="D70" t="str">
        <f>"96/8582"</f>
        <v>96/8582</v>
      </c>
      <c r="E70">
        <v>7.5979476093207803E-3</v>
      </c>
      <c r="F70">
        <v>1.4110474131595699E-2</v>
      </c>
      <c r="G70">
        <v>1.8280776202877101E-3</v>
      </c>
      <c r="H70" t="s">
        <v>793</v>
      </c>
      <c r="I70">
        <v>2</v>
      </c>
      <c r="J70" t="str">
        <f t="shared" si="2"/>
        <v>*</v>
      </c>
    </row>
    <row r="71" spans="1:10">
      <c r="A71" t="s">
        <v>445</v>
      </c>
      <c r="B71" t="s">
        <v>446</v>
      </c>
      <c r="C71" t="str">
        <f t="shared" si="1"/>
        <v>2/12</v>
      </c>
      <c r="D71" t="str">
        <f>"96/8582"</f>
        <v>96/8582</v>
      </c>
      <c r="E71">
        <v>7.5979476093207803E-3</v>
      </c>
      <c r="F71">
        <v>1.4110474131595699E-2</v>
      </c>
      <c r="G71">
        <v>1.8280776202877101E-3</v>
      </c>
      <c r="H71" t="s">
        <v>793</v>
      </c>
      <c r="I71">
        <v>2</v>
      </c>
      <c r="J71" t="str">
        <f t="shared" si="2"/>
        <v>*</v>
      </c>
    </row>
    <row r="72" spans="1:10">
      <c r="A72" t="s">
        <v>447</v>
      </c>
      <c r="B72" t="s">
        <v>448</v>
      </c>
      <c r="C72" t="str">
        <f t="shared" si="1"/>
        <v>2/12</v>
      </c>
      <c r="D72" t="str">
        <f>"97/8582"</f>
        <v>97/8582</v>
      </c>
      <c r="E72">
        <v>7.7518831206980499E-3</v>
      </c>
      <c r="F72">
        <v>1.4193588812545699E-2</v>
      </c>
      <c r="G72">
        <v>1.83884551417596E-3</v>
      </c>
      <c r="H72" t="s">
        <v>793</v>
      </c>
      <c r="I72">
        <v>2</v>
      </c>
      <c r="J72" t="str">
        <f t="shared" si="2"/>
        <v>*</v>
      </c>
    </row>
    <row r="73" spans="1:10">
      <c r="A73" t="s">
        <v>449</v>
      </c>
      <c r="B73" t="s">
        <v>450</v>
      </c>
      <c r="C73" t="str">
        <f t="shared" ref="C73:C93" si="3">"2/12"</f>
        <v>2/12</v>
      </c>
      <c r="D73" t="str">
        <f>"99/8582"</f>
        <v>99/8582</v>
      </c>
      <c r="E73">
        <v>8.0640111133820705E-3</v>
      </c>
      <c r="F73">
        <v>1.45600200658287E-2</v>
      </c>
      <c r="G73">
        <v>1.8863183890952199E-3</v>
      </c>
      <c r="H73" t="s">
        <v>793</v>
      </c>
      <c r="I73">
        <v>2</v>
      </c>
      <c r="J73" t="str">
        <f t="shared" si="2"/>
        <v>*</v>
      </c>
    </row>
    <row r="74" spans="1:10">
      <c r="A74" t="s">
        <v>451</v>
      </c>
      <c r="B74" t="s">
        <v>452</v>
      </c>
      <c r="C74" t="str">
        <f t="shared" si="3"/>
        <v>2/12</v>
      </c>
      <c r="D74" t="str">
        <f>"100/8582"</f>
        <v>100/8582</v>
      </c>
      <c r="E74">
        <v>8.2221964342462997E-3</v>
      </c>
      <c r="F74">
        <v>1.4642267622630401E-2</v>
      </c>
      <c r="G74">
        <v>1.89697394301285E-3</v>
      </c>
      <c r="H74" t="s">
        <v>793</v>
      </c>
      <c r="I74">
        <v>2</v>
      </c>
      <c r="J74" t="str">
        <f t="shared" si="2"/>
        <v>*</v>
      </c>
    </row>
    <row r="75" spans="1:10">
      <c r="A75" t="s">
        <v>453</v>
      </c>
      <c r="B75" t="s">
        <v>454</v>
      </c>
      <c r="C75" t="str">
        <f t="shared" si="3"/>
        <v>2/12</v>
      </c>
      <c r="D75" t="str">
        <f>"102/8582"</f>
        <v>102/8582</v>
      </c>
      <c r="E75">
        <v>8.5427918675713994E-3</v>
      </c>
      <c r="F75">
        <v>1.48075059037904E-2</v>
      </c>
      <c r="G75">
        <v>1.91838133166516E-3</v>
      </c>
      <c r="H75" t="s">
        <v>793</v>
      </c>
      <c r="I75">
        <v>2</v>
      </c>
      <c r="J75" t="str">
        <f t="shared" si="2"/>
        <v>*</v>
      </c>
    </row>
    <row r="76" spans="1:10">
      <c r="A76" t="s">
        <v>455</v>
      </c>
      <c r="B76" t="s">
        <v>456</v>
      </c>
      <c r="C76" t="str">
        <f t="shared" si="3"/>
        <v>2/12</v>
      </c>
      <c r="D76" t="str">
        <f>"102/8582"</f>
        <v>102/8582</v>
      </c>
      <c r="E76">
        <v>8.5427918675713994E-3</v>
      </c>
      <c r="F76">
        <v>1.48075059037904E-2</v>
      </c>
      <c r="G76">
        <v>1.91838133166516E-3</v>
      </c>
      <c r="H76" t="s">
        <v>793</v>
      </c>
      <c r="I76">
        <v>2</v>
      </c>
      <c r="J76" t="str">
        <f t="shared" si="2"/>
        <v>*</v>
      </c>
    </row>
    <row r="77" spans="1:10">
      <c r="A77" t="s">
        <v>457</v>
      </c>
      <c r="B77" t="s">
        <v>458</v>
      </c>
      <c r="C77" t="str">
        <f t="shared" si="3"/>
        <v>2/12</v>
      </c>
      <c r="D77" t="str">
        <f>"103/8582"</f>
        <v>103/8582</v>
      </c>
      <c r="E77">
        <v>8.7051948544854003E-3</v>
      </c>
      <c r="F77">
        <v>1.48904648826724E-2</v>
      </c>
      <c r="G77">
        <v>1.92912905362557E-3</v>
      </c>
      <c r="H77" t="s">
        <v>793</v>
      </c>
      <c r="I77">
        <v>2</v>
      </c>
      <c r="J77" t="str">
        <f t="shared" si="2"/>
        <v>*</v>
      </c>
    </row>
    <row r="78" spans="1:10">
      <c r="A78" t="s">
        <v>459</v>
      </c>
      <c r="B78" t="s">
        <v>460</v>
      </c>
      <c r="C78" t="str">
        <f t="shared" si="3"/>
        <v>2/12</v>
      </c>
      <c r="D78" t="str">
        <f>"106/8582"</f>
        <v>106/8582</v>
      </c>
      <c r="E78">
        <v>9.2007822646989808E-3</v>
      </c>
      <c r="F78">
        <v>1.55337882391022E-2</v>
      </c>
      <c r="G78">
        <v>2.0124745896812498E-3</v>
      </c>
      <c r="H78" t="s">
        <v>793</v>
      </c>
      <c r="I78">
        <v>2</v>
      </c>
      <c r="J78" t="str">
        <f t="shared" si="2"/>
        <v>*</v>
      </c>
    </row>
    <row r="79" spans="1:10">
      <c r="A79" t="s">
        <v>461</v>
      </c>
      <c r="B79" t="s">
        <v>462</v>
      </c>
      <c r="C79" t="str">
        <f t="shared" si="3"/>
        <v>2/12</v>
      </c>
      <c r="D79" t="str">
        <f>"108/8582"</f>
        <v>108/8582</v>
      </c>
      <c r="E79">
        <v>9.5381205021397297E-3</v>
      </c>
      <c r="F79">
        <v>1.5896867503566201E-2</v>
      </c>
      <c r="G79">
        <v>2.0595131988425902E-3</v>
      </c>
      <c r="H79" t="s">
        <v>793</v>
      </c>
      <c r="I79">
        <v>2</v>
      </c>
      <c r="J79" t="str">
        <f t="shared" si="2"/>
        <v>*</v>
      </c>
    </row>
    <row r="80" spans="1:10">
      <c r="A80" t="s">
        <v>463</v>
      </c>
      <c r="B80" t="s">
        <v>464</v>
      </c>
      <c r="C80" t="str">
        <f t="shared" si="3"/>
        <v>2/12</v>
      </c>
      <c r="D80" t="str">
        <f>"111/8582"</f>
        <v>111/8582</v>
      </c>
      <c r="E80">
        <v>1.0054477242619901E-2</v>
      </c>
      <c r="F80">
        <v>1.6545342297982199E-2</v>
      </c>
      <c r="G80">
        <v>2.1435261276738101E-3</v>
      </c>
      <c r="H80" t="s">
        <v>793</v>
      </c>
      <c r="I80">
        <v>2</v>
      </c>
      <c r="J80" t="str">
        <f t="shared" si="2"/>
        <v>*</v>
      </c>
    </row>
    <row r="81" spans="1:10">
      <c r="A81" t="s">
        <v>465</v>
      </c>
      <c r="B81" t="s">
        <v>466</v>
      </c>
      <c r="C81" t="str">
        <f t="shared" si="3"/>
        <v>2/12</v>
      </c>
      <c r="D81" t="str">
        <f>"115/8582"</f>
        <v>115/8582</v>
      </c>
      <c r="E81">
        <v>1.07621242922687E-2</v>
      </c>
      <c r="F81">
        <v>1.7488451974936699E-2</v>
      </c>
      <c r="G81">
        <v>2.2657103773197299E-3</v>
      </c>
      <c r="H81" t="s">
        <v>793</v>
      </c>
      <c r="I81">
        <v>2</v>
      </c>
      <c r="J81" t="str">
        <f t="shared" si="2"/>
        <v>*</v>
      </c>
    </row>
    <row r="82" spans="1:10">
      <c r="A82" t="s">
        <v>467</v>
      </c>
      <c r="B82" t="s">
        <v>468</v>
      </c>
      <c r="C82" t="str">
        <f t="shared" si="3"/>
        <v>2/12</v>
      </c>
      <c r="D82" t="str">
        <f>"116/8582"</f>
        <v>116/8582</v>
      </c>
      <c r="E82">
        <v>1.09424362081287E-2</v>
      </c>
      <c r="F82">
        <v>1.7561934655021299E-2</v>
      </c>
      <c r="G82">
        <v>2.2752304006505401E-3</v>
      </c>
      <c r="H82" t="s">
        <v>793</v>
      </c>
      <c r="I82">
        <v>2</v>
      </c>
      <c r="J82" t="str">
        <f t="shared" si="2"/>
        <v>*</v>
      </c>
    </row>
    <row r="83" spans="1:10">
      <c r="A83" t="s">
        <v>72</v>
      </c>
      <c r="B83" t="s">
        <v>73</v>
      </c>
      <c r="C83" t="str">
        <f t="shared" si="3"/>
        <v>2/12</v>
      </c>
      <c r="D83" t="str">
        <f>"117/8582"</f>
        <v>117/8582</v>
      </c>
      <c r="E83">
        <v>1.11241012180604E-2</v>
      </c>
      <c r="F83">
        <v>1.7635770223754201E-2</v>
      </c>
      <c r="G83">
        <v>2.28479614234873E-3</v>
      </c>
      <c r="H83" t="s">
        <v>794</v>
      </c>
      <c r="I83">
        <v>2</v>
      </c>
      <c r="J83" t="str">
        <f t="shared" si="2"/>
        <v>*</v>
      </c>
    </row>
    <row r="84" spans="1:10">
      <c r="A84" t="s">
        <v>469</v>
      </c>
      <c r="B84" t="s">
        <v>470</v>
      </c>
      <c r="C84" t="str">
        <f t="shared" si="3"/>
        <v>2/12</v>
      </c>
      <c r="D84" t="str">
        <f>"118/8582"</f>
        <v>118/8582</v>
      </c>
      <c r="E84">
        <v>1.13071158483838E-2</v>
      </c>
      <c r="F84">
        <v>1.7709940485420399E-2</v>
      </c>
      <c r="G84">
        <v>2.2944052450746999E-3</v>
      </c>
      <c r="H84" t="s">
        <v>793</v>
      </c>
      <c r="I84">
        <v>2</v>
      </c>
      <c r="J84" t="str">
        <f t="shared" si="2"/>
        <v>*</v>
      </c>
    </row>
    <row r="85" spans="1:10">
      <c r="A85" t="s">
        <v>76</v>
      </c>
      <c r="B85" t="s">
        <v>77</v>
      </c>
      <c r="C85" t="str">
        <f t="shared" si="3"/>
        <v>2/12</v>
      </c>
      <c r="D85" t="str">
        <f>"122/8582"</f>
        <v>122/8582</v>
      </c>
      <c r="E85">
        <v>1.20526012989097E-2</v>
      </c>
      <c r="F85">
        <v>1.8652835343550798E-2</v>
      </c>
      <c r="G85">
        <v>2.4165616639418002E-3</v>
      </c>
      <c r="H85" t="s">
        <v>794</v>
      </c>
      <c r="I85">
        <v>2</v>
      </c>
      <c r="J85" t="str">
        <f t="shared" si="2"/>
        <v>*</v>
      </c>
    </row>
    <row r="86" spans="1:10">
      <c r="A86" t="s">
        <v>471</v>
      </c>
      <c r="B86" t="s">
        <v>472</v>
      </c>
      <c r="C86" t="str">
        <f t="shared" si="3"/>
        <v>2/12</v>
      </c>
      <c r="D86" t="str">
        <f>"123/8582"</f>
        <v>123/8582</v>
      </c>
      <c r="E86">
        <v>1.2242312124805199E-2</v>
      </c>
      <c r="F86">
        <v>1.87235361908786E-2</v>
      </c>
      <c r="G86">
        <v>2.4257212878871E-3</v>
      </c>
      <c r="H86" t="s">
        <v>793</v>
      </c>
      <c r="I86">
        <v>2</v>
      </c>
      <c r="J86" t="str">
        <f t="shared" si="2"/>
        <v>*</v>
      </c>
    </row>
    <row r="87" spans="1:10">
      <c r="A87" t="s">
        <v>473</v>
      </c>
      <c r="B87" t="s">
        <v>474</v>
      </c>
      <c r="C87" t="str">
        <f t="shared" si="3"/>
        <v>2/12</v>
      </c>
      <c r="D87" t="str">
        <f>"124/8582"</f>
        <v>124/8582</v>
      </c>
      <c r="E87">
        <v>1.24333518481989E-2</v>
      </c>
      <c r="F87">
        <v>1.87946016309984E-2</v>
      </c>
      <c r="G87">
        <v>2.4349281465261101E-3</v>
      </c>
      <c r="H87" t="s">
        <v>793</v>
      </c>
      <c r="I87">
        <v>2</v>
      </c>
      <c r="J87" t="str">
        <f t="shared" si="2"/>
        <v>*</v>
      </c>
    </row>
    <row r="88" spans="1:10">
      <c r="A88" t="s">
        <v>475</v>
      </c>
      <c r="B88" t="s">
        <v>476</v>
      </c>
      <c r="C88" t="str">
        <f t="shared" si="3"/>
        <v>2/12</v>
      </c>
      <c r="D88" t="str">
        <f>"127/8582"</f>
        <v>127/8582</v>
      </c>
      <c r="E88">
        <v>1.30144100913595E-2</v>
      </c>
      <c r="F88">
        <v>1.9446819676744099E-2</v>
      </c>
      <c r="G88">
        <v>2.5194260309951799E-3</v>
      </c>
      <c r="H88" t="s">
        <v>793</v>
      </c>
      <c r="I88">
        <v>2</v>
      </c>
      <c r="J88" t="str">
        <f t="shared" si="2"/>
        <v>*</v>
      </c>
    </row>
    <row r="89" spans="1:10">
      <c r="A89" t="s">
        <v>477</v>
      </c>
      <c r="B89" t="s">
        <v>478</v>
      </c>
      <c r="C89" t="str">
        <f t="shared" si="3"/>
        <v>2/12</v>
      </c>
      <c r="D89" t="str">
        <f>"138/8582"</f>
        <v>138/8582</v>
      </c>
      <c r="E89">
        <v>1.52455293903577E-2</v>
      </c>
      <c r="F89">
        <v>2.2521804781210301E-2</v>
      </c>
      <c r="G89">
        <v>2.9178046680110501E-3</v>
      </c>
      <c r="H89" t="s">
        <v>793</v>
      </c>
      <c r="I89">
        <v>2</v>
      </c>
      <c r="J89" t="str">
        <f t="shared" si="2"/>
        <v>*</v>
      </c>
    </row>
    <row r="90" spans="1:10">
      <c r="A90" t="s">
        <v>479</v>
      </c>
      <c r="B90" t="s">
        <v>480</v>
      </c>
      <c r="C90" t="str">
        <f t="shared" si="3"/>
        <v>2/12</v>
      </c>
      <c r="D90" t="str">
        <f>"143/8582"</f>
        <v>143/8582</v>
      </c>
      <c r="E90">
        <v>1.6311063463315501E-2</v>
      </c>
      <c r="F90">
        <v>2.38251488790002E-2</v>
      </c>
      <c r="G90">
        <v>3.0866589640809999E-3</v>
      </c>
      <c r="H90" t="s">
        <v>793</v>
      </c>
      <c r="I90">
        <v>2</v>
      </c>
      <c r="J90" t="str">
        <f t="shared" si="2"/>
        <v>*</v>
      </c>
    </row>
    <row r="91" spans="1:10">
      <c r="A91" t="s">
        <v>481</v>
      </c>
      <c r="B91" t="s">
        <v>482</v>
      </c>
      <c r="C91" t="str">
        <f t="shared" si="3"/>
        <v>2/12</v>
      </c>
      <c r="D91" t="str">
        <f>"150/8582"</f>
        <v>150/8582</v>
      </c>
      <c r="E91">
        <v>1.7855692543984201E-2</v>
      </c>
      <c r="F91">
        <v>2.5791555896865999E-2</v>
      </c>
      <c r="G91">
        <v>3.3414161485818298E-3</v>
      </c>
      <c r="H91" t="s">
        <v>793</v>
      </c>
      <c r="I91">
        <v>2</v>
      </c>
      <c r="J91" t="str">
        <f t="shared" si="2"/>
        <v>*</v>
      </c>
    </row>
    <row r="92" spans="1:10">
      <c r="A92" t="s">
        <v>483</v>
      </c>
      <c r="B92" t="s">
        <v>484</v>
      </c>
      <c r="C92" t="str">
        <f t="shared" si="3"/>
        <v>2/12</v>
      </c>
      <c r="D92" t="str">
        <f>"158/8582"</f>
        <v>158/8582</v>
      </c>
      <c r="E92">
        <v>1.96952069032768E-2</v>
      </c>
      <c r="F92">
        <v>2.8136009861824102E-2</v>
      </c>
      <c r="G92">
        <v>3.64515107521607E-3</v>
      </c>
      <c r="H92" t="s">
        <v>793</v>
      </c>
      <c r="I92">
        <v>2</v>
      </c>
      <c r="J92" t="str">
        <f t="shared" si="2"/>
        <v>*</v>
      </c>
    </row>
    <row r="93" spans="1:10">
      <c r="A93" t="s">
        <v>485</v>
      </c>
      <c r="B93" t="s">
        <v>486</v>
      </c>
      <c r="C93" t="str">
        <f t="shared" si="3"/>
        <v>2/12</v>
      </c>
      <c r="D93" t="str">
        <f>"159/8582"</f>
        <v>159/8582</v>
      </c>
      <c r="E93">
        <v>1.9930634433394202E-2</v>
      </c>
      <c r="F93">
        <v>2.8162853003709201E-2</v>
      </c>
      <c r="G93">
        <v>3.64862872922549E-3</v>
      </c>
      <c r="H93" t="s">
        <v>793</v>
      </c>
      <c r="I93">
        <v>2</v>
      </c>
      <c r="J93" t="str">
        <f t="shared" si="2"/>
        <v>*</v>
      </c>
    </row>
    <row r="94" spans="1:10">
      <c r="A94" t="s">
        <v>156</v>
      </c>
      <c r="B94" t="s">
        <v>157</v>
      </c>
      <c r="C94" t="str">
        <f>"3/12"</f>
        <v>3/12</v>
      </c>
      <c r="D94" t="str">
        <f>"440/8582"</f>
        <v>440/8582</v>
      </c>
      <c r="E94">
        <v>2.0824269435233501E-2</v>
      </c>
      <c r="F94">
        <v>2.9109193834197401E-2</v>
      </c>
      <c r="G94">
        <v>3.7712315898555302E-3</v>
      </c>
      <c r="H94" t="s">
        <v>795</v>
      </c>
      <c r="I94">
        <v>3</v>
      </c>
      <c r="J94" t="str">
        <f t="shared" si="2"/>
        <v>*</v>
      </c>
    </row>
    <row r="95" spans="1:10">
      <c r="A95" t="s">
        <v>158</v>
      </c>
      <c r="B95" t="s">
        <v>159</v>
      </c>
      <c r="C95" t="str">
        <f>"3/12"</f>
        <v>3/12</v>
      </c>
      <c r="D95" t="str">
        <f>"443/8582"</f>
        <v>443/8582</v>
      </c>
      <c r="E95">
        <v>2.1203177834842699E-2</v>
      </c>
      <c r="F95">
        <v>2.93235438141441E-2</v>
      </c>
      <c r="G95">
        <v>3.7990016277433701E-3</v>
      </c>
      <c r="H95" t="s">
        <v>795</v>
      </c>
      <c r="I95">
        <v>3</v>
      </c>
      <c r="J95" t="str">
        <f t="shared" si="2"/>
        <v>*</v>
      </c>
    </row>
    <row r="96" spans="1:10">
      <c r="A96" t="s">
        <v>487</v>
      </c>
      <c r="B96" t="s">
        <v>488</v>
      </c>
      <c r="C96" t="str">
        <f>"2/12"</f>
        <v>2/12</v>
      </c>
      <c r="D96" t="str">
        <f>"175/8582"</f>
        <v>175/8582</v>
      </c>
      <c r="E96">
        <v>2.3859680628998799E-2</v>
      </c>
      <c r="F96">
        <v>3.2650089281787802E-2</v>
      </c>
      <c r="G96">
        <v>4.2299710810413298E-3</v>
      </c>
      <c r="H96" t="s">
        <v>793</v>
      </c>
      <c r="I96">
        <v>2</v>
      </c>
      <c r="J96" t="str">
        <f t="shared" si="2"/>
        <v>*</v>
      </c>
    </row>
    <row r="97" spans="1:10">
      <c r="A97" t="s">
        <v>489</v>
      </c>
      <c r="B97" t="s">
        <v>490</v>
      </c>
      <c r="C97" t="str">
        <f>"2/12"</f>
        <v>2/12</v>
      </c>
      <c r="D97" t="str">
        <f>"177/8582"</f>
        <v>177/8582</v>
      </c>
      <c r="E97">
        <v>2.4371915679553002E-2</v>
      </c>
      <c r="F97">
        <v>3.3003635816061402E-2</v>
      </c>
      <c r="G97">
        <v>4.2757746806233402E-3</v>
      </c>
      <c r="H97" t="s">
        <v>793</v>
      </c>
      <c r="I97">
        <v>2</v>
      </c>
      <c r="J97" t="str">
        <f t="shared" si="2"/>
        <v>*</v>
      </c>
    </row>
    <row r="98" spans="1:10">
      <c r="A98" t="s">
        <v>491</v>
      </c>
      <c r="B98" t="s">
        <v>492</v>
      </c>
      <c r="C98" t="str">
        <f>"2/12"</f>
        <v>2/12</v>
      </c>
      <c r="D98" t="str">
        <f>"181/8582"</f>
        <v>181/8582</v>
      </c>
      <c r="E98">
        <v>2.5410176905865299E-2</v>
      </c>
      <c r="F98">
        <v>3.4054876265592601E-2</v>
      </c>
      <c r="G98">
        <v>4.4119677752994498E-3</v>
      </c>
      <c r="H98" t="s">
        <v>793</v>
      </c>
      <c r="I98">
        <v>2</v>
      </c>
      <c r="J98" t="str">
        <f t="shared" si="2"/>
        <v>*</v>
      </c>
    </row>
    <row r="99" spans="1:10">
      <c r="A99" t="s">
        <v>493</v>
      </c>
      <c r="B99" t="s">
        <v>494</v>
      </c>
      <c r="C99" t="str">
        <f>"2/12"</f>
        <v>2/12</v>
      </c>
      <c r="D99" t="str">
        <f>"182/8582"</f>
        <v>182/8582</v>
      </c>
      <c r="E99">
        <v>2.5672597086605499E-2</v>
      </c>
      <c r="F99">
        <v>3.4055485931211403E-2</v>
      </c>
      <c r="G99">
        <v>4.4120467603188801E-3</v>
      </c>
      <c r="H99" t="s">
        <v>793</v>
      </c>
      <c r="I99">
        <v>2</v>
      </c>
      <c r="J99" t="str">
        <f t="shared" si="2"/>
        <v>*</v>
      </c>
    </row>
    <row r="100" spans="1:10">
      <c r="A100" t="s">
        <v>84</v>
      </c>
      <c r="B100" t="s">
        <v>85</v>
      </c>
      <c r="C100" t="str">
        <f>"3/12"</f>
        <v>3/12</v>
      </c>
      <c r="D100" t="str">
        <f>"492/8582"</f>
        <v>492/8582</v>
      </c>
      <c r="E100">
        <v>2.79475743563464E-2</v>
      </c>
      <c r="F100">
        <v>3.5972125409158701E-2</v>
      </c>
      <c r="G100">
        <v>4.6603563283120599E-3</v>
      </c>
      <c r="H100" t="s">
        <v>796</v>
      </c>
      <c r="I100">
        <v>3</v>
      </c>
      <c r="J100" t="str">
        <f t="shared" si="2"/>
        <v>*</v>
      </c>
    </row>
    <row r="101" spans="1:10">
      <c r="A101" t="s">
        <v>495</v>
      </c>
      <c r="B101" t="s">
        <v>496</v>
      </c>
      <c r="C101" t="str">
        <f>"2/12"</f>
        <v>2/12</v>
      </c>
      <c r="D101" t="str">
        <f>"190/8582"</f>
        <v>190/8582</v>
      </c>
      <c r="E101">
        <v>2.78125830075256E-2</v>
      </c>
      <c r="F101">
        <v>3.5972125409158701E-2</v>
      </c>
      <c r="G101">
        <v>4.6603563283120599E-3</v>
      </c>
      <c r="H101" t="s">
        <v>793</v>
      </c>
      <c r="I101">
        <v>2</v>
      </c>
      <c r="J101" t="str">
        <f t="shared" si="2"/>
        <v>*</v>
      </c>
    </row>
    <row r="102" spans="1:10">
      <c r="A102" t="s">
        <v>111</v>
      </c>
      <c r="B102" t="s">
        <v>112</v>
      </c>
      <c r="C102" t="str">
        <f>"1/12"</f>
        <v>1/12</v>
      </c>
      <c r="D102" t="str">
        <f>"20/8582"</f>
        <v>20/8582</v>
      </c>
      <c r="E102">
        <v>2.7627314330172299E-2</v>
      </c>
      <c r="F102">
        <v>3.5972125409158701E-2</v>
      </c>
      <c r="G102">
        <v>4.6603563283120599E-3</v>
      </c>
      <c r="H102" t="s">
        <v>113</v>
      </c>
      <c r="I102">
        <v>1</v>
      </c>
      <c r="J102" t="str">
        <f t="shared" si="2"/>
        <v>*</v>
      </c>
    </row>
    <row r="103" spans="1:10">
      <c r="A103" t="s">
        <v>797</v>
      </c>
      <c r="B103" t="s">
        <v>798</v>
      </c>
      <c r="C103" t="str">
        <f>"1/12"</f>
        <v>1/12</v>
      </c>
      <c r="D103" t="str">
        <f>"21/8582"</f>
        <v>21/8582</v>
      </c>
      <c r="E103">
        <v>2.8990135193059201E-2</v>
      </c>
      <c r="F103">
        <v>3.6948211520565599E-2</v>
      </c>
      <c r="G103">
        <v>4.7868128285753E-3</v>
      </c>
      <c r="H103" t="s">
        <v>799</v>
      </c>
      <c r="I103">
        <v>1</v>
      </c>
      <c r="J103" t="str">
        <f t="shared" si="2"/>
        <v>*</v>
      </c>
    </row>
    <row r="104" spans="1:10">
      <c r="A104" t="s">
        <v>178</v>
      </c>
      <c r="B104" t="s">
        <v>179</v>
      </c>
      <c r="C104" t="str">
        <f>"1/12"</f>
        <v>1/12</v>
      </c>
      <c r="D104" t="str">
        <f>"22/8582"</f>
        <v>22/8582</v>
      </c>
      <c r="E104">
        <v>3.03512049720202E-2</v>
      </c>
      <c r="F104">
        <v>3.8307346081190498E-2</v>
      </c>
      <c r="G104">
        <v>4.9628950388586899E-3</v>
      </c>
      <c r="H104" t="s">
        <v>180</v>
      </c>
      <c r="I104">
        <v>1</v>
      </c>
      <c r="J104" t="str">
        <f t="shared" si="2"/>
        <v>*</v>
      </c>
    </row>
    <row r="105" spans="1:10">
      <c r="A105" t="s">
        <v>497</v>
      </c>
      <c r="B105" t="s">
        <v>498</v>
      </c>
      <c r="C105" t="str">
        <f t="shared" ref="C105:C113" si="4">"2/12"</f>
        <v>2/12</v>
      </c>
      <c r="D105" t="str">
        <f>"218/8582"</f>
        <v>218/8582</v>
      </c>
      <c r="E105">
        <v>3.5852252617969399E-2</v>
      </c>
      <c r="F105">
        <v>4.4712754464734897E-2</v>
      </c>
      <c r="G105">
        <v>5.7927455176984503E-3</v>
      </c>
      <c r="H105" t="s">
        <v>793</v>
      </c>
      <c r="I105">
        <v>2</v>
      </c>
      <c r="J105" t="str">
        <f t="shared" si="2"/>
        <v>*</v>
      </c>
    </row>
    <row r="106" spans="1:10">
      <c r="A106" t="s">
        <v>499</v>
      </c>
      <c r="B106" t="s">
        <v>500</v>
      </c>
      <c r="C106" t="str">
        <f t="shared" si="4"/>
        <v>2/12</v>
      </c>
      <c r="D106" t="str">
        <f>"219/8582"</f>
        <v>219/8582</v>
      </c>
      <c r="E106">
        <v>3.6154660394550897E-2</v>
      </c>
      <c r="F106">
        <v>4.4712754464734897E-2</v>
      </c>
      <c r="G106">
        <v>5.7927455176984503E-3</v>
      </c>
      <c r="H106" t="s">
        <v>793</v>
      </c>
      <c r="I106">
        <v>2</v>
      </c>
      <c r="J106" t="str">
        <f t="shared" si="2"/>
        <v>*</v>
      </c>
    </row>
    <row r="107" spans="1:10">
      <c r="A107" t="s">
        <v>202</v>
      </c>
      <c r="B107" t="s">
        <v>203</v>
      </c>
      <c r="C107" t="str">
        <f t="shared" si="4"/>
        <v>2/12</v>
      </c>
      <c r="D107" t="str">
        <f>"220/8582"</f>
        <v>220/8582</v>
      </c>
      <c r="E107">
        <v>3.6458092102014603E-2</v>
      </c>
      <c r="F107">
        <v>4.4712754464734897E-2</v>
      </c>
      <c r="G107">
        <v>5.7927455176984503E-3</v>
      </c>
      <c r="H107" t="s">
        <v>793</v>
      </c>
      <c r="I107">
        <v>2</v>
      </c>
      <c r="J107" t="str">
        <f t="shared" si="2"/>
        <v>*</v>
      </c>
    </row>
    <row r="108" spans="1:10">
      <c r="A108" t="s">
        <v>501</v>
      </c>
      <c r="B108" t="s">
        <v>502</v>
      </c>
      <c r="C108" t="str">
        <f t="shared" si="4"/>
        <v>2/12</v>
      </c>
      <c r="D108" t="str">
        <f>"229/8582"</f>
        <v>229/8582</v>
      </c>
      <c r="E108">
        <v>3.9234573425227397E-2</v>
      </c>
      <c r="F108">
        <v>4.7604175670226602E-2</v>
      </c>
      <c r="G108">
        <v>6.1673425969524399E-3</v>
      </c>
      <c r="H108" t="s">
        <v>793</v>
      </c>
      <c r="I108">
        <v>2</v>
      </c>
      <c r="J108" t="str">
        <f t="shared" si="2"/>
        <v>*</v>
      </c>
    </row>
    <row r="109" spans="1:10">
      <c r="A109" t="s">
        <v>503</v>
      </c>
      <c r="B109" t="s">
        <v>504</v>
      </c>
      <c r="C109" t="str">
        <f t="shared" si="4"/>
        <v>2/12</v>
      </c>
      <c r="D109" t="str">
        <f>"230/8582"</f>
        <v>230/8582</v>
      </c>
      <c r="E109">
        <v>3.9548084402957498E-2</v>
      </c>
      <c r="F109">
        <v>4.7604175670226602E-2</v>
      </c>
      <c r="G109">
        <v>6.1673425969524399E-3</v>
      </c>
      <c r="H109" t="s">
        <v>793</v>
      </c>
      <c r="I109">
        <v>2</v>
      </c>
      <c r="J109" t="str">
        <f t="shared" si="2"/>
        <v>*</v>
      </c>
    </row>
    <row r="110" spans="1:10">
      <c r="A110" t="s">
        <v>505</v>
      </c>
      <c r="B110" t="s">
        <v>506</v>
      </c>
      <c r="C110" t="str">
        <f t="shared" si="4"/>
        <v>2/12</v>
      </c>
      <c r="D110" t="str">
        <f>"246/8582"</f>
        <v>246/8582</v>
      </c>
      <c r="E110">
        <v>4.4697236251875397E-2</v>
      </c>
      <c r="F110">
        <v>5.2824006479489101E-2</v>
      </c>
      <c r="G110">
        <v>6.8435959811483796E-3</v>
      </c>
      <c r="H110" t="s">
        <v>793</v>
      </c>
      <c r="I110">
        <v>2</v>
      </c>
      <c r="J110" t="str">
        <f t="shared" si="2"/>
        <v/>
      </c>
    </row>
    <row r="111" spans="1:10">
      <c r="A111" t="s">
        <v>82</v>
      </c>
      <c r="B111" t="s">
        <v>83</v>
      </c>
      <c r="C111" t="str">
        <f t="shared" si="4"/>
        <v>2/12</v>
      </c>
      <c r="D111" t="str">
        <f>"246/8582"</f>
        <v>246/8582</v>
      </c>
      <c r="E111">
        <v>4.4697236251875397E-2</v>
      </c>
      <c r="F111">
        <v>5.2824006479489101E-2</v>
      </c>
      <c r="G111">
        <v>6.8435959811483796E-3</v>
      </c>
      <c r="H111" t="s">
        <v>794</v>
      </c>
      <c r="I111">
        <v>2</v>
      </c>
      <c r="J111" t="str">
        <f t="shared" si="2"/>
        <v/>
      </c>
    </row>
    <row r="112" spans="1:10">
      <c r="A112" t="s">
        <v>507</v>
      </c>
      <c r="B112" t="s">
        <v>508</v>
      </c>
      <c r="C112" t="str">
        <f t="shared" si="4"/>
        <v>2/12</v>
      </c>
      <c r="D112" t="str">
        <f>"249/8582"</f>
        <v>249/8582</v>
      </c>
      <c r="E112">
        <v>4.5690030621512702E-2</v>
      </c>
      <c r="F112">
        <v>5.3510846673843697E-2</v>
      </c>
      <c r="G112">
        <v>6.93257932616598E-3</v>
      </c>
      <c r="H112" t="s">
        <v>793</v>
      </c>
      <c r="I112">
        <v>2</v>
      </c>
      <c r="J112" t="str">
        <f t="shared" si="2"/>
        <v/>
      </c>
    </row>
    <row r="113" spans="1:10">
      <c r="A113" t="s">
        <v>509</v>
      </c>
      <c r="B113" t="s">
        <v>510</v>
      </c>
      <c r="C113" t="str">
        <f t="shared" si="4"/>
        <v>2/12</v>
      </c>
      <c r="D113" t="str">
        <f>"256/8582"</f>
        <v>256/8582</v>
      </c>
      <c r="E113">
        <v>4.8039263095705498E-2</v>
      </c>
      <c r="F113">
        <v>5.5759858950372401E-2</v>
      </c>
      <c r="G113">
        <v>7.2239493377000696E-3</v>
      </c>
      <c r="H113" t="s">
        <v>793</v>
      </c>
      <c r="I113">
        <v>2</v>
      </c>
      <c r="J113" t="str">
        <f t="shared" si="2"/>
        <v/>
      </c>
    </row>
    <row r="114" spans="1:10">
      <c r="A114" t="s">
        <v>188</v>
      </c>
      <c r="B114" t="s">
        <v>189</v>
      </c>
      <c r="C114" t="str">
        <f>"1/12"</f>
        <v>1/12</v>
      </c>
      <c r="D114" t="str">
        <f>"36/8582"</f>
        <v>36/8582</v>
      </c>
      <c r="E114">
        <v>4.92234597279885E-2</v>
      </c>
      <c r="F114">
        <v>5.6132015479285098E-2</v>
      </c>
      <c r="G114">
        <v>7.2721639487332897E-3</v>
      </c>
      <c r="H114" t="s">
        <v>799</v>
      </c>
      <c r="I114">
        <v>1</v>
      </c>
      <c r="J114" t="str">
        <f t="shared" si="2"/>
        <v/>
      </c>
    </row>
    <row r="115" spans="1:10">
      <c r="A115" t="s">
        <v>125</v>
      </c>
      <c r="B115" t="s">
        <v>126</v>
      </c>
      <c r="C115" t="str">
        <f>"1/12"</f>
        <v>1/12</v>
      </c>
      <c r="D115" t="str">
        <f>"36/8582"</f>
        <v>36/8582</v>
      </c>
      <c r="E115">
        <v>4.92234597279885E-2</v>
      </c>
      <c r="F115">
        <v>5.6132015479285098E-2</v>
      </c>
      <c r="G115">
        <v>7.2721639487332897E-3</v>
      </c>
      <c r="H115" t="s">
        <v>113</v>
      </c>
      <c r="I115">
        <v>1</v>
      </c>
      <c r="J115" t="str">
        <f t="shared" si="2"/>
        <v/>
      </c>
    </row>
    <row r="116" spans="1:10">
      <c r="A116" t="s">
        <v>511</v>
      </c>
      <c r="B116" t="s">
        <v>512</v>
      </c>
      <c r="C116" t="str">
        <f t="shared" ref="C116:C121" si="5">"2/12"</f>
        <v>2/12</v>
      </c>
      <c r="D116" t="str">
        <f>"262/8582"</f>
        <v>262/8582</v>
      </c>
      <c r="E116">
        <v>5.0088767622539498E-2</v>
      </c>
      <c r="F116">
        <v>5.6622085138522897E-2</v>
      </c>
      <c r="G116">
        <v>7.3356547547883903E-3</v>
      </c>
      <c r="H116" t="s">
        <v>793</v>
      </c>
      <c r="I116">
        <v>2</v>
      </c>
      <c r="J116" t="str">
        <f t="shared" si="2"/>
        <v/>
      </c>
    </row>
    <row r="117" spans="1:10">
      <c r="A117" t="s">
        <v>513</v>
      </c>
      <c r="B117" t="s">
        <v>514</v>
      </c>
      <c r="C117" t="str">
        <f t="shared" si="5"/>
        <v>2/12</v>
      </c>
      <c r="D117" t="str">
        <f>"266/8582"</f>
        <v>266/8582</v>
      </c>
      <c r="E117">
        <v>5.1473192139881198E-2</v>
      </c>
      <c r="F117">
        <v>5.7685473949866901E-2</v>
      </c>
      <c r="G117">
        <v>7.47342172629855E-3</v>
      </c>
      <c r="H117" t="s">
        <v>793</v>
      </c>
      <c r="I117">
        <v>2</v>
      </c>
      <c r="J117" t="str">
        <f t="shared" si="2"/>
        <v/>
      </c>
    </row>
    <row r="118" spans="1:10">
      <c r="A118" t="s">
        <v>515</v>
      </c>
      <c r="B118" t="s">
        <v>516</v>
      </c>
      <c r="C118" t="str">
        <f t="shared" si="5"/>
        <v>2/12</v>
      </c>
      <c r="D118" t="str">
        <f>"268/8582"</f>
        <v>268/8582</v>
      </c>
      <c r="E118">
        <v>5.2170765710527603E-2</v>
      </c>
      <c r="F118">
        <v>5.7967517456141801E-2</v>
      </c>
      <c r="G118">
        <v>7.5099617756944903E-3</v>
      </c>
      <c r="H118" t="s">
        <v>793</v>
      </c>
      <c r="I118">
        <v>2</v>
      </c>
      <c r="J118" t="str">
        <f t="shared" si="2"/>
        <v/>
      </c>
    </row>
    <row r="119" spans="1:10">
      <c r="A119" t="s">
        <v>517</v>
      </c>
      <c r="B119" t="s">
        <v>518</v>
      </c>
      <c r="C119" t="str">
        <f t="shared" si="5"/>
        <v>2/12</v>
      </c>
      <c r="D119" t="str">
        <f>"277/8582"</f>
        <v>277/8582</v>
      </c>
      <c r="E119">
        <v>5.5353411958185397E-2</v>
      </c>
      <c r="F119">
        <v>6.0982572496305898E-2</v>
      </c>
      <c r="G119">
        <v>7.9005761938533998E-3</v>
      </c>
      <c r="H119" t="s">
        <v>793</v>
      </c>
      <c r="I119">
        <v>2</v>
      </c>
      <c r="J119" t="str">
        <f t="shared" si="2"/>
        <v/>
      </c>
    </row>
    <row r="120" spans="1:10">
      <c r="A120" t="s">
        <v>222</v>
      </c>
      <c r="B120" t="s">
        <v>223</v>
      </c>
      <c r="C120" t="str">
        <f t="shared" si="5"/>
        <v>2/12</v>
      </c>
      <c r="D120" t="str">
        <f>"285/8582"</f>
        <v>285/8582</v>
      </c>
      <c r="E120">
        <v>5.8241131212786602E-2</v>
      </c>
      <c r="F120">
        <v>6.3624765190439095E-2</v>
      </c>
      <c r="G120">
        <v>8.2428845590852302E-3</v>
      </c>
      <c r="H120" t="s">
        <v>793</v>
      </c>
      <c r="I120">
        <v>2</v>
      </c>
      <c r="J120" t="str">
        <f t="shared" si="2"/>
        <v/>
      </c>
    </row>
    <row r="121" spans="1:10">
      <c r="A121" t="s">
        <v>519</v>
      </c>
      <c r="B121" t="s">
        <v>520</v>
      </c>
      <c r="C121" t="str">
        <f t="shared" si="5"/>
        <v>2/12</v>
      </c>
      <c r="D121" t="str">
        <f>"291/8582"</f>
        <v>291/8582</v>
      </c>
      <c r="E121">
        <v>6.0442328653677803E-2</v>
      </c>
      <c r="F121">
        <v>6.5479189374817601E-2</v>
      </c>
      <c r="G121">
        <v>8.48313384613022E-3</v>
      </c>
      <c r="H121" t="s">
        <v>793</v>
      </c>
      <c r="I121">
        <v>2</v>
      </c>
      <c r="J121" t="str">
        <f t="shared" si="2"/>
        <v/>
      </c>
    </row>
    <row r="122" spans="1:10">
      <c r="A122" t="s">
        <v>130</v>
      </c>
      <c r="B122" t="s">
        <v>131</v>
      </c>
      <c r="C122" t="str">
        <f>"1/12"</f>
        <v>1/12</v>
      </c>
      <c r="D122" t="str">
        <f>"46/8582"</f>
        <v>46/8582</v>
      </c>
      <c r="E122">
        <v>6.2496841175628301E-2</v>
      </c>
      <c r="F122">
        <v>6.7145366552327904E-2</v>
      </c>
      <c r="G122">
        <v>8.6989948569817493E-3</v>
      </c>
      <c r="H122" t="s">
        <v>113</v>
      </c>
      <c r="I122">
        <v>1</v>
      </c>
      <c r="J122" t="str">
        <f t="shared" si="2"/>
        <v/>
      </c>
    </row>
    <row r="123" spans="1:10">
      <c r="A123" t="s">
        <v>521</v>
      </c>
      <c r="B123" t="s">
        <v>522</v>
      </c>
      <c r="C123" t="str">
        <f>"2/12"</f>
        <v>2/12</v>
      </c>
      <c r="D123" t="str">
        <f>"382/8582"</f>
        <v>382/8582</v>
      </c>
      <c r="E123">
        <v>9.7160789713814005E-2</v>
      </c>
      <c r="F123">
        <v>0.10353198903931</v>
      </c>
      <c r="G123">
        <v>1.3413051211570499E-2</v>
      </c>
      <c r="H123" t="s">
        <v>793</v>
      </c>
      <c r="I123">
        <v>2</v>
      </c>
      <c r="J123" t="str">
        <f t="shared" si="2"/>
        <v/>
      </c>
    </row>
    <row r="124" spans="1:10">
      <c r="A124" t="s">
        <v>196</v>
      </c>
      <c r="B124" t="s">
        <v>197</v>
      </c>
      <c r="C124" t="str">
        <f>"1/12"</f>
        <v>1/12</v>
      </c>
      <c r="D124" t="str">
        <f>"79/8582"</f>
        <v>79/8582</v>
      </c>
      <c r="E124">
        <v>0.10510317395400599</v>
      </c>
      <c r="F124">
        <v>0.11108465539854299</v>
      </c>
      <c r="G124">
        <v>1.43915343026452E-2</v>
      </c>
      <c r="H124" t="s">
        <v>180</v>
      </c>
      <c r="I124">
        <v>1</v>
      </c>
      <c r="J124" t="str">
        <f t="shared" si="2"/>
        <v/>
      </c>
    </row>
    <row r="125" spans="1:10">
      <c r="A125" t="s">
        <v>140</v>
      </c>
      <c r="B125" t="s">
        <v>141</v>
      </c>
      <c r="C125" t="str">
        <f>"1/12"</f>
        <v>1/12</v>
      </c>
      <c r="D125" t="str">
        <f>"89/8582"</f>
        <v>89/8582</v>
      </c>
      <c r="E125">
        <v>0.117659254033729</v>
      </c>
      <c r="F125">
        <v>0.12335244374503899</v>
      </c>
      <c r="G125">
        <v>1.5980883400167002E-2</v>
      </c>
      <c r="H125" t="s">
        <v>799</v>
      </c>
      <c r="I125">
        <v>1</v>
      </c>
      <c r="J125" t="str">
        <f t="shared" si="2"/>
        <v/>
      </c>
    </row>
    <row r="126" spans="1:10">
      <c r="A126" t="s">
        <v>205</v>
      </c>
      <c r="B126" t="s">
        <v>206</v>
      </c>
      <c r="C126" t="str">
        <f>"2/12"</f>
        <v>2/12</v>
      </c>
      <c r="D126" t="str">
        <f>"447/8582"</f>
        <v>447/8582</v>
      </c>
      <c r="E126">
        <v>0.12658123928318599</v>
      </c>
      <c r="F126">
        <v>0.13164448885451299</v>
      </c>
      <c r="G126">
        <v>1.7055156450787201E-2</v>
      </c>
      <c r="H126" t="s">
        <v>793</v>
      </c>
      <c r="I126">
        <v>2</v>
      </c>
      <c r="J126" t="str">
        <f t="shared" si="2"/>
        <v/>
      </c>
    </row>
    <row r="127" spans="1:10">
      <c r="A127" t="s">
        <v>69</v>
      </c>
      <c r="B127" t="s">
        <v>70</v>
      </c>
      <c r="C127" t="str">
        <f>"1/12"</f>
        <v>1/12</v>
      </c>
      <c r="D127" t="str">
        <f>"114/8582"</f>
        <v>114/8582</v>
      </c>
      <c r="E127">
        <v>0.148346245273173</v>
      </c>
      <c r="F127">
        <v>0.15305564988501999</v>
      </c>
      <c r="G127">
        <v>1.9829072049881099E-2</v>
      </c>
      <c r="H127" t="s">
        <v>113</v>
      </c>
      <c r="I127">
        <v>1</v>
      </c>
      <c r="J127" t="str">
        <f t="shared" si="2"/>
        <v/>
      </c>
    </row>
    <row r="128" spans="1:10">
      <c r="A128" t="s">
        <v>523</v>
      </c>
      <c r="B128" t="s">
        <v>524</v>
      </c>
      <c r="C128" t="str">
        <f>"2/12"</f>
        <v>2/12</v>
      </c>
      <c r="D128" t="str">
        <f>"498/8582"</f>
        <v>498/8582</v>
      </c>
      <c r="E128">
        <v>0.15109702667033501</v>
      </c>
      <c r="F128">
        <v>0.15466624777278401</v>
      </c>
      <c r="G128">
        <v>2.0037732504976001E-2</v>
      </c>
      <c r="H128" t="s">
        <v>793</v>
      </c>
      <c r="I128">
        <v>2</v>
      </c>
      <c r="J128" t="str">
        <f t="shared" si="2"/>
        <v/>
      </c>
    </row>
    <row r="129" spans="1:10">
      <c r="A129" t="s">
        <v>74</v>
      </c>
      <c r="B129" t="s">
        <v>75</v>
      </c>
      <c r="C129" t="str">
        <f>"1/12"</f>
        <v>1/12</v>
      </c>
      <c r="D129" t="str">
        <f>"120/8582"</f>
        <v>120/8582</v>
      </c>
      <c r="E129">
        <v>0.155564032864038</v>
      </c>
      <c r="F129">
        <v>0.15799472087753799</v>
      </c>
      <c r="G129">
        <v>2.0468951692636499E-2</v>
      </c>
      <c r="H129" t="s">
        <v>113</v>
      </c>
      <c r="I129">
        <v>1</v>
      </c>
      <c r="J129" t="str">
        <f t="shared" si="2"/>
        <v/>
      </c>
    </row>
    <row r="130" spans="1:10">
      <c r="A130" t="s">
        <v>153</v>
      </c>
      <c r="B130" t="s">
        <v>154</v>
      </c>
      <c r="C130" t="str">
        <f>"1/12"</f>
        <v>1/12</v>
      </c>
      <c r="D130" t="str">
        <f>"147/8582"</f>
        <v>147/8582</v>
      </c>
      <c r="E130">
        <v>0.187355385327098</v>
      </c>
      <c r="F130">
        <v>0.18880775265521499</v>
      </c>
      <c r="G130">
        <v>2.4460923420918601E-2</v>
      </c>
      <c r="H130" t="s">
        <v>800</v>
      </c>
      <c r="I130">
        <v>1</v>
      </c>
      <c r="J130" t="str">
        <f t="shared" ref="J130:J131" si="6">IF(F130&lt;0.05,"*","")</f>
        <v/>
      </c>
    </row>
    <row r="131" spans="1:10">
      <c r="A131" t="s">
        <v>160</v>
      </c>
      <c r="B131" t="s">
        <v>161</v>
      </c>
      <c r="C131" t="str">
        <f>"1/12"</f>
        <v>1/12</v>
      </c>
      <c r="D131" t="str">
        <f>"447/8582"</f>
        <v>447/8582</v>
      </c>
      <c r="E131">
        <v>0.47392837988853798</v>
      </c>
      <c r="F131">
        <v>0.47392837988853798</v>
      </c>
      <c r="G131">
        <v>6.1399628163697199E-2</v>
      </c>
      <c r="H131" t="s">
        <v>800</v>
      </c>
      <c r="I131">
        <v>1</v>
      </c>
      <c r="J131" t="str">
        <f t="shared" si="6"/>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9CBCC-AEDF-4FCD-B454-C319DB7EFC13}">
  <dimension ref="A1:J16"/>
  <sheetViews>
    <sheetView workbookViewId="0"/>
  </sheetViews>
  <sheetFormatPr defaultColWidth="9" defaultRowHeight="15"/>
  <cols>
    <col min="1" max="1" width="20" customWidth="1"/>
    <col min="2" max="2" width="76.140625" customWidth="1"/>
    <col min="3" max="4" width="9.140625"/>
    <col min="5" max="5" width="21.85546875" bestFit="1" customWidth="1"/>
    <col min="6" max="6" width="20.85546875" bestFit="1" customWidth="1"/>
    <col min="7" max="7" width="34" customWidth="1"/>
  </cols>
  <sheetData>
    <row r="1" spans="1:10">
      <c r="A1" t="s">
        <v>34</v>
      </c>
      <c r="B1" t="s">
        <v>7</v>
      </c>
      <c r="C1" t="str">
        <f>"GeneRatio"</f>
        <v>GeneRatio</v>
      </c>
      <c r="D1" t="str">
        <f>"BgRatio"</f>
        <v>BgRatio</v>
      </c>
      <c r="E1" t="s">
        <v>41</v>
      </c>
      <c r="F1" t="s">
        <v>43</v>
      </c>
      <c r="G1" s="8" t="s">
        <v>45</v>
      </c>
      <c r="H1" t="s">
        <v>47</v>
      </c>
      <c r="I1" t="s">
        <v>49</v>
      </c>
      <c r="J1" t="s">
        <v>51</v>
      </c>
    </row>
    <row r="2" spans="1:10">
      <c r="A2" t="s">
        <v>53</v>
      </c>
      <c r="B2" t="s">
        <v>54</v>
      </c>
      <c r="C2" t="str">
        <f t="shared" ref="C2:C16" si="0">"1/3"</f>
        <v>1/3</v>
      </c>
      <c r="D2" t="str">
        <f>"16/8582"</f>
        <v>16/8582</v>
      </c>
      <c r="E2">
        <v>5.5833301482240997E-3</v>
      </c>
      <c r="F2">
        <v>5.2319308949773699E-2</v>
      </c>
      <c r="G2" s="8">
        <v>1.4686121810462799E-2</v>
      </c>
      <c r="H2" t="s">
        <v>55</v>
      </c>
      <c r="I2">
        <v>1</v>
      </c>
      <c r="J2" t="str">
        <f t="shared" ref="J2:J16" si="1">IF(F2&lt;0.05,"*","")</f>
        <v/>
      </c>
    </row>
    <row r="3" spans="1:10">
      <c r="A3" t="s">
        <v>56</v>
      </c>
      <c r="B3" t="s">
        <v>57</v>
      </c>
      <c r="C3" t="str">
        <f t="shared" si="0"/>
        <v>1/3</v>
      </c>
      <c r="D3" t="str">
        <f>"20/8582"</f>
        <v>20/8582</v>
      </c>
      <c r="E3">
        <v>6.9759078599698201E-3</v>
      </c>
      <c r="F3">
        <v>5.2319308949773699E-2</v>
      </c>
      <c r="G3" s="8">
        <v>1.4686121810462799E-2</v>
      </c>
      <c r="H3" t="s">
        <v>58</v>
      </c>
      <c r="I3">
        <v>1</v>
      </c>
      <c r="J3" t="str">
        <f t="shared" si="1"/>
        <v/>
      </c>
    </row>
    <row r="4" spans="1:10">
      <c r="A4" t="s">
        <v>59</v>
      </c>
      <c r="B4" t="s">
        <v>60</v>
      </c>
      <c r="C4" t="str">
        <f t="shared" si="0"/>
        <v>1/3</v>
      </c>
      <c r="D4" t="str">
        <f>"42/8582"</f>
        <v>42/8582</v>
      </c>
      <c r="E4">
        <v>1.4611851295309E-2</v>
      </c>
      <c r="F4">
        <v>5.6281090199190899E-2</v>
      </c>
      <c r="G4" s="8">
        <v>1.5798200757667601E-2</v>
      </c>
      <c r="H4" t="s">
        <v>58</v>
      </c>
      <c r="I4">
        <v>1</v>
      </c>
      <c r="J4" t="str">
        <f t="shared" si="1"/>
        <v/>
      </c>
    </row>
    <row r="5" spans="1:10">
      <c r="A5" t="s">
        <v>61</v>
      </c>
      <c r="B5" t="s">
        <v>62</v>
      </c>
      <c r="C5" t="str">
        <f t="shared" si="0"/>
        <v>1/3</v>
      </c>
      <c r="D5" t="str">
        <f>"46/8582"</f>
        <v>46/8582</v>
      </c>
      <c r="E5">
        <v>1.5995985225207201E-2</v>
      </c>
      <c r="F5">
        <v>5.6281090199190899E-2</v>
      </c>
      <c r="G5" s="8">
        <v>1.5798200757667601E-2</v>
      </c>
      <c r="H5" t="s">
        <v>58</v>
      </c>
      <c r="I5">
        <v>1</v>
      </c>
      <c r="J5" t="str">
        <f t="shared" si="1"/>
        <v/>
      </c>
    </row>
    <row r="6" spans="1:10">
      <c r="A6" t="s">
        <v>63</v>
      </c>
      <c r="B6" t="s">
        <v>64</v>
      </c>
      <c r="C6" t="str">
        <f t="shared" si="0"/>
        <v>1/3</v>
      </c>
      <c r="D6" t="str">
        <f>"54/8582"</f>
        <v>54/8582</v>
      </c>
      <c r="E6">
        <v>1.87603633997303E-2</v>
      </c>
      <c r="F6">
        <v>5.6281090199190899E-2</v>
      </c>
      <c r="G6" s="8">
        <v>1.5798200757667601E-2</v>
      </c>
      <c r="H6" t="s">
        <v>55</v>
      </c>
      <c r="I6">
        <v>1</v>
      </c>
      <c r="J6" t="str">
        <f t="shared" si="1"/>
        <v/>
      </c>
    </row>
    <row r="7" spans="1:10">
      <c r="A7" t="s">
        <v>65</v>
      </c>
      <c r="B7" t="s">
        <v>66</v>
      </c>
      <c r="C7" t="str">
        <f t="shared" si="0"/>
        <v>1/3</v>
      </c>
      <c r="D7" t="str">
        <f>"89/8582"</f>
        <v>89/8582</v>
      </c>
      <c r="E7">
        <v>3.07936509422094E-2</v>
      </c>
      <c r="F7">
        <v>5.7339323853054701E-2</v>
      </c>
      <c r="G7" s="8">
        <v>1.6095248800857401E-2</v>
      </c>
      <c r="H7" t="s">
        <v>58</v>
      </c>
      <c r="I7">
        <v>1</v>
      </c>
      <c r="J7" t="str">
        <f t="shared" si="1"/>
        <v/>
      </c>
    </row>
    <row r="8" spans="1:10">
      <c r="A8" t="s">
        <v>67</v>
      </c>
      <c r="B8" t="s">
        <v>68</v>
      </c>
      <c r="C8" t="str">
        <f t="shared" si="0"/>
        <v>1/3</v>
      </c>
      <c r="D8" t="str">
        <f>"97/8582"</f>
        <v>97/8582</v>
      </c>
      <c r="E8">
        <v>3.3530231981778701E-2</v>
      </c>
      <c r="F8">
        <v>5.7339323853054701E-2</v>
      </c>
      <c r="G8" s="8">
        <v>1.6095248800857401E-2</v>
      </c>
      <c r="H8" t="s">
        <v>55</v>
      </c>
      <c r="I8">
        <v>1</v>
      </c>
      <c r="J8" t="str">
        <f t="shared" si="1"/>
        <v/>
      </c>
    </row>
    <row r="9" spans="1:10">
      <c r="A9" t="s">
        <v>69</v>
      </c>
      <c r="B9" t="s">
        <v>70</v>
      </c>
      <c r="C9" t="str">
        <f t="shared" si="0"/>
        <v>1/3</v>
      </c>
      <c r="D9" t="str">
        <f>"114/8582"</f>
        <v>114/8582</v>
      </c>
      <c r="E9">
        <v>3.9328353005312802E-2</v>
      </c>
      <c r="F9">
        <v>5.7339323853054701E-2</v>
      </c>
      <c r="G9" s="8">
        <v>1.6095248800857401E-2</v>
      </c>
      <c r="H9" t="s">
        <v>71</v>
      </c>
      <c r="I9">
        <v>1</v>
      </c>
      <c r="J9" t="str">
        <f t="shared" si="1"/>
        <v/>
      </c>
    </row>
    <row r="10" spans="1:10">
      <c r="A10" t="s">
        <v>72</v>
      </c>
      <c r="B10" t="s">
        <v>73</v>
      </c>
      <c r="C10" t="str">
        <f t="shared" si="0"/>
        <v>1/3</v>
      </c>
      <c r="D10" t="str">
        <f>"117/8582"</f>
        <v>117/8582</v>
      </c>
      <c r="E10">
        <v>4.0349137442130797E-2</v>
      </c>
      <c r="F10">
        <v>5.7339323853054701E-2</v>
      </c>
      <c r="G10" s="8">
        <v>1.6095248800857401E-2</v>
      </c>
      <c r="H10" t="s">
        <v>71</v>
      </c>
      <c r="I10">
        <v>1</v>
      </c>
      <c r="J10" t="str">
        <f t="shared" si="1"/>
        <v/>
      </c>
    </row>
    <row r="11" spans="1:10">
      <c r="A11" t="s">
        <v>74</v>
      </c>
      <c r="B11" t="s">
        <v>75</v>
      </c>
      <c r="C11" t="str">
        <f t="shared" si="0"/>
        <v>1/3</v>
      </c>
      <c r="D11" t="str">
        <f>"120/8582"</f>
        <v>120/8582</v>
      </c>
      <c r="E11">
        <v>4.1369198516908803E-2</v>
      </c>
      <c r="F11">
        <v>5.7339323853054701E-2</v>
      </c>
      <c r="G11" s="8">
        <v>1.6095248800857401E-2</v>
      </c>
      <c r="H11" t="s">
        <v>71</v>
      </c>
      <c r="I11">
        <v>1</v>
      </c>
      <c r="J11" t="str">
        <f t="shared" si="1"/>
        <v/>
      </c>
    </row>
    <row r="12" spans="1:10">
      <c r="A12" t="s">
        <v>76</v>
      </c>
      <c r="B12" t="s">
        <v>77</v>
      </c>
      <c r="C12" t="str">
        <f t="shared" si="0"/>
        <v>1/3</v>
      </c>
      <c r="D12" t="str">
        <f>"122/8582"</f>
        <v>122/8582</v>
      </c>
      <c r="E12">
        <v>4.2048837492240101E-2</v>
      </c>
      <c r="F12">
        <v>5.7339323853054701E-2</v>
      </c>
      <c r="G12" s="8">
        <v>1.6095248800857401E-2</v>
      </c>
      <c r="H12" t="s">
        <v>71</v>
      </c>
      <c r="I12">
        <v>1</v>
      </c>
      <c r="J12" t="str">
        <f t="shared" si="1"/>
        <v/>
      </c>
    </row>
    <row r="13" spans="1:10">
      <c r="A13" t="s">
        <v>78</v>
      </c>
      <c r="B13" t="s">
        <v>79</v>
      </c>
      <c r="C13" t="str">
        <f t="shared" si="0"/>
        <v>1/3</v>
      </c>
      <c r="D13" t="str">
        <f>"169/8582"</f>
        <v>169/8582</v>
      </c>
      <c r="E13">
        <v>5.7928021949467799E-2</v>
      </c>
      <c r="F13">
        <v>7.2410027436834695E-2</v>
      </c>
      <c r="G13" s="8">
        <v>2.0325621736655398E-2</v>
      </c>
      <c r="H13" t="s">
        <v>58</v>
      </c>
      <c r="I13">
        <v>1</v>
      </c>
      <c r="J13" t="str">
        <f t="shared" si="1"/>
        <v/>
      </c>
    </row>
    <row r="14" spans="1:10">
      <c r="A14" t="s">
        <v>80</v>
      </c>
      <c r="B14" t="s">
        <v>81</v>
      </c>
      <c r="C14" t="str">
        <f t="shared" si="0"/>
        <v>1/3</v>
      </c>
      <c r="D14" t="str">
        <f>"192/8582"</f>
        <v>192/8582</v>
      </c>
      <c r="E14">
        <v>6.5634322313928503E-2</v>
      </c>
      <c r="F14">
        <v>7.5731910362225194E-2</v>
      </c>
      <c r="G14" s="8">
        <v>2.12580801016772E-2</v>
      </c>
      <c r="H14" t="s">
        <v>58</v>
      </c>
      <c r="I14">
        <v>1</v>
      </c>
      <c r="J14" t="str">
        <f t="shared" si="1"/>
        <v/>
      </c>
    </row>
    <row r="15" spans="1:10">
      <c r="A15" t="s">
        <v>82</v>
      </c>
      <c r="B15" t="s">
        <v>83</v>
      </c>
      <c r="C15" t="str">
        <f t="shared" si="0"/>
        <v>1/3</v>
      </c>
      <c r="D15" t="str">
        <f>"246/8582"</f>
        <v>246/8582</v>
      </c>
      <c r="E15">
        <v>8.3561963366410003E-2</v>
      </c>
      <c r="F15">
        <v>8.9530675035439294E-2</v>
      </c>
      <c r="G15" s="8">
        <v>2.51314175538075E-2</v>
      </c>
      <c r="H15" t="s">
        <v>71</v>
      </c>
      <c r="I15">
        <v>1</v>
      </c>
      <c r="J15" t="str">
        <f t="shared" si="1"/>
        <v/>
      </c>
    </row>
    <row r="16" spans="1:10">
      <c r="A16" t="s">
        <v>84</v>
      </c>
      <c r="B16" t="s">
        <v>85</v>
      </c>
      <c r="C16" t="str">
        <f t="shared" si="0"/>
        <v>1/3</v>
      </c>
      <c r="D16" t="str">
        <f>"492/8582"</f>
        <v>492/8582</v>
      </c>
      <c r="E16">
        <v>0.162334170968711</v>
      </c>
      <c r="F16">
        <v>0.162334170968711</v>
      </c>
      <c r="G16" s="8">
        <v>4.5567486587708199E-2</v>
      </c>
      <c r="H16" t="s">
        <v>71</v>
      </c>
      <c r="I16">
        <v>1</v>
      </c>
      <c r="J16" t="str">
        <f t="shared" si="1"/>
        <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93526-079D-4FD9-A79A-960EBF458562}">
  <dimension ref="A1:J3"/>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801</v>
      </c>
      <c r="B2" t="s">
        <v>802</v>
      </c>
      <c r="C2" t="str">
        <f>"1/1"</f>
        <v>1/1</v>
      </c>
      <c r="D2" t="str">
        <f>"21/8582"</f>
        <v>21/8582</v>
      </c>
      <c r="E2">
        <v>2.4469820554650101E-3</v>
      </c>
      <c r="F2">
        <v>4.8939641109300202E-3</v>
      </c>
      <c r="G2" t="s">
        <v>86</v>
      </c>
      <c r="H2" t="s">
        <v>803</v>
      </c>
      <c r="I2">
        <v>1</v>
      </c>
      <c r="J2" t="str">
        <f>IF(F2&lt;0.05,"*","")</f>
        <v>*</v>
      </c>
    </row>
    <row r="3" spans="1:10">
      <c r="A3" t="s">
        <v>804</v>
      </c>
      <c r="B3" t="s">
        <v>805</v>
      </c>
      <c r="C3" t="str">
        <f>"1/1"</f>
        <v>1/1</v>
      </c>
      <c r="D3" t="str">
        <f>"238/8582"</f>
        <v>238/8582</v>
      </c>
      <c r="E3">
        <v>2.7732463295269301E-2</v>
      </c>
      <c r="F3">
        <v>2.7732463295269301E-2</v>
      </c>
      <c r="G3" t="s">
        <v>86</v>
      </c>
      <c r="H3" t="s">
        <v>803</v>
      </c>
      <c r="I3">
        <v>1</v>
      </c>
      <c r="J3" t="str">
        <f>IF(F3&lt;0.05,"*","")</f>
        <v>*</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55EFE-4357-4F6D-B360-9861018BAF1B}">
  <dimension ref="A1:J3"/>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801</v>
      </c>
      <c r="B2" t="s">
        <v>802</v>
      </c>
      <c r="C2" t="str">
        <f>"1/1"</f>
        <v>1/1</v>
      </c>
      <c r="D2" t="str">
        <f>"21/8582"</f>
        <v>21/8582</v>
      </c>
      <c r="E2">
        <v>2.4469820554650101E-3</v>
      </c>
      <c r="F2">
        <v>4.8939641109300202E-3</v>
      </c>
      <c r="G2" t="s">
        <v>86</v>
      </c>
      <c r="H2" t="s">
        <v>803</v>
      </c>
      <c r="I2">
        <v>1</v>
      </c>
      <c r="J2" t="str">
        <f>IF(F2&lt;0.05,"*","")</f>
        <v>*</v>
      </c>
    </row>
    <row r="3" spans="1:10">
      <c r="A3" t="s">
        <v>804</v>
      </c>
      <c r="B3" t="s">
        <v>805</v>
      </c>
      <c r="C3" t="str">
        <f>"1/1"</f>
        <v>1/1</v>
      </c>
      <c r="D3" t="str">
        <f>"238/8582"</f>
        <v>238/8582</v>
      </c>
      <c r="E3">
        <v>2.7732463295269301E-2</v>
      </c>
      <c r="F3">
        <v>2.7732463295269301E-2</v>
      </c>
      <c r="G3" t="s">
        <v>86</v>
      </c>
      <c r="H3" t="s">
        <v>803</v>
      </c>
      <c r="I3">
        <v>1</v>
      </c>
      <c r="J3" t="str">
        <f>IF(F3&lt;0.05,"*","")</f>
        <v>*</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5E6E3-8B5F-4F73-A9E6-DCCB241F92E4}">
  <dimension ref="A1:J6"/>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111</v>
      </c>
      <c r="B2" s="9" t="s">
        <v>112</v>
      </c>
      <c r="C2" s="9" t="str">
        <f>"1/1"</f>
        <v>1/1</v>
      </c>
      <c r="D2" s="9" t="str">
        <f>"20/8582"</f>
        <v>20/8582</v>
      </c>
      <c r="E2" s="9">
        <v>2.3304591004428298E-3</v>
      </c>
      <c r="F2" s="9">
        <v>8.9334265516971493E-3</v>
      </c>
      <c r="G2" s="9" t="s">
        <v>86</v>
      </c>
      <c r="H2" s="9" t="s">
        <v>113</v>
      </c>
      <c r="I2" s="9">
        <v>1</v>
      </c>
      <c r="J2" s="9" t="str">
        <f>IF(F2&lt;0.05,"*","")</f>
        <v>*</v>
      </c>
    </row>
    <row r="3" spans="1:10">
      <c r="A3" s="9" t="s">
        <v>125</v>
      </c>
      <c r="B3" s="9" t="s">
        <v>126</v>
      </c>
      <c r="C3" s="9" t="str">
        <f>"1/1"</f>
        <v>1/1</v>
      </c>
      <c r="D3" s="9" t="str">
        <f>"36/8582"</f>
        <v>36/8582</v>
      </c>
      <c r="E3" s="9">
        <v>4.1948263807970497E-3</v>
      </c>
      <c r="F3" s="9">
        <v>8.9334265516971493E-3</v>
      </c>
      <c r="G3" s="9" t="s">
        <v>86</v>
      </c>
      <c r="H3" s="9" t="s">
        <v>113</v>
      </c>
      <c r="I3" s="9">
        <v>1</v>
      </c>
      <c r="J3" s="9" t="str">
        <f>IF(F3&lt;0.05,"*","")</f>
        <v>*</v>
      </c>
    </row>
    <row r="4" spans="1:10">
      <c r="A4" s="9" t="s">
        <v>130</v>
      </c>
      <c r="B4" s="9" t="s">
        <v>131</v>
      </c>
      <c r="C4" s="9" t="str">
        <f>"1/1"</f>
        <v>1/1</v>
      </c>
      <c r="D4" s="9" t="str">
        <f>"46/8582"</f>
        <v>46/8582</v>
      </c>
      <c r="E4" s="9">
        <v>5.3600559310182901E-3</v>
      </c>
      <c r="F4" s="9">
        <v>8.9334265516971493E-3</v>
      </c>
      <c r="G4" s="9" t="s">
        <v>86</v>
      </c>
      <c r="H4" s="9" t="s">
        <v>113</v>
      </c>
      <c r="I4" s="9">
        <v>1</v>
      </c>
      <c r="J4" s="9" t="str">
        <f>IF(F4&lt;0.05,"*","")</f>
        <v>*</v>
      </c>
    </row>
    <row r="5" spans="1:10">
      <c r="A5" s="9" t="s">
        <v>69</v>
      </c>
      <c r="B5" s="9" t="s">
        <v>70</v>
      </c>
      <c r="C5" s="9" t="str">
        <f>"1/1"</f>
        <v>1/1</v>
      </c>
      <c r="D5" s="9" t="str">
        <f>"114/8582"</f>
        <v>114/8582</v>
      </c>
      <c r="E5" s="9">
        <v>1.3283616872524001E-2</v>
      </c>
      <c r="F5" s="9">
        <v>1.3982754602656701E-2</v>
      </c>
      <c r="G5" s="9" t="s">
        <v>86</v>
      </c>
      <c r="H5" s="9" t="s">
        <v>113</v>
      </c>
      <c r="I5" s="9">
        <v>1</v>
      </c>
      <c r="J5" s="9" t="str">
        <f>IF(F5&lt;0.05,"*","")</f>
        <v>*</v>
      </c>
    </row>
    <row r="6" spans="1:10">
      <c r="A6" s="9" t="s">
        <v>74</v>
      </c>
      <c r="B6" s="9" t="s">
        <v>75</v>
      </c>
      <c r="C6" s="9" t="str">
        <f>"1/1"</f>
        <v>1/1</v>
      </c>
      <c r="D6" s="9" t="str">
        <f>"120/8582"</f>
        <v>120/8582</v>
      </c>
      <c r="E6" s="9">
        <v>1.3982754602656701E-2</v>
      </c>
      <c r="F6" s="9">
        <v>1.3982754602656701E-2</v>
      </c>
      <c r="G6" s="9" t="s">
        <v>86</v>
      </c>
      <c r="H6" s="9" t="s">
        <v>113</v>
      </c>
      <c r="I6" s="9">
        <v>1</v>
      </c>
      <c r="J6" s="9" t="str">
        <f>IF(F6&lt;0.05,"*","")</f>
        <v>*</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D6527-CD48-41E2-8EA1-A349BE1A696D}">
  <dimension ref="A1:J6"/>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111</v>
      </c>
      <c r="B2" t="s">
        <v>112</v>
      </c>
      <c r="C2" t="str">
        <f>"1/1"</f>
        <v>1/1</v>
      </c>
      <c r="D2" t="str">
        <f>"20/8582"</f>
        <v>20/8582</v>
      </c>
      <c r="E2">
        <v>2.3304591004428298E-3</v>
      </c>
      <c r="F2">
        <v>8.9334265516971493E-3</v>
      </c>
      <c r="G2" t="s">
        <v>86</v>
      </c>
      <c r="H2" t="s">
        <v>113</v>
      </c>
      <c r="I2">
        <v>1</v>
      </c>
      <c r="J2" t="str">
        <f>IF(F2&lt;0.05,"*","")</f>
        <v>*</v>
      </c>
    </row>
    <row r="3" spans="1:10">
      <c r="A3" t="s">
        <v>125</v>
      </c>
      <c r="B3" t="s">
        <v>126</v>
      </c>
      <c r="C3" t="str">
        <f>"1/1"</f>
        <v>1/1</v>
      </c>
      <c r="D3" t="str">
        <f>"36/8582"</f>
        <v>36/8582</v>
      </c>
      <c r="E3">
        <v>4.1948263807970497E-3</v>
      </c>
      <c r="F3">
        <v>8.9334265516971493E-3</v>
      </c>
      <c r="G3" t="s">
        <v>86</v>
      </c>
      <c r="H3" t="s">
        <v>113</v>
      </c>
      <c r="I3">
        <v>1</v>
      </c>
      <c r="J3" t="str">
        <f>IF(F3&lt;0.05,"*","")</f>
        <v>*</v>
      </c>
    </row>
    <row r="4" spans="1:10">
      <c r="A4" t="s">
        <v>130</v>
      </c>
      <c r="B4" t="s">
        <v>131</v>
      </c>
      <c r="C4" t="str">
        <f>"1/1"</f>
        <v>1/1</v>
      </c>
      <c r="D4" t="str">
        <f>"46/8582"</f>
        <v>46/8582</v>
      </c>
      <c r="E4">
        <v>5.3600559310182901E-3</v>
      </c>
      <c r="F4">
        <v>8.9334265516971493E-3</v>
      </c>
      <c r="G4" t="s">
        <v>86</v>
      </c>
      <c r="H4" t="s">
        <v>113</v>
      </c>
      <c r="I4">
        <v>1</v>
      </c>
      <c r="J4" t="str">
        <f>IF(F4&lt;0.05,"*","")</f>
        <v>*</v>
      </c>
    </row>
    <row r="5" spans="1:10">
      <c r="A5" t="s">
        <v>69</v>
      </c>
      <c r="B5" t="s">
        <v>70</v>
      </c>
      <c r="C5" t="str">
        <f>"1/1"</f>
        <v>1/1</v>
      </c>
      <c r="D5" t="str">
        <f>"114/8582"</f>
        <v>114/8582</v>
      </c>
      <c r="E5">
        <v>1.3283616872524001E-2</v>
      </c>
      <c r="F5">
        <v>1.3982754602656701E-2</v>
      </c>
      <c r="G5" t="s">
        <v>86</v>
      </c>
      <c r="H5" t="s">
        <v>113</v>
      </c>
      <c r="I5">
        <v>1</v>
      </c>
      <c r="J5" t="str">
        <f>IF(F5&lt;0.05,"*","")</f>
        <v>*</v>
      </c>
    </row>
    <row r="6" spans="1:10">
      <c r="A6" t="s">
        <v>74</v>
      </c>
      <c r="B6" t="s">
        <v>75</v>
      </c>
      <c r="C6" t="str">
        <f>"1/1"</f>
        <v>1/1</v>
      </c>
      <c r="D6" t="str">
        <f>"120/8582"</f>
        <v>120/8582</v>
      </c>
      <c r="E6">
        <v>1.3982754602656701E-2</v>
      </c>
      <c r="F6">
        <v>1.3982754602656701E-2</v>
      </c>
      <c r="G6" t="s">
        <v>86</v>
      </c>
      <c r="H6" t="s">
        <v>113</v>
      </c>
      <c r="I6">
        <v>1</v>
      </c>
      <c r="J6" t="str">
        <f>IF(F6&lt;0.05,"*","")</f>
        <v>*</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4E4F2-9660-4613-8764-C570DFEF6602}">
  <sheetPr>
    <tabColor theme="8"/>
  </sheetPr>
  <dimension ref="A1:J153"/>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172</v>
      </c>
      <c r="B2" s="9" t="s">
        <v>173</v>
      </c>
      <c r="C2" s="9" t="str">
        <f>"3/18"</f>
        <v>3/18</v>
      </c>
      <c r="D2" s="9" t="str">
        <f>"91/8582"</f>
        <v>91/8582</v>
      </c>
      <c r="E2" s="9">
        <v>8.3867055347208903E-4</v>
      </c>
      <c r="F2" s="9">
        <v>4.2404383790478901E-2</v>
      </c>
      <c r="G2" s="9">
        <v>3.6413736772987398E-2</v>
      </c>
      <c r="H2" s="9" t="s">
        <v>806</v>
      </c>
      <c r="I2" s="9">
        <v>3</v>
      </c>
      <c r="J2" s="9" t="str">
        <f t="shared" ref="J2:J65" si="0">IF(F2&lt;0.05,"*","")</f>
        <v>*</v>
      </c>
    </row>
    <row r="3" spans="1:10">
      <c r="A3" s="9" t="s">
        <v>145</v>
      </c>
      <c r="B3" s="9" t="s">
        <v>146</v>
      </c>
      <c r="C3" s="9" t="str">
        <f>"3/18"</f>
        <v>3/18</v>
      </c>
      <c r="D3" s="9" t="str">
        <f>"95/8582"</f>
        <v>95/8582</v>
      </c>
      <c r="E3" s="9">
        <v>9.5054274173229697E-4</v>
      </c>
      <c r="F3" s="9">
        <v>4.2404383790478901E-2</v>
      </c>
      <c r="G3" s="9">
        <v>3.6413736772987398E-2</v>
      </c>
      <c r="H3" s="9" t="s">
        <v>807</v>
      </c>
      <c r="I3" s="9">
        <v>3</v>
      </c>
      <c r="J3" s="9" t="str">
        <f t="shared" si="0"/>
        <v>*</v>
      </c>
    </row>
    <row r="4" spans="1:10">
      <c r="A4" s="9" t="s">
        <v>303</v>
      </c>
      <c r="B4" s="9" t="s">
        <v>304</v>
      </c>
      <c r="C4" s="9" t="str">
        <f>"3/18"</f>
        <v>3/18</v>
      </c>
      <c r="D4" s="9" t="str">
        <f>"99/8582"</f>
        <v>99/8582</v>
      </c>
      <c r="E4" s="9">
        <v>1.0714946148673099E-3</v>
      </c>
      <c r="F4" s="9">
        <v>4.2404383790478901E-2</v>
      </c>
      <c r="G4" s="9">
        <v>3.6413736772987398E-2</v>
      </c>
      <c r="H4" s="9" t="s">
        <v>808</v>
      </c>
      <c r="I4" s="9">
        <v>3</v>
      </c>
      <c r="J4" s="9" t="str">
        <f t="shared" si="0"/>
        <v>*</v>
      </c>
    </row>
    <row r="5" spans="1:10">
      <c r="A5" s="9" t="s">
        <v>163</v>
      </c>
      <c r="B5" s="9" t="s">
        <v>164</v>
      </c>
      <c r="C5" s="9" t="str">
        <f t="shared" ref="C5:C13" si="1">"2/18"</f>
        <v>2/18</v>
      </c>
      <c r="D5" s="9" t="str">
        <f>"24/8582"</f>
        <v>24/8582</v>
      </c>
      <c r="E5" s="9">
        <v>1.11590483659155E-3</v>
      </c>
      <c r="F5" s="9">
        <v>4.2404383790478901E-2</v>
      </c>
      <c r="G5" s="9">
        <v>3.6413736772987398E-2</v>
      </c>
      <c r="H5" s="9" t="s">
        <v>809</v>
      </c>
      <c r="I5" s="9">
        <v>2</v>
      </c>
      <c r="J5" s="9" t="str">
        <f t="shared" si="0"/>
        <v>*</v>
      </c>
    </row>
    <row r="6" spans="1:10">
      <c r="A6" t="s">
        <v>166</v>
      </c>
      <c r="B6" t="s">
        <v>167</v>
      </c>
      <c r="C6" t="str">
        <f t="shared" si="1"/>
        <v>2/18</v>
      </c>
      <c r="D6" t="str">
        <f>"33/8582"</f>
        <v>33/8582</v>
      </c>
      <c r="E6">
        <v>2.1110499492198601E-3</v>
      </c>
      <c r="F6">
        <v>6.01167863500379E-2</v>
      </c>
      <c r="G6">
        <v>5.1623833153772197E-2</v>
      </c>
      <c r="H6" t="s">
        <v>809</v>
      </c>
      <c r="I6">
        <v>2</v>
      </c>
      <c r="J6" t="str">
        <f t="shared" si="0"/>
        <v/>
      </c>
    </row>
    <row r="7" spans="1:10">
      <c r="A7" t="s">
        <v>122</v>
      </c>
      <c r="B7" t="s">
        <v>123</v>
      </c>
      <c r="C7" t="str">
        <f t="shared" si="1"/>
        <v>2/18</v>
      </c>
      <c r="D7" t="str">
        <f>"35/8582"</f>
        <v>35/8582</v>
      </c>
      <c r="E7">
        <v>2.3730310401330699E-3</v>
      </c>
      <c r="F7">
        <v>6.01167863500379E-2</v>
      </c>
      <c r="G7">
        <v>5.1623833153772197E-2</v>
      </c>
      <c r="H7" t="s">
        <v>810</v>
      </c>
      <c r="I7">
        <v>2</v>
      </c>
      <c r="J7" t="str">
        <f t="shared" si="0"/>
        <v/>
      </c>
    </row>
    <row r="8" spans="1:10">
      <c r="A8" t="s">
        <v>168</v>
      </c>
      <c r="B8" t="s">
        <v>169</v>
      </c>
      <c r="C8" t="str">
        <f t="shared" si="1"/>
        <v>2/18</v>
      </c>
      <c r="D8" t="str">
        <f>"40/8582"</f>
        <v>40/8582</v>
      </c>
      <c r="E8">
        <v>3.0916220448235299E-3</v>
      </c>
      <c r="F8">
        <v>6.7132364401882305E-2</v>
      </c>
      <c r="G8">
        <v>5.7648290760619197E-2</v>
      </c>
      <c r="H8" t="s">
        <v>809</v>
      </c>
      <c r="I8">
        <v>2</v>
      </c>
      <c r="J8" t="str">
        <f t="shared" si="0"/>
        <v/>
      </c>
    </row>
    <row r="9" spans="1:10">
      <c r="A9" t="s">
        <v>578</v>
      </c>
      <c r="B9" t="s">
        <v>579</v>
      </c>
      <c r="C9" t="str">
        <f t="shared" si="1"/>
        <v>2/18</v>
      </c>
      <c r="D9" t="str">
        <f>"45/8582"</f>
        <v>45/8582</v>
      </c>
      <c r="E9">
        <v>3.8997188062721401E-3</v>
      </c>
      <c r="F9">
        <v>7.4094657319170601E-2</v>
      </c>
      <c r="G9">
        <v>6.3626991049703305E-2</v>
      </c>
      <c r="H9" t="s">
        <v>810</v>
      </c>
      <c r="I9">
        <v>2</v>
      </c>
      <c r="J9" t="str">
        <f t="shared" si="0"/>
        <v/>
      </c>
    </row>
    <row r="10" spans="1:10">
      <c r="A10" t="s">
        <v>132</v>
      </c>
      <c r="B10" t="s">
        <v>133</v>
      </c>
      <c r="C10" t="str">
        <f t="shared" si="1"/>
        <v>2/18</v>
      </c>
      <c r="D10" t="str">
        <f>"55/8582"</f>
        <v>55/8582</v>
      </c>
      <c r="E10">
        <v>5.7775017468746697E-3</v>
      </c>
      <c r="F10">
        <v>9.7575585058327793E-2</v>
      </c>
      <c r="G10">
        <v>8.3790668609644306E-2</v>
      </c>
      <c r="H10" t="s">
        <v>810</v>
      </c>
      <c r="I10">
        <v>2</v>
      </c>
      <c r="J10" t="str">
        <f t="shared" si="0"/>
        <v/>
      </c>
    </row>
    <row r="11" spans="1:10">
      <c r="A11" t="s">
        <v>134</v>
      </c>
      <c r="B11" t="s">
        <v>135</v>
      </c>
      <c r="C11" t="str">
        <f t="shared" si="1"/>
        <v>2/18</v>
      </c>
      <c r="D11" t="str">
        <f>"60/8582"</f>
        <v>60/8582</v>
      </c>
      <c r="E11">
        <v>6.8437815428606099E-3</v>
      </c>
      <c r="F11">
        <v>9.7653279081943503E-2</v>
      </c>
      <c r="G11">
        <v>8.3857386469258999E-2</v>
      </c>
      <c r="H11" t="s">
        <v>810</v>
      </c>
      <c r="I11">
        <v>2</v>
      </c>
      <c r="J11" t="str">
        <f t="shared" si="0"/>
        <v/>
      </c>
    </row>
    <row r="12" spans="1:10">
      <c r="A12" t="s">
        <v>170</v>
      </c>
      <c r="B12" t="s">
        <v>171</v>
      </c>
      <c r="C12" t="str">
        <f t="shared" si="1"/>
        <v>2/18</v>
      </c>
      <c r="D12" t="str">
        <f>"61/8582"</f>
        <v>61/8582</v>
      </c>
      <c r="E12">
        <v>7.0670136177722297E-3</v>
      </c>
      <c r="F12">
        <v>9.7653279081943503E-2</v>
      </c>
      <c r="G12">
        <v>8.3857386469258999E-2</v>
      </c>
      <c r="H12" t="s">
        <v>809</v>
      </c>
      <c r="I12">
        <v>2</v>
      </c>
      <c r="J12" t="str">
        <f t="shared" si="0"/>
        <v/>
      </c>
    </row>
    <row r="13" spans="1:10">
      <c r="A13" t="s">
        <v>93</v>
      </c>
      <c r="B13" t="s">
        <v>94</v>
      </c>
      <c r="C13" t="str">
        <f t="shared" si="1"/>
        <v>2/18</v>
      </c>
      <c r="D13" t="str">
        <f>"66/8582"</f>
        <v>66/8582</v>
      </c>
      <c r="E13">
        <v>8.2323260713409192E-3</v>
      </c>
      <c r="F13">
        <v>0.104276130236985</v>
      </c>
      <c r="G13">
        <v>8.9544599372480202E-2</v>
      </c>
      <c r="H13" t="s">
        <v>810</v>
      </c>
      <c r="I13">
        <v>2</v>
      </c>
      <c r="J13" t="str">
        <f t="shared" si="0"/>
        <v/>
      </c>
    </row>
    <row r="14" spans="1:10">
      <c r="A14" t="s">
        <v>255</v>
      </c>
      <c r="B14" t="s">
        <v>256</v>
      </c>
      <c r="C14" t="str">
        <f>"3/18"</f>
        <v>3/18</v>
      </c>
      <c r="D14" t="str">
        <f>"218/8582"</f>
        <v>218/8582</v>
      </c>
      <c r="E14">
        <v>9.9516217838191007E-3</v>
      </c>
      <c r="F14">
        <v>0.108560655777016</v>
      </c>
      <c r="G14">
        <v>9.3223831830678505E-2</v>
      </c>
      <c r="H14" t="s">
        <v>808</v>
      </c>
      <c r="I14">
        <v>3</v>
      </c>
      <c r="J14" t="str">
        <f t="shared" si="0"/>
        <v/>
      </c>
    </row>
    <row r="15" spans="1:10">
      <c r="A15" t="s">
        <v>138</v>
      </c>
      <c r="B15" t="s">
        <v>139</v>
      </c>
      <c r="C15" t="str">
        <f>"2/18"</f>
        <v>2/18</v>
      </c>
      <c r="D15" t="str">
        <f>"73/8582"</f>
        <v>73/8582</v>
      </c>
      <c r="E15">
        <v>9.9990077689356797E-3</v>
      </c>
      <c r="F15">
        <v>0.108560655777016</v>
      </c>
      <c r="G15">
        <v>9.3223831830678505E-2</v>
      </c>
      <c r="H15" t="s">
        <v>810</v>
      </c>
      <c r="I15">
        <v>2</v>
      </c>
      <c r="J15" t="str">
        <f t="shared" si="0"/>
        <v/>
      </c>
    </row>
    <row r="16" spans="1:10">
      <c r="A16" t="s">
        <v>513</v>
      </c>
      <c r="B16" t="s">
        <v>514</v>
      </c>
      <c r="C16" t="str">
        <f>"3/18"</f>
        <v>3/18</v>
      </c>
      <c r="D16" t="str">
        <f>"266/8582"</f>
        <v>266/8582</v>
      </c>
      <c r="E16">
        <v>1.7017805017578502E-2</v>
      </c>
      <c r="F16">
        <v>0.17244709084479501</v>
      </c>
      <c r="G16">
        <v>0.148084759451209</v>
      </c>
      <c r="H16" t="s">
        <v>811</v>
      </c>
      <c r="I16">
        <v>3</v>
      </c>
      <c r="J16" t="str">
        <f t="shared" si="0"/>
        <v/>
      </c>
    </row>
    <row r="17" spans="1:10">
      <c r="A17" t="s">
        <v>147</v>
      </c>
      <c r="B17" t="s">
        <v>148</v>
      </c>
      <c r="C17" t="str">
        <f>"2/18"</f>
        <v>2/18</v>
      </c>
      <c r="D17" t="str">
        <f>"106/8582"</f>
        <v>106/8582</v>
      </c>
      <c r="E17">
        <v>2.0327327434941998E-2</v>
      </c>
      <c r="F17">
        <v>0.19310961063194901</v>
      </c>
      <c r="G17">
        <v>0.16582819749558</v>
      </c>
      <c r="H17" t="s">
        <v>810</v>
      </c>
      <c r="I17">
        <v>2</v>
      </c>
      <c r="J17" t="str">
        <f t="shared" si="0"/>
        <v/>
      </c>
    </row>
    <row r="18" spans="1:10">
      <c r="A18" t="s">
        <v>72</v>
      </c>
      <c r="B18" t="s">
        <v>73</v>
      </c>
      <c r="C18" t="str">
        <f>"2/18"</f>
        <v>2/18</v>
      </c>
      <c r="D18" t="str">
        <f>"117/8582"</f>
        <v>117/8582</v>
      </c>
      <c r="E18">
        <v>2.44530778817778E-2</v>
      </c>
      <c r="F18">
        <v>0.215555760311438</v>
      </c>
      <c r="G18">
        <v>0.18510328447796601</v>
      </c>
      <c r="H18" t="s">
        <v>812</v>
      </c>
      <c r="I18">
        <v>2</v>
      </c>
      <c r="J18" t="str">
        <f t="shared" si="0"/>
        <v/>
      </c>
    </row>
    <row r="19" spans="1:10">
      <c r="A19" t="s">
        <v>76</v>
      </c>
      <c r="B19" t="s">
        <v>77</v>
      </c>
      <c r="C19" t="str">
        <f>"2/18"</f>
        <v>2/18</v>
      </c>
      <c r="D19" t="str">
        <f>"122/8582"</f>
        <v>122/8582</v>
      </c>
      <c r="E19">
        <v>2.6433631259001299E-2</v>
      </c>
      <c r="F19">
        <v>0.215555760311438</v>
      </c>
      <c r="G19">
        <v>0.18510328447796601</v>
      </c>
      <c r="H19" t="s">
        <v>812</v>
      </c>
      <c r="I19">
        <v>2</v>
      </c>
      <c r="J19" t="str">
        <f t="shared" si="0"/>
        <v/>
      </c>
    </row>
    <row r="20" spans="1:10">
      <c r="A20" t="s">
        <v>813</v>
      </c>
      <c r="B20" t="s">
        <v>814</v>
      </c>
      <c r="C20" t="str">
        <f>"1/18"</f>
        <v>1/18</v>
      </c>
      <c r="D20" t="str">
        <f>"13/8582"</f>
        <v>13/8582</v>
      </c>
      <c r="E20">
        <v>2.6944470038929701E-2</v>
      </c>
      <c r="F20">
        <v>0.215555760311438</v>
      </c>
      <c r="G20">
        <v>0.18510328447796601</v>
      </c>
      <c r="H20" t="s">
        <v>815</v>
      </c>
      <c r="I20">
        <v>1</v>
      </c>
      <c r="J20" t="str">
        <f t="shared" si="0"/>
        <v/>
      </c>
    </row>
    <row r="21" spans="1:10">
      <c r="A21" t="s">
        <v>190</v>
      </c>
      <c r="B21" t="s">
        <v>191</v>
      </c>
      <c r="C21" t="str">
        <f>"3/18"</f>
        <v>3/18</v>
      </c>
      <c r="D21" t="str">
        <f>"342/8582"</f>
        <v>342/8582</v>
      </c>
      <c r="E21">
        <v>3.2820703168141799E-2</v>
      </c>
      <c r="F21">
        <v>0.228444242157431</v>
      </c>
      <c r="G21">
        <v>0.196170955869262</v>
      </c>
      <c r="H21" t="s">
        <v>806</v>
      </c>
      <c r="I21">
        <v>3</v>
      </c>
      <c r="J21" t="str">
        <f t="shared" si="0"/>
        <v/>
      </c>
    </row>
    <row r="22" spans="1:10">
      <c r="A22" t="s">
        <v>581</v>
      </c>
      <c r="B22" t="s">
        <v>582</v>
      </c>
      <c r="C22" t="str">
        <f>"1/18"</f>
        <v>1/18</v>
      </c>
      <c r="D22" t="str">
        <f>"16/8582"</f>
        <v>16/8582</v>
      </c>
      <c r="E22">
        <v>3.3064298206996502E-2</v>
      </c>
      <c r="F22">
        <v>0.228444242157431</v>
      </c>
      <c r="G22">
        <v>0.196170955869262</v>
      </c>
      <c r="H22" t="s">
        <v>816</v>
      </c>
      <c r="I22">
        <v>1</v>
      </c>
      <c r="J22" t="str">
        <f t="shared" si="0"/>
        <v/>
      </c>
    </row>
    <row r="23" spans="1:10">
      <c r="A23" t="s">
        <v>817</v>
      </c>
      <c r="B23" t="s">
        <v>818</v>
      </c>
      <c r="C23" t="str">
        <f>"1/18"</f>
        <v>1/18</v>
      </c>
      <c r="D23" t="str">
        <f>"16/8582"</f>
        <v>16/8582</v>
      </c>
      <c r="E23">
        <v>3.3064298206996502E-2</v>
      </c>
      <c r="F23">
        <v>0.228444242157431</v>
      </c>
      <c r="G23">
        <v>0.196170955869262</v>
      </c>
      <c r="H23" t="s">
        <v>819</v>
      </c>
      <c r="I23">
        <v>1</v>
      </c>
      <c r="J23" t="str">
        <f t="shared" si="0"/>
        <v/>
      </c>
    </row>
    <row r="24" spans="1:10">
      <c r="A24" t="s">
        <v>205</v>
      </c>
      <c r="B24" t="s">
        <v>206</v>
      </c>
      <c r="C24" t="str">
        <f>"3/18"</f>
        <v>3/18</v>
      </c>
      <c r="D24" t="str">
        <f>"447/8582"</f>
        <v>447/8582</v>
      </c>
      <c r="E24">
        <v>6.3997453645671207E-2</v>
      </c>
      <c r="F24">
        <v>0.24237778458111101</v>
      </c>
      <c r="G24">
        <v>0.20813604770123101</v>
      </c>
      <c r="H24" t="s">
        <v>811</v>
      </c>
      <c r="I24">
        <v>3</v>
      </c>
      <c r="J24" t="str">
        <f t="shared" si="0"/>
        <v/>
      </c>
    </row>
    <row r="25" spans="1:10">
      <c r="A25" t="s">
        <v>84</v>
      </c>
      <c r="B25" t="s">
        <v>85</v>
      </c>
      <c r="C25" t="str">
        <f>"3/18"</f>
        <v>3/18</v>
      </c>
      <c r="D25" t="str">
        <f>"492/8582"</f>
        <v>492/8582</v>
      </c>
      <c r="E25">
        <v>8.0508090826181197E-2</v>
      </c>
      <c r="F25">
        <v>0.24237778458111101</v>
      </c>
      <c r="G25">
        <v>0.20813604770123101</v>
      </c>
      <c r="H25" t="s">
        <v>820</v>
      </c>
      <c r="I25">
        <v>3</v>
      </c>
      <c r="J25" t="str">
        <f t="shared" si="0"/>
        <v/>
      </c>
    </row>
    <row r="26" spans="1:10">
      <c r="A26" t="s">
        <v>503</v>
      </c>
      <c r="B26" t="s">
        <v>504</v>
      </c>
      <c r="C26" t="str">
        <f t="shared" ref="C26:C33" si="2">"2/18"</f>
        <v>2/18</v>
      </c>
      <c r="D26" t="str">
        <f>"230/8582"</f>
        <v>230/8582</v>
      </c>
      <c r="E26">
        <v>8.2603675580148306E-2</v>
      </c>
      <c r="F26">
        <v>0.24237778458111101</v>
      </c>
      <c r="G26">
        <v>0.20813604770123101</v>
      </c>
      <c r="H26" t="s">
        <v>821</v>
      </c>
      <c r="I26">
        <v>2</v>
      </c>
      <c r="J26" t="str">
        <f t="shared" si="0"/>
        <v/>
      </c>
    </row>
    <row r="27" spans="1:10">
      <c r="A27" t="s">
        <v>114</v>
      </c>
      <c r="B27" t="s">
        <v>115</v>
      </c>
      <c r="C27" t="str">
        <f t="shared" si="2"/>
        <v>2/18</v>
      </c>
      <c r="D27" t="str">
        <f>"230/8582"</f>
        <v>230/8582</v>
      </c>
      <c r="E27">
        <v>8.2603675580148306E-2</v>
      </c>
      <c r="F27">
        <v>0.24237778458111101</v>
      </c>
      <c r="G27">
        <v>0.20813604770123101</v>
      </c>
      <c r="H27" t="s">
        <v>810</v>
      </c>
      <c r="I27">
        <v>2</v>
      </c>
      <c r="J27" t="str">
        <f t="shared" si="0"/>
        <v/>
      </c>
    </row>
    <row r="28" spans="1:10">
      <c r="A28" t="s">
        <v>82</v>
      </c>
      <c r="B28" t="s">
        <v>83</v>
      </c>
      <c r="C28" t="str">
        <f t="shared" si="2"/>
        <v>2/18</v>
      </c>
      <c r="D28" t="str">
        <f>"246/8582"</f>
        <v>246/8582</v>
      </c>
      <c r="E28">
        <v>9.2694422087696904E-2</v>
      </c>
      <c r="F28">
        <v>0.24237778458111101</v>
      </c>
      <c r="G28">
        <v>0.20813604770123101</v>
      </c>
      <c r="H28" t="s">
        <v>812</v>
      </c>
      <c r="I28">
        <v>2</v>
      </c>
      <c r="J28" t="str">
        <f t="shared" si="0"/>
        <v/>
      </c>
    </row>
    <row r="29" spans="1:10">
      <c r="A29" t="s">
        <v>509</v>
      </c>
      <c r="B29" t="s">
        <v>510</v>
      </c>
      <c r="C29" t="str">
        <f t="shared" si="2"/>
        <v>2/18</v>
      </c>
      <c r="D29" t="str">
        <f>"256/8582"</f>
        <v>256/8582</v>
      </c>
      <c r="E29">
        <v>9.9182854824476405E-2</v>
      </c>
      <c r="F29">
        <v>0.24237778458111101</v>
      </c>
      <c r="G29">
        <v>0.20813604770123101</v>
      </c>
      <c r="H29" t="s">
        <v>821</v>
      </c>
      <c r="I29">
        <v>2</v>
      </c>
      <c r="J29" t="str">
        <f t="shared" si="0"/>
        <v/>
      </c>
    </row>
    <row r="30" spans="1:10">
      <c r="A30" t="s">
        <v>511</v>
      </c>
      <c r="B30" t="s">
        <v>512</v>
      </c>
      <c r="C30" t="str">
        <f t="shared" si="2"/>
        <v>2/18</v>
      </c>
      <c r="D30" t="str">
        <f>"262/8582"</f>
        <v>262/8582</v>
      </c>
      <c r="E30">
        <v>0.103139031467715</v>
      </c>
      <c r="F30">
        <v>0.24237778458111101</v>
      </c>
      <c r="G30">
        <v>0.20813604770123101</v>
      </c>
      <c r="H30" t="s">
        <v>821</v>
      </c>
      <c r="I30">
        <v>2</v>
      </c>
      <c r="J30" t="str">
        <f t="shared" si="0"/>
        <v/>
      </c>
    </row>
    <row r="31" spans="1:10">
      <c r="A31" t="s">
        <v>515</v>
      </c>
      <c r="B31" t="s">
        <v>516</v>
      </c>
      <c r="C31" t="str">
        <f t="shared" si="2"/>
        <v>2/18</v>
      </c>
      <c r="D31" t="str">
        <f>"268/8582"</f>
        <v>268/8582</v>
      </c>
      <c r="E31">
        <v>0.10714055245495401</v>
      </c>
      <c r="F31">
        <v>0.24237778458111101</v>
      </c>
      <c r="G31">
        <v>0.20813604770123101</v>
      </c>
      <c r="H31" t="s">
        <v>821</v>
      </c>
      <c r="I31">
        <v>2</v>
      </c>
      <c r="J31" t="str">
        <f t="shared" si="0"/>
        <v/>
      </c>
    </row>
    <row r="32" spans="1:10">
      <c r="A32" t="s">
        <v>309</v>
      </c>
      <c r="B32" t="s">
        <v>310</v>
      </c>
      <c r="C32" t="str">
        <f t="shared" si="2"/>
        <v>2/18</v>
      </c>
      <c r="D32" t="str">
        <f>"274/8582"</f>
        <v>274/8582</v>
      </c>
      <c r="E32">
        <v>0.111185820976847</v>
      </c>
      <c r="F32">
        <v>0.24237778458111101</v>
      </c>
      <c r="G32">
        <v>0.20813604770123101</v>
      </c>
      <c r="H32" t="s">
        <v>822</v>
      </c>
      <c r="I32">
        <v>2</v>
      </c>
      <c r="J32" t="str">
        <f t="shared" si="0"/>
        <v/>
      </c>
    </row>
    <row r="33" spans="1:10">
      <c r="A33" t="s">
        <v>519</v>
      </c>
      <c r="B33" t="s">
        <v>520</v>
      </c>
      <c r="C33" t="str">
        <f t="shared" si="2"/>
        <v>2/18</v>
      </c>
      <c r="D33" t="str">
        <f>"291/8582"</f>
        <v>291/8582</v>
      </c>
      <c r="E33">
        <v>0.122871383416813</v>
      </c>
      <c r="F33">
        <v>0.24237778458111101</v>
      </c>
      <c r="G33">
        <v>0.20813604770123101</v>
      </c>
      <c r="H33" t="s">
        <v>821</v>
      </c>
      <c r="I33">
        <v>2</v>
      </c>
      <c r="J33" t="str">
        <f t="shared" si="0"/>
        <v/>
      </c>
    </row>
    <row r="34" spans="1:10">
      <c r="A34" t="s">
        <v>823</v>
      </c>
      <c r="B34" t="s">
        <v>824</v>
      </c>
      <c r="C34" t="str">
        <f t="shared" ref="C34:C97" si="3">"1/18"</f>
        <v>1/18</v>
      </c>
      <c r="D34" t="str">
        <f>"19/8582"</f>
        <v>19/8582</v>
      </c>
      <c r="E34">
        <v>3.9147762589047397E-2</v>
      </c>
      <c r="F34">
        <v>0.24237778458111101</v>
      </c>
      <c r="G34">
        <v>0.20813604770123101</v>
      </c>
      <c r="H34" t="s">
        <v>825</v>
      </c>
      <c r="I34">
        <v>1</v>
      </c>
      <c r="J34" t="str">
        <f t="shared" si="0"/>
        <v/>
      </c>
    </row>
    <row r="35" spans="1:10">
      <c r="A35" t="s">
        <v>826</v>
      </c>
      <c r="B35" t="s">
        <v>827</v>
      </c>
      <c r="C35" t="str">
        <f t="shared" si="3"/>
        <v>1/18</v>
      </c>
      <c r="D35" t="str">
        <f>"20/8582"</f>
        <v>20/8582</v>
      </c>
      <c r="E35">
        <v>4.1167538400491699E-2</v>
      </c>
      <c r="F35">
        <v>0.24237778458111101</v>
      </c>
      <c r="G35">
        <v>0.20813604770123101</v>
      </c>
      <c r="H35" t="s">
        <v>828</v>
      </c>
      <c r="I35">
        <v>1</v>
      </c>
      <c r="J35" t="str">
        <f t="shared" si="0"/>
        <v/>
      </c>
    </row>
    <row r="36" spans="1:10">
      <c r="A36" t="s">
        <v>829</v>
      </c>
      <c r="B36" t="s">
        <v>830</v>
      </c>
      <c r="C36" t="str">
        <f t="shared" si="3"/>
        <v>1/18</v>
      </c>
      <c r="D36" t="str">
        <f>"20/8582"</f>
        <v>20/8582</v>
      </c>
      <c r="E36">
        <v>4.1167538400491699E-2</v>
      </c>
      <c r="F36">
        <v>0.24237778458111101</v>
      </c>
      <c r="G36">
        <v>0.20813604770123101</v>
      </c>
      <c r="H36" t="s">
        <v>828</v>
      </c>
      <c r="I36">
        <v>1</v>
      </c>
      <c r="J36" t="str">
        <f t="shared" si="0"/>
        <v/>
      </c>
    </row>
    <row r="37" spans="1:10">
      <c r="A37" t="s">
        <v>831</v>
      </c>
      <c r="B37" t="s">
        <v>832</v>
      </c>
      <c r="C37" t="str">
        <f t="shared" si="3"/>
        <v>1/18</v>
      </c>
      <c r="D37" t="str">
        <f>"21/8582"</f>
        <v>21/8582</v>
      </c>
      <c r="E37">
        <v>4.3183303911913398E-2</v>
      </c>
      <c r="F37">
        <v>0.24237778458111101</v>
      </c>
      <c r="G37">
        <v>0.20813604770123101</v>
      </c>
      <c r="H37" t="s">
        <v>815</v>
      </c>
      <c r="I37">
        <v>1</v>
      </c>
      <c r="J37" t="str">
        <f t="shared" si="0"/>
        <v/>
      </c>
    </row>
    <row r="38" spans="1:10">
      <c r="A38" t="s">
        <v>833</v>
      </c>
      <c r="B38" t="s">
        <v>834</v>
      </c>
      <c r="C38" t="str">
        <f t="shared" si="3"/>
        <v>1/18</v>
      </c>
      <c r="D38" t="str">
        <f>"22/8582"</f>
        <v>22/8582</v>
      </c>
      <c r="E38">
        <v>4.5195066618324398E-2</v>
      </c>
      <c r="F38">
        <v>0.24237778458111101</v>
      </c>
      <c r="G38">
        <v>0.20813604770123101</v>
      </c>
      <c r="H38" t="s">
        <v>819</v>
      </c>
      <c r="I38">
        <v>1</v>
      </c>
      <c r="J38" t="str">
        <f t="shared" si="0"/>
        <v/>
      </c>
    </row>
    <row r="39" spans="1:10">
      <c r="A39" t="s">
        <v>835</v>
      </c>
      <c r="B39" t="s">
        <v>836</v>
      </c>
      <c r="C39" t="str">
        <f t="shared" si="3"/>
        <v>1/18</v>
      </c>
      <c r="D39" t="str">
        <f>"22/8582"</f>
        <v>22/8582</v>
      </c>
      <c r="E39">
        <v>4.5195066618324398E-2</v>
      </c>
      <c r="F39">
        <v>0.24237778458111101</v>
      </c>
      <c r="G39">
        <v>0.20813604770123101</v>
      </c>
      <c r="H39" t="s">
        <v>837</v>
      </c>
      <c r="I39">
        <v>1</v>
      </c>
      <c r="J39" t="str">
        <f t="shared" si="0"/>
        <v/>
      </c>
    </row>
    <row r="40" spans="1:10">
      <c r="A40" t="s">
        <v>838</v>
      </c>
      <c r="B40" t="s">
        <v>839</v>
      </c>
      <c r="C40" t="str">
        <f t="shared" si="3"/>
        <v>1/18</v>
      </c>
      <c r="D40" t="str">
        <f>"25/8582"</f>
        <v>25/8582</v>
      </c>
      <c r="E40">
        <v>5.12064126607404E-2</v>
      </c>
      <c r="F40">
        <v>0.24237778458111101</v>
      </c>
      <c r="G40">
        <v>0.20813604770123101</v>
      </c>
      <c r="H40" t="s">
        <v>837</v>
      </c>
      <c r="I40">
        <v>1</v>
      </c>
      <c r="J40" t="str">
        <f t="shared" si="0"/>
        <v/>
      </c>
    </row>
    <row r="41" spans="1:10">
      <c r="A41" t="s">
        <v>840</v>
      </c>
      <c r="B41" t="s">
        <v>841</v>
      </c>
      <c r="C41" t="str">
        <f t="shared" si="3"/>
        <v>1/18</v>
      </c>
      <c r="D41" t="str">
        <f>"27/8582"</f>
        <v>27/8582</v>
      </c>
      <c r="E41">
        <v>5.51940994824913E-2</v>
      </c>
      <c r="F41">
        <v>0.24237778458111101</v>
      </c>
      <c r="G41">
        <v>0.20813604770123101</v>
      </c>
      <c r="H41" t="s">
        <v>842</v>
      </c>
      <c r="I41">
        <v>1</v>
      </c>
      <c r="J41" t="str">
        <f t="shared" si="0"/>
        <v/>
      </c>
    </row>
    <row r="42" spans="1:10">
      <c r="A42" t="s">
        <v>843</v>
      </c>
      <c r="B42" t="s">
        <v>844</v>
      </c>
      <c r="C42" t="str">
        <f t="shared" si="3"/>
        <v>1/18</v>
      </c>
      <c r="D42" t="str">
        <f>"30/8582"</f>
        <v>30/8582</v>
      </c>
      <c r="E42">
        <v>6.11459623664765E-2</v>
      </c>
      <c r="F42">
        <v>0.24237778458111101</v>
      </c>
      <c r="G42">
        <v>0.20813604770123101</v>
      </c>
      <c r="H42" t="s">
        <v>828</v>
      </c>
      <c r="I42">
        <v>1</v>
      </c>
      <c r="J42" t="str">
        <f t="shared" si="0"/>
        <v/>
      </c>
    </row>
    <row r="43" spans="1:10">
      <c r="A43" t="s">
        <v>585</v>
      </c>
      <c r="B43" t="s">
        <v>586</v>
      </c>
      <c r="C43" t="str">
        <f t="shared" si="3"/>
        <v>1/18</v>
      </c>
      <c r="D43" t="str">
        <f>"31/8582"</f>
        <v>31/8582</v>
      </c>
      <c r="E43">
        <v>6.3122034943347796E-2</v>
      </c>
      <c r="F43">
        <v>0.24237778458111101</v>
      </c>
      <c r="G43">
        <v>0.20813604770123101</v>
      </c>
      <c r="H43" t="s">
        <v>816</v>
      </c>
      <c r="I43">
        <v>1</v>
      </c>
      <c r="J43" t="str">
        <f t="shared" si="0"/>
        <v/>
      </c>
    </row>
    <row r="44" spans="1:10">
      <c r="A44" t="s">
        <v>845</v>
      </c>
      <c r="B44" t="s">
        <v>846</v>
      </c>
      <c r="C44" t="str">
        <f t="shared" si="3"/>
        <v>1/18</v>
      </c>
      <c r="D44" t="str">
        <f>"31/8582"</f>
        <v>31/8582</v>
      </c>
      <c r="E44">
        <v>6.3122034943347796E-2</v>
      </c>
      <c r="F44">
        <v>0.24237778458111101</v>
      </c>
      <c r="G44">
        <v>0.20813604770123101</v>
      </c>
      <c r="H44" t="s">
        <v>837</v>
      </c>
      <c r="I44">
        <v>1</v>
      </c>
      <c r="J44" t="str">
        <f t="shared" si="0"/>
        <v/>
      </c>
    </row>
    <row r="45" spans="1:10">
      <c r="A45" t="s">
        <v>847</v>
      </c>
      <c r="B45" t="s">
        <v>848</v>
      </c>
      <c r="C45" t="str">
        <f t="shared" si="3"/>
        <v>1/18</v>
      </c>
      <c r="D45" t="str">
        <f>"34/8582"</f>
        <v>34/8582</v>
      </c>
      <c r="E45">
        <v>6.9026710625661694E-2</v>
      </c>
      <c r="F45">
        <v>0.24237778458111101</v>
      </c>
      <c r="G45">
        <v>0.20813604770123101</v>
      </c>
      <c r="H45" t="s">
        <v>849</v>
      </c>
      <c r="I45">
        <v>1</v>
      </c>
      <c r="J45" t="str">
        <f t="shared" si="0"/>
        <v/>
      </c>
    </row>
    <row r="46" spans="1:10">
      <c r="A46" t="s">
        <v>756</v>
      </c>
      <c r="B46" t="s">
        <v>757</v>
      </c>
      <c r="C46" t="str">
        <f t="shared" si="3"/>
        <v>1/18</v>
      </c>
      <c r="D46" t="str">
        <f>"42/8582"</f>
        <v>42/8582</v>
      </c>
      <c r="E46">
        <v>8.4601158433260104E-2</v>
      </c>
      <c r="F46">
        <v>0.24237778458111101</v>
      </c>
      <c r="G46">
        <v>0.20813604770123101</v>
      </c>
      <c r="H46" t="s">
        <v>842</v>
      </c>
      <c r="I46">
        <v>1</v>
      </c>
      <c r="J46" t="str">
        <f t="shared" si="0"/>
        <v/>
      </c>
    </row>
    <row r="47" spans="1:10">
      <c r="A47" t="s">
        <v>588</v>
      </c>
      <c r="B47" t="s">
        <v>589</v>
      </c>
      <c r="C47" t="str">
        <f t="shared" si="3"/>
        <v>1/18</v>
      </c>
      <c r="D47" t="str">
        <f>"42/8582"</f>
        <v>42/8582</v>
      </c>
      <c r="E47">
        <v>8.4601158433260104E-2</v>
      </c>
      <c r="F47">
        <v>0.24237778458111101</v>
      </c>
      <c r="G47">
        <v>0.20813604770123101</v>
      </c>
      <c r="H47" t="s">
        <v>816</v>
      </c>
      <c r="I47">
        <v>1</v>
      </c>
      <c r="J47" t="str">
        <f t="shared" si="0"/>
        <v/>
      </c>
    </row>
    <row r="48" spans="1:10">
      <c r="A48" t="s">
        <v>322</v>
      </c>
      <c r="B48" t="s">
        <v>323</v>
      </c>
      <c r="C48" t="str">
        <f t="shared" si="3"/>
        <v>1/18</v>
      </c>
      <c r="D48" t="str">
        <f>"49/8582"</f>
        <v>49/8582</v>
      </c>
      <c r="E48">
        <v>9.8026629283300401E-2</v>
      </c>
      <c r="F48">
        <v>0.24237778458111101</v>
      </c>
      <c r="G48">
        <v>0.20813604770123101</v>
      </c>
      <c r="H48" t="s">
        <v>850</v>
      </c>
      <c r="I48">
        <v>1</v>
      </c>
      <c r="J48" t="str">
        <f t="shared" si="0"/>
        <v/>
      </c>
    </row>
    <row r="49" spans="1:10">
      <c r="A49" t="s">
        <v>590</v>
      </c>
      <c r="B49" t="s">
        <v>591</v>
      </c>
      <c r="C49" t="str">
        <f t="shared" si="3"/>
        <v>1/18</v>
      </c>
      <c r="D49" t="str">
        <f>"50/8582"</f>
        <v>50/8582</v>
      </c>
      <c r="E49">
        <v>9.9929303685374601E-2</v>
      </c>
      <c r="F49">
        <v>0.24237778458111101</v>
      </c>
      <c r="G49">
        <v>0.20813604770123101</v>
      </c>
      <c r="H49" t="s">
        <v>816</v>
      </c>
      <c r="I49">
        <v>1</v>
      </c>
      <c r="J49" t="str">
        <f t="shared" si="0"/>
        <v/>
      </c>
    </row>
    <row r="50" spans="1:10">
      <c r="A50" t="s">
        <v>325</v>
      </c>
      <c r="B50" t="s">
        <v>326</v>
      </c>
      <c r="C50" t="str">
        <f t="shared" si="3"/>
        <v>1/18</v>
      </c>
      <c r="D50" t="str">
        <f>"51/8582"</f>
        <v>51/8582</v>
      </c>
      <c r="E50">
        <v>0.10182818701093301</v>
      </c>
      <c r="F50">
        <v>0.24237778458111101</v>
      </c>
      <c r="G50">
        <v>0.20813604770123101</v>
      </c>
      <c r="H50" t="s">
        <v>850</v>
      </c>
      <c r="I50">
        <v>1</v>
      </c>
      <c r="J50" t="str">
        <f t="shared" si="0"/>
        <v/>
      </c>
    </row>
    <row r="51" spans="1:10">
      <c r="A51" t="s">
        <v>327</v>
      </c>
      <c r="B51" t="s">
        <v>328</v>
      </c>
      <c r="C51" t="str">
        <f t="shared" si="3"/>
        <v>1/18</v>
      </c>
      <c r="D51" t="str">
        <f>"51/8582"</f>
        <v>51/8582</v>
      </c>
      <c r="E51">
        <v>0.10182818701093301</v>
      </c>
      <c r="F51">
        <v>0.24237778458111101</v>
      </c>
      <c r="G51">
        <v>0.20813604770123101</v>
      </c>
      <c r="H51" t="s">
        <v>850</v>
      </c>
      <c r="I51">
        <v>1</v>
      </c>
      <c r="J51" t="str">
        <f t="shared" si="0"/>
        <v/>
      </c>
    </row>
    <row r="52" spans="1:10">
      <c r="A52" t="s">
        <v>331</v>
      </c>
      <c r="B52" t="s">
        <v>332</v>
      </c>
      <c r="C52" t="str">
        <f t="shared" si="3"/>
        <v>1/18</v>
      </c>
      <c r="D52" t="str">
        <f>"52/8582"</f>
        <v>52/8582</v>
      </c>
      <c r="E52">
        <v>0.103723286370188</v>
      </c>
      <c r="F52">
        <v>0.24237778458111101</v>
      </c>
      <c r="G52">
        <v>0.20813604770123101</v>
      </c>
      <c r="H52" t="s">
        <v>850</v>
      </c>
      <c r="I52">
        <v>1</v>
      </c>
      <c r="J52" t="str">
        <f t="shared" si="0"/>
        <v/>
      </c>
    </row>
    <row r="53" spans="1:10">
      <c r="A53" t="s">
        <v>333</v>
      </c>
      <c r="B53" t="s">
        <v>334</v>
      </c>
      <c r="C53" t="str">
        <f t="shared" si="3"/>
        <v>1/18</v>
      </c>
      <c r="D53" t="str">
        <f>"52/8582"</f>
        <v>52/8582</v>
      </c>
      <c r="E53">
        <v>0.103723286370188</v>
      </c>
      <c r="F53">
        <v>0.24237778458111101</v>
      </c>
      <c r="G53">
        <v>0.20813604770123101</v>
      </c>
      <c r="H53" t="s">
        <v>850</v>
      </c>
      <c r="I53">
        <v>1</v>
      </c>
      <c r="J53" t="str">
        <f t="shared" si="0"/>
        <v/>
      </c>
    </row>
    <row r="54" spans="1:10">
      <c r="A54" t="s">
        <v>335</v>
      </c>
      <c r="B54" t="s">
        <v>336</v>
      </c>
      <c r="C54" t="str">
        <f t="shared" si="3"/>
        <v>1/18</v>
      </c>
      <c r="D54" t="str">
        <f>"52/8582"</f>
        <v>52/8582</v>
      </c>
      <c r="E54">
        <v>0.103723286370188</v>
      </c>
      <c r="F54">
        <v>0.24237778458111101</v>
      </c>
      <c r="G54">
        <v>0.20813604770123101</v>
      </c>
      <c r="H54" t="s">
        <v>850</v>
      </c>
      <c r="I54">
        <v>1</v>
      </c>
      <c r="J54" t="str">
        <f t="shared" si="0"/>
        <v/>
      </c>
    </row>
    <row r="55" spans="1:10">
      <c r="A55" t="s">
        <v>337</v>
      </c>
      <c r="B55" t="s">
        <v>338</v>
      </c>
      <c r="C55" t="str">
        <f t="shared" si="3"/>
        <v>1/18</v>
      </c>
      <c r="D55" t="str">
        <f>"52/8582"</f>
        <v>52/8582</v>
      </c>
      <c r="E55">
        <v>0.103723286370188</v>
      </c>
      <c r="F55">
        <v>0.24237778458111101</v>
      </c>
      <c r="G55">
        <v>0.20813604770123101</v>
      </c>
      <c r="H55" t="s">
        <v>850</v>
      </c>
      <c r="I55">
        <v>1</v>
      </c>
      <c r="J55" t="str">
        <f t="shared" si="0"/>
        <v/>
      </c>
    </row>
    <row r="56" spans="1:10">
      <c r="A56" t="s">
        <v>343</v>
      </c>
      <c r="B56" t="s">
        <v>344</v>
      </c>
      <c r="C56" t="str">
        <f t="shared" si="3"/>
        <v>1/18</v>
      </c>
      <c r="D56" t="str">
        <f>"54/8582"</f>
        <v>54/8582</v>
      </c>
      <c r="E56">
        <v>0.107502161568142</v>
      </c>
      <c r="F56">
        <v>0.24237778458111101</v>
      </c>
      <c r="G56">
        <v>0.20813604770123101</v>
      </c>
      <c r="H56" t="s">
        <v>850</v>
      </c>
      <c r="I56">
        <v>1</v>
      </c>
      <c r="J56" t="str">
        <f t="shared" si="0"/>
        <v/>
      </c>
    </row>
    <row r="57" spans="1:10">
      <c r="A57" t="s">
        <v>656</v>
      </c>
      <c r="B57" t="s">
        <v>657</v>
      </c>
      <c r="C57" t="str">
        <f t="shared" si="3"/>
        <v>1/18</v>
      </c>
      <c r="D57" t="str">
        <f>"55/8582"</f>
        <v>55/8582</v>
      </c>
      <c r="E57">
        <v>0.109385951564832</v>
      </c>
      <c r="F57">
        <v>0.24237778458111101</v>
      </c>
      <c r="G57">
        <v>0.20813604770123101</v>
      </c>
      <c r="H57" t="s">
        <v>815</v>
      </c>
      <c r="I57">
        <v>1</v>
      </c>
      <c r="J57" t="str">
        <f t="shared" si="0"/>
        <v/>
      </c>
    </row>
    <row r="58" spans="1:10">
      <c r="A58" t="s">
        <v>345</v>
      </c>
      <c r="B58" t="s">
        <v>346</v>
      </c>
      <c r="C58" t="str">
        <f t="shared" si="3"/>
        <v>1/18</v>
      </c>
      <c r="D58" t="str">
        <f>"55/8582"</f>
        <v>55/8582</v>
      </c>
      <c r="E58">
        <v>0.109385951564832</v>
      </c>
      <c r="F58">
        <v>0.24237778458111101</v>
      </c>
      <c r="G58">
        <v>0.20813604770123101</v>
      </c>
      <c r="H58" t="s">
        <v>850</v>
      </c>
      <c r="I58">
        <v>1</v>
      </c>
      <c r="J58" t="str">
        <f t="shared" si="0"/>
        <v/>
      </c>
    </row>
    <row r="59" spans="1:10">
      <c r="A59" t="s">
        <v>658</v>
      </c>
      <c r="B59" t="s">
        <v>659</v>
      </c>
      <c r="C59" t="str">
        <f t="shared" si="3"/>
        <v>1/18</v>
      </c>
      <c r="D59" t="str">
        <f>"56/8582"</f>
        <v>56/8582</v>
      </c>
      <c r="E59">
        <v>0.111265985911241</v>
      </c>
      <c r="F59">
        <v>0.24237778458111101</v>
      </c>
      <c r="G59">
        <v>0.20813604770123101</v>
      </c>
      <c r="H59" t="s">
        <v>851</v>
      </c>
      <c r="I59">
        <v>1</v>
      </c>
      <c r="J59" t="str">
        <f t="shared" si="0"/>
        <v/>
      </c>
    </row>
    <row r="60" spans="1:10">
      <c r="A60" t="s">
        <v>349</v>
      </c>
      <c r="B60" t="s">
        <v>350</v>
      </c>
      <c r="C60" t="str">
        <f t="shared" si="3"/>
        <v>1/18</v>
      </c>
      <c r="D60" t="str">
        <f>"56/8582"</f>
        <v>56/8582</v>
      </c>
      <c r="E60">
        <v>0.111265985911241</v>
      </c>
      <c r="F60">
        <v>0.24237778458111101</v>
      </c>
      <c r="G60">
        <v>0.20813604770123101</v>
      </c>
      <c r="H60" t="s">
        <v>850</v>
      </c>
      <c r="I60">
        <v>1</v>
      </c>
      <c r="J60" t="str">
        <f t="shared" si="0"/>
        <v/>
      </c>
    </row>
    <row r="61" spans="1:10">
      <c r="A61" t="s">
        <v>351</v>
      </c>
      <c r="B61" t="s">
        <v>352</v>
      </c>
      <c r="C61" t="str">
        <f t="shared" si="3"/>
        <v>1/18</v>
      </c>
      <c r="D61" t="str">
        <f>"56/8582"</f>
        <v>56/8582</v>
      </c>
      <c r="E61">
        <v>0.111265985911241</v>
      </c>
      <c r="F61">
        <v>0.24237778458111101</v>
      </c>
      <c r="G61">
        <v>0.20813604770123101</v>
      </c>
      <c r="H61" t="s">
        <v>850</v>
      </c>
      <c r="I61">
        <v>1</v>
      </c>
      <c r="J61" t="str">
        <f t="shared" si="0"/>
        <v/>
      </c>
    </row>
    <row r="62" spans="1:10">
      <c r="A62" t="s">
        <v>353</v>
      </c>
      <c r="B62" t="s">
        <v>354</v>
      </c>
      <c r="C62" t="str">
        <f t="shared" si="3"/>
        <v>1/18</v>
      </c>
      <c r="D62" t="str">
        <f>"56/8582"</f>
        <v>56/8582</v>
      </c>
      <c r="E62">
        <v>0.111265985911241</v>
      </c>
      <c r="F62">
        <v>0.24237778458111101</v>
      </c>
      <c r="G62">
        <v>0.20813604770123101</v>
      </c>
      <c r="H62" t="s">
        <v>850</v>
      </c>
      <c r="I62">
        <v>1</v>
      </c>
      <c r="J62" t="str">
        <f t="shared" si="0"/>
        <v/>
      </c>
    </row>
    <row r="63" spans="1:10">
      <c r="A63" t="s">
        <v>355</v>
      </c>
      <c r="B63" t="s">
        <v>356</v>
      </c>
      <c r="C63" t="str">
        <f t="shared" si="3"/>
        <v>1/18</v>
      </c>
      <c r="D63" t="str">
        <f>"57/8582"</f>
        <v>57/8582</v>
      </c>
      <c r="E63">
        <v>0.11314227165527101</v>
      </c>
      <c r="F63">
        <v>0.24237778458111101</v>
      </c>
      <c r="G63">
        <v>0.20813604770123101</v>
      </c>
      <c r="H63" t="s">
        <v>850</v>
      </c>
      <c r="I63">
        <v>1</v>
      </c>
      <c r="J63" t="str">
        <f t="shared" si="0"/>
        <v/>
      </c>
    </row>
    <row r="64" spans="1:10">
      <c r="A64" t="s">
        <v>357</v>
      </c>
      <c r="B64" t="s">
        <v>358</v>
      </c>
      <c r="C64" t="str">
        <f t="shared" si="3"/>
        <v>1/18</v>
      </c>
      <c r="D64" t="str">
        <f>"57/8582"</f>
        <v>57/8582</v>
      </c>
      <c r="E64">
        <v>0.11314227165527101</v>
      </c>
      <c r="F64">
        <v>0.24237778458111101</v>
      </c>
      <c r="G64">
        <v>0.20813604770123101</v>
      </c>
      <c r="H64" t="s">
        <v>850</v>
      </c>
      <c r="I64">
        <v>1</v>
      </c>
      <c r="J64" t="str">
        <f t="shared" si="0"/>
        <v/>
      </c>
    </row>
    <row r="65" spans="1:10">
      <c r="A65" t="s">
        <v>359</v>
      </c>
      <c r="B65" t="s">
        <v>360</v>
      </c>
      <c r="C65" t="str">
        <f t="shared" si="3"/>
        <v>1/18</v>
      </c>
      <c r="D65" t="str">
        <f>"57/8582"</f>
        <v>57/8582</v>
      </c>
      <c r="E65">
        <v>0.11314227165527101</v>
      </c>
      <c r="F65">
        <v>0.24237778458111101</v>
      </c>
      <c r="G65">
        <v>0.20813604770123101</v>
      </c>
      <c r="H65" t="s">
        <v>850</v>
      </c>
      <c r="I65">
        <v>1</v>
      </c>
      <c r="J65" t="str">
        <f t="shared" si="0"/>
        <v/>
      </c>
    </row>
    <row r="66" spans="1:10">
      <c r="A66" t="s">
        <v>361</v>
      </c>
      <c r="B66" t="s">
        <v>362</v>
      </c>
      <c r="C66" t="str">
        <f t="shared" si="3"/>
        <v>1/18</v>
      </c>
      <c r="D66" t="str">
        <f>"57/8582"</f>
        <v>57/8582</v>
      </c>
      <c r="E66">
        <v>0.11314227165527101</v>
      </c>
      <c r="F66">
        <v>0.24237778458111101</v>
      </c>
      <c r="G66">
        <v>0.20813604770123101</v>
      </c>
      <c r="H66" t="s">
        <v>850</v>
      </c>
      <c r="I66">
        <v>1</v>
      </c>
      <c r="J66" t="str">
        <f t="shared" ref="J66:J129" si="4">IF(F66&lt;0.05,"*","")</f>
        <v/>
      </c>
    </row>
    <row r="67" spans="1:10">
      <c r="A67" t="s">
        <v>363</v>
      </c>
      <c r="B67" t="s">
        <v>364</v>
      </c>
      <c r="C67" t="str">
        <f t="shared" si="3"/>
        <v>1/18</v>
      </c>
      <c r="D67" t="str">
        <f>"59/8582"</f>
        <v>59/8582</v>
      </c>
      <c r="E67">
        <v>0.11688362546581101</v>
      </c>
      <c r="F67">
        <v>0.24237778458111101</v>
      </c>
      <c r="G67">
        <v>0.20813604770123101</v>
      </c>
      <c r="H67" t="s">
        <v>850</v>
      </c>
      <c r="I67">
        <v>1</v>
      </c>
      <c r="J67" t="str">
        <f t="shared" si="4"/>
        <v/>
      </c>
    </row>
    <row r="68" spans="1:10">
      <c r="A68" t="s">
        <v>367</v>
      </c>
      <c r="B68" t="s">
        <v>368</v>
      </c>
      <c r="C68" t="str">
        <f t="shared" si="3"/>
        <v>1/18</v>
      </c>
      <c r="D68" t="str">
        <f>"62/8582"</f>
        <v>62/8582</v>
      </c>
      <c r="E68">
        <v>0.12246771714933199</v>
      </c>
      <c r="F68">
        <v>0.24237778458111101</v>
      </c>
      <c r="G68">
        <v>0.20813604770123101</v>
      </c>
      <c r="H68" t="s">
        <v>850</v>
      </c>
      <c r="I68">
        <v>1</v>
      </c>
      <c r="J68" t="str">
        <f t="shared" si="4"/>
        <v/>
      </c>
    </row>
    <row r="69" spans="1:10">
      <c r="A69" t="s">
        <v>369</v>
      </c>
      <c r="B69" t="s">
        <v>370</v>
      </c>
      <c r="C69" t="str">
        <f t="shared" si="3"/>
        <v>1/18</v>
      </c>
      <c r="D69" t="str">
        <f>"63/8582"</f>
        <v>63/8582</v>
      </c>
      <c r="E69">
        <v>0.124321658591975</v>
      </c>
      <c r="F69">
        <v>0.24237778458111101</v>
      </c>
      <c r="G69">
        <v>0.20813604770123101</v>
      </c>
      <c r="H69" t="s">
        <v>850</v>
      </c>
      <c r="I69">
        <v>1</v>
      </c>
      <c r="J69" t="str">
        <f t="shared" si="4"/>
        <v/>
      </c>
    </row>
    <row r="70" spans="1:10">
      <c r="A70" t="s">
        <v>371</v>
      </c>
      <c r="B70" t="s">
        <v>372</v>
      </c>
      <c r="C70" t="str">
        <f t="shared" si="3"/>
        <v>1/18</v>
      </c>
      <c r="D70" t="str">
        <f>"63/8582"</f>
        <v>63/8582</v>
      </c>
      <c r="E70">
        <v>0.124321658591975</v>
      </c>
      <c r="F70">
        <v>0.24237778458111101</v>
      </c>
      <c r="G70">
        <v>0.20813604770123101</v>
      </c>
      <c r="H70" t="s">
        <v>850</v>
      </c>
      <c r="I70">
        <v>1</v>
      </c>
      <c r="J70" t="str">
        <f t="shared" si="4"/>
        <v/>
      </c>
    </row>
    <row r="71" spans="1:10">
      <c r="A71" t="s">
        <v>377</v>
      </c>
      <c r="B71" t="s">
        <v>378</v>
      </c>
      <c r="C71" t="str">
        <f t="shared" si="3"/>
        <v>1/18</v>
      </c>
      <c r="D71" t="str">
        <f>"64/8582"</f>
        <v>64/8582</v>
      </c>
      <c r="E71">
        <v>0.12617190042145501</v>
      </c>
      <c r="F71">
        <v>0.24237778458111101</v>
      </c>
      <c r="G71">
        <v>0.20813604770123101</v>
      </c>
      <c r="H71" t="s">
        <v>850</v>
      </c>
      <c r="I71">
        <v>1</v>
      </c>
      <c r="J71" t="str">
        <f t="shared" si="4"/>
        <v/>
      </c>
    </row>
    <row r="72" spans="1:10">
      <c r="A72" t="s">
        <v>379</v>
      </c>
      <c r="B72" t="s">
        <v>380</v>
      </c>
      <c r="C72" t="str">
        <f t="shared" si="3"/>
        <v>1/18</v>
      </c>
      <c r="D72" t="str">
        <f>"64/8582"</f>
        <v>64/8582</v>
      </c>
      <c r="E72">
        <v>0.12617190042145501</v>
      </c>
      <c r="F72">
        <v>0.24237778458111101</v>
      </c>
      <c r="G72">
        <v>0.20813604770123101</v>
      </c>
      <c r="H72" t="s">
        <v>850</v>
      </c>
      <c r="I72">
        <v>1</v>
      </c>
      <c r="J72" t="str">
        <f t="shared" si="4"/>
        <v/>
      </c>
    </row>
    <row r="73" spans="1:10">
      <c r="A73" t="s">
        <v>235</v>
      </c>
      <c r="B73" t="s">
        <v>236</v>
      </c>
      <c r="C73" t="str">
        <f t="shared" si="3"/>
        <v>1/18</v>
      </c>
      <c r="D73" t="str">
        <f>"65/8582"</f>
        <v>65/8582</v>
      </c>
      <c r="E73">
        <v>0.12801844958703501</v>
      </c>
      <c r="F73">
        <v>0.24237778458111101</v>
      </c>
      <c r="G73">
        <v>0.20813604770123101</v>
      </c>
      <c r="H73" t="s">
        <v>842</v>
      </c>
      <c r="I73">
        <v>1</v>
      </c>
      <c r="J73" t="str">
        <f t="shared" si="4"/>
        <v/>
      </c>
    </row>
    <row r="74" spans="1:10">
      <c r="A74" t="s">
        <v>381</v>
      </c>
      <c r="B74" t="s">
        <v>382</v>
      </c>
      <c r="C74" t="str">
        <f t="shared" si="3"/>
        <v>1/18</v>
      </c>
      <c r="D74" t="str">
        <f>"66/8582"</f>
        <v>66/8582</v>
      </c>
      <c r="E74">
        <v>0.129861313025738</v>
      </c>
      <c r="F74">
        <v>0.24237778458111101</v>
      </c>
      <c r="G74">
        <v>0.20813604770123101</v>
      </c>
      <c r="H74" t="s">
        <v>850</v>
      </c>
      <c r="I74">
        <v>1</v>
      </c>
      <c r="J74" t="str">
        <f t="shared" si="4"/>
        <v/>
      </c>
    </row>
    <row r="75" spans="1:10">
      <c r="A75" t="s">
        <v>383</v>
      </c>
      <c r="B75" t="s">
        <v>384</v>
      </c>
      <c r="C75" t="str">
        <f t="shared" si="3"/>
        <v>1/18</v>
      </c>
      <c r="D75" t="str">
        <f>"66/8582"</f>
        <v>66/8582</v>
      </c>
      <c r="E75">
        <v>0.129861313025738</v>
      </c>
      <c r="F75">
        <v>0.24237778458111101</v>
      </c>
      <c r="G75">
        <v>0.20813604770123101</v>
      </c>
      <c r="H75" t="s">
        <v>850</v>
      </c>
      <c r="I75">
        <v>1</v>
      </c>
      <c r="J75" t="str">
        <f t="shared" si="4"/>
        <v/>
      </c>
    </row>
    <row r="76" spans="1:10">
      <c r="A76" t="s">
        <v>385</v>
      </c>
      <c r="B76" t="s">
        <v>386</v>
      </c>
      <c r="C76" t="str">
        <f t="shared" si="3"/>
        <v>1/18</v>
      </c>
      <c r="D76" t="str">
        <f>"66/8582"</f>
        <v>66/8582</v>
      </c>
      <c r="E76">
        <v>0.129861313025738</v>
      </c>
      <c r="F76">
        <v>0.24237778458111101</v>
      </c>
      <c r="G76">
        <v>0.20813604770123101</v>
      </c>
      <c r="H76" t="s">
        <v>850</v>
      </c>
      <c r="I76">
        <v>1</v>
      </c>
      <c r="J76" t="str">
        <f t="shared" si="4"/>
        <v/>
      </c>
    </row>
    <row r="77" spans="1:10">
      <c r="A77" t="s">
        <v>387</v>
      </c>
      <c r="B77" t="s">
        <v>388</v>
      </c>
      <c r="C77" t="str">
        <f t="shared" si="3"/>
        <v>1/18</v>
      </c>
      <c r="D77" t="str">
        <f>"67/8582"</f>
        <v>67/8582</v>
      </c>
      <c r="E77">
        <v>0.13170049766236799</v>
      </c>
      <c r="F77">
        <v>0.24237778458111101</v>
      </c>
      <c r="G77">
        <v>0.20813604770123101</v>
      </c>
      <c r="H77" t="s">
        <v>850</v>
      </c>
      <c r="I77">
        <v>1</v>
      </c>
      <c r="J77" t="str">
        <f t="shared" si="4"/>
        <v/>
      </c>
    </row>
    <row r="78" spans="1:10">
      <c r="A78" t="s">
        <v>852</v>
      </c>
      <c r="B78" t="s">
        <v>853</v>
      </c>
      <c r="C78" t="str">
        <f t="shared" si="3"/>
        <v>1/18</v>
      </c>
      <c r="D78" t="str">
        <f>"67/8582"</f>
        <v>67/8582</v>
      </c>
      <c r="E78">
        <v>0.13170049766236799</v>
      </c>
      <c r="F78">
        <v>0.24237778458111101</v>
      </c>
      <c r="G78">
        <v>0.20813604770123101</v>
      </c>
      <c r="H78" t="s">
        <v>828</v>
      </c>
      <c r="I78">
        <v>1</v>
      </c>
      <c r="J78" t="str">
        <f t="shared" si="4"/>
        <v/>
      </c>
    </row>
    <row r="79" spans="1:10">
      <c r="A79" t="s">
        <v>389</v>
      </c>
      <c r="B79" t="s">
        <v>390</v>
      </c>
      <c r="C79" t="str">
        <f t="shared" si="3"/>
        <v>1/18</v>
      </c>
      <c r="D79" t="str">
        <f>"68/8582"</f>
        <v>68/8582</v>
      </c>
      <c r="E79">
        <v>0.133536010409529</v>
      </c>
      <c r="F79">
        <v>0.24237778458111101</v>
      </c>
      <c r="G79">
        <v>0.20813604770123101</v>
      </c>
      <c r="H79" t="s">
        <v>850</v>
      </c>
      <c r="I79">
        <v>1</v>
      </c>
      <c r="J79" t="str">
        <f t="shared" si="4"/>
        <v/>
      </c>
    </row>
    <row r="80" spans="1:10">
      <c r="A80" t="s">
        <v>391</v>
      </c>
      <c r="B80" t="s">
        <v>392</v>
      </c>
      <c r="C80" t="str">
        <f t="shared" si="3"/>
        <v>1/18</v>
      </c>
      <c r="D80" t="str">
        <f>"68/8582"</f>
        <v>68/8582</v>
      </c>
      <c r="E80">
        <v>0.133536010409529</v>
      </c>
      <c r="F80">
        <v>0.24237778458111101</v>
      </c>
      <c r="G80">
        <v>0.20813604770123101</v>
      </c>
      <c r="H80" t="s">
        <v>850</v>
      </c>
      <c r="I80">
        <v>1</v>
      </c>
      <c r="J80" t="str">
        <f t="shared" si="4"/>
        <v/>
      </c>
    </row>
    <row r="81" spans="1:10">
      <c r="A81" t="s">
        <v>393</v>
      </c>
      <c r="B81" t="s">
        <v>394</v>
      </c>
      <c r="C81" t="str">
        <f t="shared" si="3"/>
        <v>1/18</v>
      </c>
      <c r="D81" t="str">
        <f>"70/8582"</f>
        <v>70/8582</v>
      </c>
      <c r="E81">
        <v>0.13719604782499401</v>
      </c>
      <c r="F81">
        <v>0.24237778458111101</v>
      </c>
      <c r="G81">
        <v>0.20813604770123101</v>
      </c>
      <c r="H81" t="s">
        <v>850</v>
      </c>
      <c r="I81">
        <v>1</v>
      </c>
      <c r="J81" t="str">
        <f t="shared" si="4"/>
        <v/>
      </c>
    </row>
    <row r="82" spans="1:10">
      <c r="A82" t="s">
        <v>395</v>
      </c>
      <c r="B82" t="s">
        <v>396</v>
      </c>
      <c r="C82" t="str">
        <f t="shared" si="3"/>
        <v>1/18</v>
      </c>
      <c r="D82" t="str">
        <f>"70/8582"</f>
        <v>70/8582</v>
      </c>
      <c r="E82">
        <v>0.13719604782499401</v>
      </c>
      <c r="F82">
        <v>0.24237778458111101</v>
      </c>
      <c r="G82">
        <v>0.20813604770123101</v>
      </c>
      <c r="H82" t="s">
        <v>850</v>
      </c>
      <c r="I82">
        <v>1</v>
      </c>
      <c r="J82" t="str">
        <f t="shared" si="4"/>
        <v/>
      </c>
    </row>
    <row r="83" spans="1:10">
      <c r="A83" t="s">
        <v>401</v>
      </c>
      <c r="B83" t="s">
        <v>402</v>
      </c>
      <c r="C83" t="str">
        <f t="shared" si="3"/>
        <v>1/18</v>
      </c>
      <c r="D83" t="str">
        <f>"73/8582"</f>
        <v>73/8582</v>
      </c>
      <c r="E83">
        <v>0.14265873689310599</v>
      </c>
      <c r="F83">
        <v>0.24237778458111101</v>
      </c>
      <c r="G83">
        <v>0.20813604770123101</v>
      </c>
      <c r="H83" t="s">
        <v>850</v>
      </c>
      <c r="I83">
        <v>1</v>
      </c>
      <c r="J83" t="str">
        <f t="shared" si="4"/>
        <v/>
      </c>
    </row>
    <row r="84" spans="1:10">
      <c r="A84" t="s">
        <v>403</v>
      </c>
      <c r="B84" t="s">
        <v>404</v>
      </c>
      <c r="C84" t="str">
        <f t="shared" si="3"/>
        <v>1/18</v>
      </c>
      <c r="D84" t="str">
        <f>"73/8582"</f>
        <v>73/8582</v>
      </c>
      <c r="E84">
        <v>0.14265873689310599</v>
      </c>
      <c r="F84">
        <v>0.24237778458111101</v>
      </c>
      <c r="G84">
        <v>0.20813604770123101</v>
      </c>
      <c r="H84" t="s">
        <v>850</v>
      </c>
      <c r="I84">
        <v>1</v>
      </c>
      <c r="J84" t="str">
        <f t="shared" si="4"/>
        <v/>
      </c>
    </row>
    <row r="85" spans="1:10">
      <c r="A85" t="s">
        <v>405</v>
      </c>
      <c r="B85" t="s">
        <v>406</v>
      </c>
      <c r="C85" t="str">
        <f t="shared" si="3"/>
        <v>1/18</v>
      </c>
      <c r="D85" t="str">
        <f>"73/8582"</f>
        <v>73/8582</v>
      </c>
      <c r="E85">
        <v>0.14265873689310599</v>
      </c>
      <c r="F85">
        <v>0.24237778458111101</v>
      </c>
      <c r="G85">
        <v>0.20813604770123101</v>
      </c>
      <c r="H85" t="s">
        <v>850</v>
      </c>
      <c r="I85">
        <v>1</v>
      </c>
      <c r="J85" t="str">
        <f t="shared" si="4"/>
        <v/>
      </c>
    </row>
    <row r="86" spans="1:10">
      <c r="A86" t="s">
        <v>407</v>
      </c>
      <c r="B86" t="s">
        <v>408</v>
      </c>
      <c r="C86" t="str">
        <f t="shared" si="3"/>
        <v>1/18</v>
      </c>
      <c r="D86" t="str">
        <f>"74/8582"</f>
        <v>74/8582</v>
      </c>
      <c r="E86">
        <v>0.14447236278756201</v>
      </c>
      <c r="F86">
        <v>0.24237778458111101</v>
      </c>
      <c r="G86">
        <v>0.20813604770123101</v>
      </c>
      <c r="H86" t="s">
        <v>850</v>
      </c>
      <c r="I86">
        <v>1</v>
      </c>
      <c r="J86" t="str">
        <f t="shared" si="4"/>
        <v/>
      </c>
    </row>
    <row r="87" spans="1:10">
      <c r="A87" t="s">
        <v>409</v>
      </c>
      <c r="B87" t="s">
        <v>410</v>
      </c>
      <c r="C87" t="str">
        <f t="shared" si="3"/>
        <v>1/18</v>
      </c>
      <c r="D87" t="str">
        <f>"74/8582"</f>
        <v>74/8582</v>
      </c>
      <c r="E87">
        <v>0.14447236278756201</v>
      </c>
      <c r="F87">
        <v>0.24237778458111101</v>
      </c>
      <c r="G87">
        <v>0.20813604770123101</v>
      </c>
      <c r="H87" t="s">
        <v>850</v>
      </c>
      <c r="I87">
        <v>1</v>
      </c>
      <c r="J87" t="str">
        <f t="shared" si="4"/>
        <v/>
      </c>
    </row>
    <row r="88" spans="1:10">
      <c r="A88" t="s">
        <v>411</v>
      </c>
      <c r="B88" t="s">
        <v>412</v>
      </c>
      <c r="C88" t="str">
        <f t="shared" si="3"/>
        <v>1/18</v>
      </c>
      <c r="D88" t="str">
        <f>"75/8582"</f>
        <v>75/8582</v>
      </c>
      <c r="E88">
        <v>0.14628236484090301</v>
      </c>
      <c r="F88">
        <v>0.24237778458111101</v>
      </c>
      <c r="G88">
        <v>0.20813604770123101</v>
      </c>
      <c r="H88" t="s">
        <v>850</v>
      </c>
      <c r="I88">
        <v>1</v>
      </c>
      <c r="J88" t="str">
        <f t="shared" si="4"/>
        <v/>
      </c>
    </row>
    <row r="89" spans="1:10">
      <c r="A89" t="s">
        <v>671</v>
      </c>
      <c r="B89" t="s">
        <v>672</v>
      </c>
      <c r="C89" t="str">
        <f t="shared" si="3"/>
        <v>1/18</v>
      </c>
      <c r="D89" t="str">
        <f>"75/8582"</f>
        <v>75/8582</v>
      </c>
      <c r="E89">
        <v>0.14628236484090301</v>
      </c>
      <c r="F89">
        <v>0.24237778458111101</v>
      </c>
      <c r="G89">
        <v>0.20813604770123101</v>
      </c>
      <c r="H89" t="s">
        <v>815</v>
      </c>
      <c r="I89">
        <v>1</v>
      </c>
      <c r="J89" t="str">
        <f t="shared" si="4"/>
        <v/>
      </c>
    </row>
    <row r="90" spans="1:10">
      <c r="A90" t="s">
        <v>413</v>
      </c>
      <c r="B90" t="s">
        <v>414</v>
      </c>
      <c r="C90" t="str">
        <f t="shared" si="3"/>
        <v>1/18</v>
      </c>
      <c r="D90" t="str">
        <f>"75/8582"</f>
        <v>75/8582</v>
      </c>
      <c r="E90">
        <v>0.14628236484090301</v>
      </c>
      <c r="F90">
        <v>0.24237778458111101</v>
      </c>
      <c r="G90">
        <v>0.20813604770123101</v>
      </c>
      <c r="H90" t="s">
        <v>850</v>
      </c>
      <c r="I90">
        <v>1</v>
      </c>
      <c r="J90" t="str">
        <f t="shared" si="4"/>
        <v/>
      </c>
    </row>
    <row r="91" spans="1:10">
      <c r="A91" t="s">
        <v>415</v>
      </c>
      <c r="B91" t="s">
        <v>416</v>
      </c>
      <c r="C91" t="str">
        <f t="shared" si="3"/>
        <v>1/18</v>
      </c>
      <c r="D91" t="str">
        <f>"76/8582"</f>
        <v>76/8582</v>
      </c>
      <c r="E91">
        <v>0.148088749868864</v>
      </c>
      <c r="F91">
        <v>0.24237778458111101</v>
      </c>
      <c r="G91">
        <v>0.20813604770123101</v>
      </c>
      <c r="H91" t="s">
        <v>850</v>
      </c>
      <c r="I91">
        <v>1</v>
      </c>
      <c r="J91" t="str">
        <f t="shared" si="4"/>
        <v/>
      </c>
    </row>
    <row r="92" spans="1:10">
      <c r="A92" t="s">
        <v>419</v>
      </c>
      <c r="B92" t="s">
        <v>420</v>
      </c>
      <c r="C92" t="str">
        <f t="shared" si="3"/>
        <v>1/18</v>
      </c>
      <c r="D92" t="str">
        <f>"77/8582"</f>
        <v>77/8582</v>
      </c>
      <c r="E92">
        <v>0.14989152467516101</v>
      </c>
      <c r="F92">
        <v>0.24237778458111101</v>
      </c>
      <c r="G92">
        <v>0.20813604770123101</v>
      </c>
      <c r="H92" t="s">
        <v>850</v>
      </c>
      <c r="I92">
        <v>1</v>
      </c>
      <c r="J92" t="str">
        <f t="shared" si="4"/>
        <v/>
      </c>
    </row>
    <row r="93" spans="1:10">
      <c r="A93" t="s">
        <v>421</v>
      </c>
      <c r="B93" t="s">
        <v>422</v>
      </c>
      <c r="C93" t="str">
        <f t="shared" si="3"/>
        <v>1/18</v>
      </c>
      <c r="D93" t="str">
        <f>"77/8582"</f>
        <v>77/8582</v>
      </c>
      <c r="E93">
        <v>0.14989152467516101</v>
      </c>
      <c r="F93">
        <v>0.24237778458111101</v>
      </c>
      <c r="G93">
        <v>0.20813604770123101</v>
      </c>
      <c r="H93" t="s">
        <v>850</v>
      </c>
      <c r="I93">
        <v>1</v>
      </c>
      <c r="J93" t="str">
        <f t="shared" si="4"/>
        <v/>
      </c>
    </row>
    <row r="94" spans="1:10">
      <c r="A94" t="s">
        <v>423</v>
      </c>
      <c r="B94" t="s">
        <v>424</v>
      </c>
      <c r="C94" t="str">
        <f t="shared" si="3"/>
        <v>1/18</v>
      </c>
      <c r="D94" t="str">
        <f>"77/8582"</f>
        <v>77/8582</v>
      </c>
      <c r="E94">
        <v>0.14989152467516101</v>
      </c>
      <c r="F94">
        <v>0.24237778458111101</v>
      </c>
      <c r="G94">
        <v>0.20813604770123101</v>
      </c>
      <c r="H94" t="s">
        <v>850</v>
      </c>
      <c r="I94">
        <v>1</v>
      </c>
      <c r="J94" t="str">
        <f t="shared" si="4"/>
        <v/>
      </c>
    </row>
    <row r="95" spans="1:10">
      <c r="A95" t="s">
        <v>425</v>
      </c>
      <c r="B95" t="s">
        <v>426</v>
      </c>
      <c r="C95" t="str">
        <f t="shared" si="3"/>
        <v>1/18</v>
      </c>
      <c r="D95" t="str">
        <f>"77/8582"</f>
        <v>77/8582</v>
      </c>
      <c r="E95">
        <v>0.14989152467516101</v>
      </c>
      <c r="F95">
        <v>0.24237778458111101</v>
      </c>
      <c r="G95">
        <v>0.20813604770123101</v>
      </c>
      <c r="H95" t="s">
        <v>850</v>
      </c>
      <c r="I95">
        <v>1</v>
      </c>
      <c r="J95" t="str">
        <f t="shared" si="4"/>
        <v/>
      </c>
    </row>
    <row r="96" spans="1:10">
      <c r="A96" t="s">
        <v>427</v>
      </c>
      <c r="B96" t="s">
        <v>428</v>
      </c>
      <c r="C96" t="str">
        <f t="shared" si="3"/>
        <v>1/18</v>
      </c>
      <c r="D96" t="str">
        <f>"81/8582"</f>
        <v>81/8582</v>
      </c>
      <c r="E96">
        <v>0.15706665733845401</v>
      </c>
      <c r="F96">
        <v>0.251306651741526</v>
      </c>
      <c r="G96">
        <v>0.215803495955327</v>
      </c>
      <c r="H96" t="s">
        <v>850</v>
      </c>
      <c r="I96">
        <v>1</v>
      </c>
      <c r="J96" t="str">
        <f t="shared" si="4"/>
        <v/>
      </c>
    </row>
    <row r="97" spans="1:10">
      <c r="A97" t="s">
        <v>431</v>
      </c>
      <c r="B97" t="s">
        <v>432</v>
      </c>
      <c r="C97" t="str">
        <f t="shared" si="3"/>
        <v>1/18</v>
      </c>
      <c r="D97" t="str">
        <f>"85/8582"</f>
        <v>85/8582</v>
      </c>
      <c r="E97">
        <v>0.16418456764079201</v>
      </c>
      <c r="F97">
        <v>0.254937742190886</v>
      </c>
      <c r="G97">
        <v>0.21892160686751999</v>
      </c>
      <c r="H97" t="s">
        <v>850</v>
      </c>
      <c r="I97">
        <v>1</v>
      </c>
      <c r="J97" t="str">
        <f t="shared" si="4"/>
        <v/>
      </c>
    </row>
    <row r="98" spans="1:10">
      <c r="A98" t="s">
        <v>433</v>
      </c>
      <c r="B98" t="s">
        <v>434</v>
      </c>
      <c r="C98" t="str">
        <f t="shared" ref="C98:C104" si="5">"1/18"</f>
        <v>1/18</v>
      </c>
      <c r="D98" t="str">
        <f>"85/8582"</f>
        <v>85/8582</v>
      </c>
      <c r="E98">
        <v>0.16418456764079201</v>
      </c>
      <c r="F98">
        <v>0.254937742190886</v>
      </c>
      <c r="G98">
        <v>0.21892160686751999</v>
      </c>
      <c r="H98" t="s">
        <v>850</v>
      </c>
      <c r="I98">
        <v>1</v>
      </c>
      <c r="J98" t="str">
        <f t="shared" si="4"/>
        <v/>
      </c>
    </row>
    <row r="99" spans="1:10">
      <c r="A99" t="s">
        <v>435</v>
      </c>
      <c r="B99" t="s">
        <v>436</v>
      </c>
      <c r="C99" t="str">
        <f t="shared" si="5"/>
        <v>1/18</v>
      </c>
      <c r="D99" t="str">
        <f>"87/8582"</f>
        <v>87/8582</v>
      </c>
      <c r="E99">
        <v>0.167722198809793</v>
      </c>
      <c r="F99">
        <v>0.254937742190886</v>
      </c>
      <c r="G99">
        <v>0.21892160686751999</v>
      </c>
      <c r="H99" t="s">
        <v>850</v>
      </c>
      <c r="I99">
        <v>1</v>
      </c>
      <c r="J99" t="str">
        <f t="shared" si="4"/>
        <v/>
      </c>
    </row>
    <row r="100" spans="1:10">
      <c r="A100" t="s">
        <v>437</v>
      </c>
      <c r="B100" t="s">
        <v>438</v>
      </c>
      <c r="C100" t="str">
        <f t="shared" si="5"/>
        <v>1/18</v>
      </c>
      <c r="D100" t="str">
        <f>"87/8582"</f>
        <v>87/8582</v>
      </c>
      <c r="E100">
        <v>0.167722198809793</v>
      </c>
      <c r="F100">
        <v>0.254937742190886</v>
      </c>
      <c r="G100">
        <v>0.21892160686751999</v>
      </c>
      <c r="H100" t="s">
        <v>850</v>
      </c>
      <c r="I100">
        <v>1</v>
      </c>
      <c r="J100" t="str">
        <f t="shared" si="4"/>
        <v/>
      </c>
    </row>
    <row r="101" spans="1:10">
      <c r="A101" t="s">
        <v>439</v>
      </c>
      <c r="B101" t="s">
        <v>440</v>
      </c>
      <c r="C101" t="str">
        <f t="shared" si="5"/>
        <v>1/18</v>
      </c>
      <c r="D101" t="str">
        <f>"87/8582"</f>
        <v>87/8582</v>
      </c>
      <c r="E101">
        <v>0.167722198809793</v>
      </c>
      <c r="F101">
        <v>0.254937742190886</v>
      </c>
      <c r="G101">
        <v>0.21892160686751999</v>
      </c>
      <c r="H101" t="s">
        <v>850</v>
      </c>
      <c r="I101">
        <v>1</v>
      </c>
      <c r="J101" t="str">
        <f t="shared" si="4"/>
        <v/>
      </c>
    </row>
    <row r="102" spans="1:10">
      <c r="A102" t="s">
        <v>140</v>
      </c>
      <c r="B102" t="s">
        <v>141</v>
      </c>
      <c r="C102" t="str">
        <f t="shared" si="5"/>
        <v>1/18</v>
      </c>
      <c r="D102" t="str">
        <f>"89/8582"</f>
        <v>89/8582</v>
      </c>
      <c r="E102">
        <v>0.171245685293303</v>
      </c>
      <c r="F102">
        <v>0.25771627885724901</v>
      </c>
      <c r="G102">
        <v>0.221307607882956</v>
      </c>
      <c r="H102" t="s">
        <v>854</v>
      </c>
      <c r="I102">
        <v>1</v>
      </c>
      <c r="J102" t="str">
        <f t="shared" si="4"/>
        <v/>
      </c>
    </row>
    <row r="103" spans="1:10">
      <c r="A103" t="s">
        <v>441</v>
      </c>
      <c r="B103" t="s">
        <v>442</v>
      </c>
      <c r="C103" t="str">
        <f t="shared" si="5"/>
        <v>1/18</v>
      </c>
      <c r="D103" t="str">
        <f>"90/8582"</f>
        <v>90/8582</v>
      </c>
      <c r="E103">
        <v>0.17300214092320099</v>
      </c>
      <c r="F103">
        <v>0.25780711196398598</v>
      </c>
      <c r="G103">
        <v>0.22138560861173301</v>
      </c>
      <c r="H103" t="s">
        <v>850</v>
      </c>
      <c r="I103">
        <v>1</v>
      </c>
      <c r="J103" t="str">
        <f t="shared" si="4"/>
        <v/>
      </c>
    </row>
    <row r="104" spans="1:10">
      <c r="A104" t="s">
        <v>443</v>
      </c>
      <c r="B104" t="s">
        <v>444</v>
      </c>
      <c r="C104" t="str">
        <f t="shared" si="5"/>
        <v>1/18</v>
      </c>
      <c r="D104" t="str">
        <f>"91/8582"</f>
        <v>91/8582</v>
      </c>
      <c r="E104">
        <v>0.17475508033245499</v>
      </c>
      <c r="F104">
        <v>0.25789099233527302</v>
      </c>
      <c r="G104">
        <v>0.221457638847465</v>
      </c>
      <c r="H104" t="s">
        <v>850</v>
      </c>
      <c r="I104">
        <v>1</v>
      </c>
      <c r="J104" t="str">
        <f t="shared" si="4"/>
        <v/>
      </c>
    </row>
    <row r="105" spans="1:10">
      <c r="A105" t="s">
        <v>316</v>
      </c>
      <c r="B105" t="s">
        <v>317</v>
      </c>
      <c r="C105" t="str">
        <f>"2/18"</f>
        <v>2/18</v>
      </c>
      <c r="D105" t="str">
        <f>"394/8582"</f>
        <v>394/8582</v>
      </c>
      <c r="E105">
        <v>0.199061012433074</v>
      </c>
      <c r="F105">
        <v>0.26505609788364798</v>
      </c>
      <c r="G105">
        <v>0.22761049956767601</v>
      </c>
      <c r="H105" t="s">
        <v>855</v>
      </c>
      <c r="I105">
        <v>2</v>
      </c>
      <c r="J105" t="str">
        <f t="shared" si="4"/>
        <v/>
      </c>
    </row>
    <row r="106" spans="1:10">
      <c r="A106" t="s">
        <v>619</v>
      </c>
      <c r="B106" t="s">
        <v>620</v>
      </c>
      <c r="C106" t="str">
        <f>"2/18"</f>
        <v>2/18</v>
      </c>
      <c r="D106" t="str">
        <f>"400/8582"</f>
        <v>400/8582</v>
      </c>
      <c r="E106">
        <v>0.20370369982914399</v>
      </c>
      <c r="F106">
        <v>0.26505609788364798</v>
      </c>
      <c r="G106">
        <v>0.22761049956767601</v>
      </c>
      <c r="H106" t="s">
        <v>856</v>
      </c>
      <c r="I106">
        <v>2</v>
      </c>
      <c r="J106" t="str">
        <f t="shared" si="4"/>
        <v/>
      </c>
    </row>
    <row r="107" spans="1:10">
      <c r="A107" t="s">
        <v>198</v>
      </c>
      <c r="B107" t="s">
        <v>199</v>
      </c>
      <c r="C107" t="str">
        <f t="shared" ref="C107:C153" si="6">"1/18"</f>
        <v>1/18</v>
      </c>
      <c r="D107" t="str">
        <f>"96/8582"</f>
        <v>96/8582</v>
      </c>
      <c r="E107">
        <v>0.18346726556218099</v>
      </c>
      <c r="F107">
        <v>0.26505609788364798</v>
      </c>
      <c r="G107">
        <v>0.22761049956767601</v>
      </c>
      <c r="H107" t="s">
        <v>850</v>
      </c>
      <c r="I107">
        <v>1</v>
      </c>
      <c r="J107" t="str">
        <f t="shared" si="4"/>
        <v/>
      </c>
    </row>
    <row r="108" spans="1:10">
      <c r="A108" t="s">
        <v>445</v>
      </c>
      <c r="B108" t="s">
        <v>446</v>
      </c>
      <c r="C108" t="str">
        <f t="shared" si="6"/>
        <v>1/18</v>
      </c>
      <c r="D108" t="str">
        <f>"96/8582"</f>
        <v>96/8582</v>
      </c>
      <c r="E108">
        <v>0.18346726556218099</v>
      </c>
      <c r="F108">
        <v>0.26505609788364798</v>
      </c>
      <c r="G108">
        <v>0.22761049956767601</v>
      </c>
      <c r="H108" t="s">
        <v>850</v>
      </c>
      <c r="I108">
        <v>1</v>
      </c>
      <c r="J108" t="str">
        <f t="shared" si="4"/>
        <v/>
      </c>
    </row>
    <row r="109" spans="1:10">
      <c r="A109" t="s">
        <v>449</v>
      </c>
      <c r="B109" t="s">
        <v>450</v>
      </c>
      <c r="C109" t="str">
        <f t="shared" si="6"/>
        <v>1/18</v>
      </c>
      <c r="D109" t="str">
        <f>"99/8582"</f>
        <v>99/8582</v>
      </c>
      <c r="E109">
        <v>0.188652804303889</v>
      </c>
      <c r="F109">
        <v>0.26505609788364798</v>
      </c>
      <c r="G109">
        <v>0.22761049956767601</v>
      </c>
      <c r="H109" t="s">
        <v>850</v>
      </c>
      <c r="I109">
        <v>1</v>
      </c>
      <c r="J109" t="str">
        <f t="shared" si="4"/>
        <v/>
      </c>
    </row>
    <row r="110" spans="1:10">
      <c r="A110" t="s">
        <v>857</v>
      </c>
      <c r="B110" t="s">
        <v>858</v>
      </c>
      <c r="C110" t="str">
        <f t="shared" si="6"/>
        <v>1/18</v>
      </c>
      <c r="D110" t="str">
        <f>"99/8582"</f>
        <v>99/8582</v>
      </c>
      <c r="E110">
        <v>0.188652804303889</v>
      </c>
      <c r="F110">
        <v>0.26505609788364798</v>
      </c>
      <c r="G110">
        <v>0.22761049956767601</v>
      </c>
      <c r="H110" t="s">
        <v>828</v>
      </c>
      <c r="I110">
        <v>1</v>
      </c>
      <c r="J110" t="str">
        <f t="shared" si="4"/>
        <v/>
      </c>
    </row>
    <row r="111" spans="1:10">
      <c r="A111" t="s">
        <v>451</v>
      </c>
      <c r="B111" t="s">
        <v>452</v>
      </c>
      <c r="C111" t="str">
        <f t="shared" si="6"/>
        <v>1/18</v>
      </c>
      <c r="D111" t="str">
        <f>"100/8582"</f>
        <v>100/8582</v>
      </c>
      <c r="E111">
        <v>0.19037439448690599</v>
      </c>
      <c r="F111">
        <v>0.26505609788364798</v>
      </c>
      <c r="G111">
        <v>0.22761049956767601</v>
      </c>
      <c r="H111" t="s">
        <v>850</v>
      </c>
      <c r="I111">
        <v>1</v>
      </c>
      <c r="J111" t="str">
        <f t="shared" si="4"/>
        <v/>
      </c>
    </row>
    <row r="112" spans="1:10">
      <c r="A112" t="s">
        <v>245</v>
      </c>
      <c r="B112" t="s">
        <v>246</v>
      </c>
      <c r="C112" t="str">
        <f t="shared" si="6"/>
        <v>1/18</v>
      </c>
      <c r="D112" t="str">
        <f>"101/8582"</f>
        <v>101/8582</v>
      </c>
      <c r="E112">
        <v>0.19209253418264199</v>
      </c>
      <c r="F112">
        <v>0.26505609788364798</v>
      </c>
      <c r="G112">
        <v>0.22761049956767601</v>
      </c>
      <c r="H112" t="s">
        <v>842</v>
      </c>
      <c r="I112">
        <v>1</v>
      </c>
      <c r="J112" t="str">
        <f t="shared" si="4"/>
        <v/>
      </c>
    </row>
    <row r="113" spans="1:10">
      <c r="A113" t="s">
        <v>453</v>
      </c>
      <c r="B113" t="s">
        <v>454</v>
      </c>
      <c r="C113" t="str">
        <f t="shared" si="6"/>
        <v>1/18</v>
      </c>
      <c r="D113" t="str">
        <f>"102/8582"</f>
        <v>102/8582</v>
      </c>
      <c r="E113">
        <v>0.193807229900684</v>
      </c>
      <c r="F113">
        <v>0.26505609788364798</v>
      </c>
      <c r="G113">
        <v>0.22761049956767601</v>
      </c>
      <c r="H113" t="s">
        <v>850</v>
      </c>
      <c r="I113">
        <v>1</v>
      </c>
      <c r="J113" t="str">
        <f t="shared" si="4"/>
        <v/>
      </c>
    </row>
    <row r="114" spans="1:10">
      <c r="A114" t="s">
        <v>455</v>
      </c>
      <c r="B114" t="s">
        <v>456</v>
      </c>
      <c r="C114" t="str">
        <f t="shared" si="6"/>
        <v>1/18</v>
      </c>
      <c r="D114" t="str">
        <f>"102/8582"</f>
        <v>102/8582</v>
      </c>
      <c r="E114">
        <v>0.193807229900684</v>
      </c>
      <c r="F114">
        <v>0.26505609788364798</v>
      </c>
      <c r="G114">
        <v>0.22761049956767601</v>
      </c>
      <c r="H114" t="s">
        <v>850</v>
      </c>
      <c r="I114">
        <v>1</v>
      </c>
      <c r="J114" t="str">
        <f t="shared" si="4"/>
        <v/>
      </c>
    </row>
    <row r="115" spans="1:10">
      <c r="A115" t="s">
        <v>859</v>
      </c>
      <c r="B115" t="s">
        <v>860</v>
      </c>
      <c r="C115" t="str">
        <f t="shared" si="6"/>
        <v>1/18</v>
      </c>
      <c r="D115" t="str">
        <f>"103/8582"</f>
        <v>103/8582</v>
      </c>
      <c r="E115">
        <v>0.195518488139102</v>
      </c>
      <c r="F115">
        <v>0.26505609788364798</v>
      </c>
      <c r="G115">
        <v>0.22761049956767601</v>
      </c>
      <c r="H115" t="s">
        <v>854</v>
      </c>
      <c r="I115">
        <v>1</v>
      </c>
      <c r="J115" t="str">
        <f t="shared" si="4"/>
        <v/>
      </c>
    </row>
    <row r="116" spans="1:10">
      <c r="A116" t="s">
        <v>861</v>
      </c>
      <c r="B116" t="s">
        <v>862</v>
      </c>
      <c r="C116" t="str">
        <f t="shared" si="6"/>
        <v>1/18</v>
      </c>
      <c r="D116" t="str">
        <f>"106/8582"</f>
        <v>106/8582</v>
      </c>
      <c r="E116">
        <v>0.200631702785008</v>
      </c>
      <c r="F116">
        <v>0.26505609788364798</v>
      </c>
      <c r="G116">
        <v>0.22761049956767601</v>
      </c>
      <c r="H116" t="s">
        <v>828</v>
      </c>
      <c r="I116">
        <v>1</v>
      </c>
      <c r="J116" t="str">
        <f t="shared" si="4"/>
        <v/>
      </c>
    </row>
    <row r="117" spans="1:10">
      <c r="A117" t="s">
        <v>459</v>
      </c>
      <c r="B117" t="s">
        <v>460</v>
      </c>
      <c r="C117" t="str">
        <f t="shared" si="6"/>
        <v>1/18</v>
      </c>
      <c r="D117" t="str">
        <f>"106/8582"</f>
        <v>106/8582</v>
      </c>
      <c r="E117">
        <v>0.200631702785008</v>
      </c>
      <c r="F117">
        <v>0.26505609788364798</v>
      </c>
      <c r="G117">
        <v>0.22761049956767601</v>
      </c>
      <c r="H117" t="s">
        <v>850</v>
      </c>
      <c r="I117">
        <v>1</v>
      </c>
      <c r="J117" t="str">
        <f t="shared" si="4"/>
        <v/>
      </c>
    </row>
    <row r="118" spans="1:10">
      <c r="A118" t="s">
        <v>461</v>
      </c>
      <c r="B118" t="s">
        <v>462</v>
      </c>
      <c r="C118" t="str">
        <f t="shared" si="6"/>
        <v>1/18</v>
      </c>
      <c r="D118" t="str">
        <f>"108/8582"</f>
        <v>108/8582</v>
      </c>
      <c r="E118">
        <v>0.204023443765703</v>
      </c>
      <c r="F118">
        <v>0.26505609788364798</v>
      </c>
      <c r="G118">
        <v>0.22761049956767601</v>
      </c>
      <c r="H118" t="s">
        <v>850</v>
      </c>
      <c r="I118">
        <v>1</v>
      </c>
      <c r="J118" t="str">
        <f t="shared" si="4"/>
        <v/>
      </c>
    </row>
    <row r="119" spans="1:10">
      <c r="A119" t="s">
        <v>463</v>
      </c>
      <c r="B119" t="s">
        <v>464</v>
      </c>
      <c r="C119" t="str">
        <f t="shared" si="6"/>
        <v>1/18</v>
      </c>
      <c r="D119" t="str">
        <f>"111/8582"</f>
        <v>111/8582</v>
      </c>
      <c r="E119">
        <v>0.209085580763754</v>
      </c>
      <c r="F119">
        <v>0.26933057861093701</v>
      </c>
      <c r="G119">
        <v>0.2312811062864</v>
      </c>
      <c r="H119" t="s">
        <v>850</v>
      </c>
      <c r="I119">
        <v>1</v>
      </c>
      <c r="J119" t="str">
        <f t="shared" si="4"/>
        <v/>
      </c>
    </row>
    <row r="120" spans="1:10">
      <c r="A120" t="s">
        <v>465</v>
      </c>
      <c r="B120" t="s">
        <v>466</v>
      </c>
      <c r="C120" t="str">
        <f t="shared" si="6"/>
        <v>1/18</v>
      </c>
      <c r="D120" t="str">
        <f>"115/8582"</f>
        <v>115/8582</v>
      </c>
      <c r="E120">
        <v>0.21578781325276999</v>
      </c>
      <c r="F120">
        <v>0.27544296247612599</v>
      </c>
      <c r="G120">
        <v>0.236529967777283</v>
      </c>
      <c r="H120" t="s">
        <v>850</v>
      </c>
      <c r="I120">
        <v>1</v>
      </c>
      <c r="J120" t="str">
        <f t="shared" si="4"/>
        <v/>
      </c>
    </row>
    <row r="121" spans="1:10">
      <c r="A121" t="s">
        <v>467</v>
      </c>
      <c r="B121" t="s">
        <v>468</v>
      </c>
      <c r="C121" t="str">
        <f t="shared" si="6"/>
        <v>1/18</v>
      </c>
      <c r="D121" t="str">
        <f>"116/8582"</f>
        <v>116/8582</v>
      </c>
      <c r="E121">
        <v>0.21745497037588901</v>
      </c>
      <c r="F121">
        <v>0.27544296247612599</v>
      </c>
      <c r="G121">
        <v>0.236529967777283</v>
      </c>
      <c r="H121" t="s">
        <v>850</v>
      </c>
      <c r="I121">
        <v>1</v>
      </c>
      <c r="J121" t="str">
        <f t="shared" si="4"/>
        <v/>
      </c>
    </row>
    <row r="122" spans="1:10">
      <c r="A122" t="s">
        <v>469</v>
      </c>
      <c r="B122" t="s">
        <v>470</v>
      </c>
      <c r="C122" t="str">
        <f t="shared" si="6"/>
        <v>1/18</v>
      </c>
      <c r="D122" t="str">
        <f>"118/8582"</f>
        <v>118/8582</v>
      </c>
      <c r="E122">
        <v>0.220779247834545</v>
      </c>
      <c r="F122">
        <v>0.27734252620537903</v>
      </c>
      <c r="G122">
        <v>0.238161172087722</v>
      </c>
      <c r="H122" t="s">
        <v>850</v>
      </c>
      <c r="I122">
        <v>1</v>
      </c>
      <c r="J122" t="str">
        <f t="shared" si="4"/>
        <v/>
      </c>
    </row>
    <row r="123" spans="1:10">
      <c r="A123" t="s">
        <v>471</v>
      </c>
      <c r="B123" t="s">
        <v>472</v>
      </c>
      <c r="C123" t="str">
        <f t="shared" si="6"/>
        <v>1/18</v>
      </c>
      <c r="D123" t="str">
        <f>"123/8582"</f>
        <v>123/8582</v>
      </c>
      <c r="E123">
        <v>0.22903168805850099</v>
      </c>
      <c r="F123">
        <v>0.28505837799454797</v>
      </c>
      <c r="G123">
        <v>0.24478697279310299</v>
      </c>
      <c r="H123" t="s">
        <v>850</v>
      </c>
      <c r="I123">
        <v>1</v>
      </c>
      <c r="J123" t="str">
        <f t="shared" si="4"/>
        <v/>
      </c>
    </row>
    <row r="124" spans="1:10">
      <c r="A124" t="s">
        <v>473</v>
      </c>
      <c r="B124" t="s">
        <v>474</v>
      </c>
      <c r="C124" t="str">
        <f t="shared" si="6"/>
        <v>1/18</v>
      </c>
      <c r="D124" t="str">
        <f>"124/8582"</f>
        <v>124/8582</v>
      </c>
      <c r="E124">
        <v>0.23067224008769399</v>
      </c>
      <c r="F124">
        <v>0.28505837799454797</v>
      </c>
      <c r="G124">
        <v>0.24478697279310299</v>
      </c>
      <c r="H124" t="s">
        <v>850</v>
      </c>
      <c r="I124">
        <v>1</v>
      </c>
      <c r="J124" t="str">
        <f t="shared" si="4"/>
        <v/>
      </c>
    </row>
    <row r="125" spans="1:10">
      <c r="A125" t="s">
        <v>759</v>
      </c>
      <c r="B125" t="s">
        <v>760</v>
      </c>
      <c r="C125" t="str">
        <f t="shared" si="6"/>
        <v>1/18</v>
      </c>
      <c r="D125" t="str">
        <f>"126/8582"</f>
        <v>126/8582</v>
      </c>
      <c r="E125">
        <v>0.23394345819326701</v>
      </c>
      <c r="F125">
        <v>0.28676940036594101</v>
      </c>
      <c r="G125">
        <v>0.24625627178238699</v>
      </c>
      <c r="H125" t="s">
        <v>842</v>
      </c>
      <c r="I125">
        <v>1</v>
      </c>
      <c r="J125" t="str">
        <f t="shared" si="4"/>
        <v/>
      </c>
    </row>
    <row r="126" spans="1:10">
      <c r="A126" t="s">
        <v>477</v>
      </c>
      <c r="B126" t="s">
        <v>478</v>
      </c>
      <c r="C126" t="str">
        <f t="shared" si="6"/>
        <v>1/18</v>
      </c>
      <c r="D126" t="str">
        <f>"138/8582"</f>
        <v>138/8582</v>
      </c>
      <c r="E126">
        <v>0.25329656523551097</v>
      </c>
      <c r="F126">
        <v>0.30800862332638101</v>
      </c>
      <c r="G126">
        <v>0.26449493969855398</v>
      </c>
      <c r="H126" t="s">
        <v>850</v>
      </c>
      <c r="I126">
        <v>1</v>
      </c>
      <c r="J126" t="str">
        <f t="shared" si="4"/>
        <v/>
      </c>
    </row>
    <row r="127" spans="1:10">
      <c r="A127" t="s">
        <v>479</v>
      </c>
      <c r="B127" t="s">
        <v>480</v>
      </c>
      <c r="C127" t="str">
        <f t="shared" si="6"/>
        <v>1/18</v>
      </c>
      <c r="D127" t="str">
        <f>"143/8582"</f>
        <v>143/8582</v>
      </c>
      <c r="E127">
        <v>0.261223281667808</v>
      </c>
      <c r="F127">
        <v>0.31512649851989499</v>
      </c>
      <c r="G127">
        <v>0.27060724249630902</v>
      </c>
      <c r="H127" t="s">
        <v>850</v>
      </c>
      <c r="I127">
        <v>1</v>
      </c>
      <c r="J127" t="str">
        <f t="shared" si="4"/>
        <v/>
      </c>
    </row>
    <row r="128" spans="1:10">
      <c r="A128" t="s">
        <v>481</v>
      </c>
      <c r="B128" t="s">
        <v>482</v>
      </c>
      <c r="C128" t="str">
        <f t="shared" si="6"/>
        <v>1/18</v>
      </c>
      <c r="D128" t="str">
        <f>"150/8582"</f>
        <v>150/8582</v>
      </c>
      <c r="E128">
        <v>0.27218726112059599</v>
      </c>
      <c r="F128">
        <v>0.325767430632524</v>
      </c>
      <c r="G128">
        <v>0.279744885030699</v>
      </c>
      <c r="H128" t="s">
        <v>850</v>
      </c>
      <c r="I128">
        <v>1</v>
      </c>
      <c r="J128" t="str">
        <f t="shared" si="4"/>
        <v/>
      </c>
    </row>
    <row r="129" spans="1:10">
      <c r="A129" t="s">
        <v>483</v>
      </c>
      <c r="B129" t="s">
        <v>484</v>
      </c>
      <c r="C129" t="str">
        <f t="shared" si="6"/>
        <v>1/18</v>
      </c>
      <c r="D129" t="str">
        <f>"158/8582"</f>
        <v>158/8582</v>
      </c>
      <c r="E129">
        <v>0.28452931477758697</v>
      </c>
      <c r="F129">
        <v>0.33706070496541801</v>
      </c>
      <c r="G129">
        <v>0.289442710635123</v>
      </c>
      <c r="H129" t="s">
        <v>850</v>
      </c>
      <c r="I129">
        <v>1</v>
      </c>
      <c r="J129" t="str">
        <f t="shared" si="4"/>
        <v/>
      </c>
    </row>
    <row r="130" spans="1:10">
      <c r="A130" t="s">
        <v>485</v>
      </c>
      <c r="B130" t="s">
        <v>486</v>
      </c>
      <c r="C130" t="str">
        <f t="shared" si="6"/>
        <v>1/18</v>
      </c>
      <c r="D130" t="str">
        <f>"159/8582"</f>
        <v>159/8582</v>
      </c>
      <c r="E130">
        <v>0.28605809829301898</v>
      </c>
      <c r="F130">
        <v>0.33706070496541801</v>
      </c>
      <c r="G130">
        <v>0.289442710635123</v>
      </c>
      <c r="H130" t="s">
        <v>850</v>
      </c>
      <c r="I130">
        <v>1</v>
      </c>
      <c r="J130" t="str">
        <f t="shared" ref="J130:J153" si="7">IF(F130&lt;0.05,"*","")</f>
        <v/>
      </c>
    </row>
    <row r="131" spans="1:10">
      <c r="A131" t="s">
        <v>487</v>
      </c>
      <c r="B131" t="s">
        <v>488</v>
      </c>
      <c r="C131" t="str">
        <f t="shared" si="6"/>
        <v>1/18</v>
      </c>
      <c r="D131" t="str">
        <f>"175/8582"</f>
        <v>175/8582</v>
      </c>
      <c r="E131">
        <v>0.31010296536287302</v>
      </c>
      <c r="F131">
        <v>0.36258192873197498</v>
      </c>
      <c r="G131">
        <v>0.31135844295543502</v>
      </c>
      <c r="H131" t="s">
        <v>850</v>
      </c>
      <c r="I131">
        <v>1</v>
      </c>
      <c r="J131" t="str">
        <f t="shared" si="7"/>
        <v/>
      </c>
    </row>
    <row r="132" spans="1:10">
      <c r="A132" t="s">
        <v>489</v>
      </c>
      <c r="B132" t="s">
        <v>490</v>
      </c>
      <c r="C132" t="str">
        <f t="shared" si="6"/>
        <v>1/18</v>
      </c>
      <c r="D132" t="str">
        <f>"177/8582"</f>
        <v>177/8582</v>
      </c>
      <c r="E132">
        <v>0.31305421779800102</v>
      </c>
      <c r="F132">
        <v>0.36323848171981798</v>
      </c>
      <c r="G132">
        <v>0.31192224192006501</v>
      </c>
      <c r="H132" t="s">
        <v>850</v>
      </c>
      <c r="I132">
        <v>1</v>
      </c>
      <c r="J132" t="str">
        <f t="shared" si="7"/>
        <v/>
      </c>
    </row>
    <row r="133" spans="1:10">
      <c r="A133" t="s">
        <v>491</v>
      </c>
      <c r="B133" t="s">
        <v>492</v>
      </c>
      <c r="C133" t="str">
        <f t="shared" si="6"/>
        <v>1/18</v>
      </c>
      <c r="D133" t="str">
        <f>"181/8582"</f>
        <v>181/8582</v>
      </c>
      <c r="E133">
        <v>0.31892098894382798</v>
      </c>
      <c r="F133">
        <v>0.36614888027834902</v>
      </c>
      <c r="G133">
        <v>0.31442147613930199</v>
      </c>
      <c r="H133" t="s">
        <v>850</v>
      </c>
      <c r="I133">
        <v>1</v>
      </c>
      <c r="J133" t="str">
        <f t="shared" si="7"/>
        <v/>
      </c>
    </row>
    <row r="134" spans="1:10">
      <c r="A134" t="s">
        <v>493</v>
      </c>
      <c r="B134" t="s">
        <v>494</v>
      </c>
      <c r="C134" t="str">
        <f t="shared" si="6"/>
        <v>1/18</v>
      </c>
      <c r="D134" t="str">
        <f>"182/8582"</f>
        <v>182/8582</v>
      </c>
      <c r="E134">
        <v>0.32038027024355498</v>
      </c>
      <c r="F134">
        <v>0.36614888027834902</v>
      </c>
      <c r="G134">
        <v>0.31442147613930199</v>
      </c>
      <c r="H134" t="s">
        <v>850</v>
      </c>
      <c r="I134">
        <v>1</v>
      </c>
      <c r="J134" t="str">
        <f t="shared" si="7"/>
        <v/>
      </c>
    </row>
    <row r="135" spans="1:10">
      <c r="A135" t="s">
        <v>495</v>
      </c>
      <c r="B135" t="s">
        <v>496</v>
      </c>
      <c r="C135" t="str">
        <f t="shared" si="6"/>
        <v>1/18</v>
      </c>
      <c r="D135" t="str">
        <f>"190/8582"</f>
        <v>190/8582</v>
      </c>
      <c r="E135">
        <v>0.33194867289664898</v>
      </c>
      <c r="F135">
        <v>0.37653879313649702</v>
      </c>
      <c r="G135">
        <v>0.32334356197316899</v>
      </c>
      <c r="H135" t="s">
        <v>850</v>
      </c>
      <c r="I135">
        <v>1</v>
      </c>
      <c r="J135" t="str">
        <f t="shared" si="7"/>
        <v/>
      </c>
    </row>
    <row r="136" spans="1:10">
      <c r="A136" t="s">
        <v>80</v>
      </c>
      <c r="B136" t="s">
        <v>81</v>
      </c>
      <c r="C136" t="str">
        <f t="shared" si="6"/>
        <v>1/18</v>
      </c>
      <c r="D136" t="str">
        <f>"192/8582"</f>
        <v>192/8582</v>
      </c>
      <c r="E136">
        <v>0.33481157631869601</v>
      </c>
      <c r="F136">
        <v>0.376973034077346</v>
      </c>
      <c r="G136">
        <v>0.32371645585589298</v>
      </c>
      <c r="H136" t="s">
        <v>837</v>
      </c>
      <c r="I136">
        <v>1</v>
      </c>
      <c r="J136" t="str">
        <f t="shared" si="7"/>
        <v/>
      </c>
    </row>
    <row r="137" spans="1:10">
      <c r="A137" t="s">
        <v>863</v>
      </c>
      <c r="B137" t="s">
        <v>864</v>
      </c>
      <c r="C137" t="str">
        <f t="shared" si="6"/>
        <v>1/18</v>
      </c>
      <c r="D137" t="str">
        <f>"200/8582"</f>
        <v>200/8582</v>
      </c>
      <c r="E137">
        <v>0.34614773092997703</v>
      </c>
      <c r="F137">
        <v>0.38560497422156398</v>
      </c>
      <c r="G137">
        <v>0.33112892523181398</v>
      </c>
      <c r="H137" t="s">
        <v>865</v>
      </c>
      <c r="I137">
        <v>1</v>
      </c>
      <c r="J137" t="str">
        <f t="shared" si="7"/>
        <v/>
      </c>
    </row>
    <row r="138" spans="1:10">
      <c r="A138" t="s">
        <v>253</v>
      </c>
      <c r="B138" t="s">
        <v>254</v>
      </c>
      <c r="C138" t="str">
        <f t="shared" si="6"/>
        <v>1/18</v>
      </c>
      <c r="D138" t="str">
        <f>"201/8582"</f>
        <v>201/8582</v>
      </c>
      <c r="E138">
        <v>0.34755185176548897</v>
      </c>
      <c r="F138">
        <v>0.38560497422156398</v>
      </c>
      <c r="G138">
        <v>0.33112892523181398</v>
      </c>
      <c r="H138" t="s">
        <v>842</v>
      </c>
      <c r="I138">
        <v>1</v>
      </c>
      <c r="J138" t="str">
        <f t="shared" si="7"/>
        <v/>
      </c>
    </row>
    <row r="139" spans="1:10">
      <c r="A139" t="s">
        <v>497</v>
      </c>
      <c r="B139" t="s">
        <v>498</v>
      </c>
      <c r="C139" t="str">
        <f t="shared" si="6"/>
        <v>1/18</v>
      </c>
      <c r="D139" t="str">
        <f>"218/8582"</f>
        <v>218/8582</v>
      </c>
      <c r="E139">
        <v>0.37099055203064502</v>
      </c>
      <c r="F139">
        <v>0.405726171608634</v>
      </c>
      <c r="G139">
        <v>0.34840751578580798</v>
      </c>
      <c r="H139" t="s">
        <v>850</v>
      </c>
      <c r="I139">
        <v>1</v>
      </c>
      <c r="J139" t="str">
        <f t="shared" si="7"/>
        <v/>
      </c>
    </row>
    <row r="140" spans="1:10">
      <c r="A140" t="s">
        <v>499</v>
      </c>
      <c r="B140" t="s">
        <v>500</v>
      </c>
      <c r="C140" t="str">
        <f t="shared" si="6"/>
        <v>1/18</v>
      </c>
      <c r="D140" t="str">
        <f>"219/8582"</f>
        <v>219/8582</v>
      </c>
      <c r="E140">
        <v>0.37234423090002</v>
      </c>
      <c r="F140">
        <v>0.405726171608634</v>
      </c>
      <c r="G140">
        <v>0.34840751578580798</v>
      </c>
      <c r="H140" t="s">
        <v>850</v>
      </c>
      <c r="I140">
        <v>1</v>
      </c>
      <c r="J140" t="str">
        <f t="shared" si="7"/>
        <v/>
      </c>
    </row>
    <row r="141" spans="1:10">
      <c r="A141" t="s">
        <v>202</v>
      </c>
      <c r="B141" t="s">
        <v>203</v>
      </c>
      <c r="C141" t="str">
        <f t="shared" si="6"/>
        <v>1/18</v>
      </c>
      <c r="D141" t="str">
        <f>"220/8582"</f>
        <v>220/8582</v>
      </c>
      <c r="E141">
        <v>0.37369515806058401</v>
      </c>
      <c r="F141">
        <v>0.405726171608634</v>
      </c>
      <c r="G141">
        <v>0.34840751578580798</v>
      </c>
      <c r="H141" t="s">
        <v>850</v>
      </c>
      <c r="I141">
        <v>1</v>
      </c>
      <c r="J141" t="str">
        <f t="shared" si="7"/>
        <v/>
      </c>
    </row>
    <row r="142" spans="1:10">
      <c r="A142" t="s">
        <v>501</v>
      </c>
      <c r="B142" t="s">
        <v>502</v>
      </c>
      <c r="C142" t="str">
        <f t="shared" si="6"/>
        <v>1/18</v>
      </c>
      <c r="D142" t="str">
        <f>"229/8582"</f>
        <v>229/8582</v>
      </c>
      <c r="E142">
        <v>0.38573054125218298</v>
      </c>
      <c r="F142">
        <v>0.41582299482504798</v>
      </c>
      <c r="G142">
        <v>0.357077917993808</v>
      </c>
      <c r="H142" t="s">
        <v>850</v>
      </c>
      <c r="I142">
        <v>1</v>
      </c>
      <c r="J142" t="str">
        <f t="shared" si="7"/>
        <v/>
      </c>
    </row>
    <row r="143" spans="1:10">
      <c r="A143" t="s">
        <v>505</v>
      </c>
      <c r="B143" t="s">
        <v>506</v>
      </c>
      <c r="C143" t="str">
        <f t="shared" si="6"/>
        <v>1/18</v>
      </c>
      <c r="D143" t="str">
        <f>"246/8582"</f>
        <v>246/8582</v>
      </c>
      <c r="E143">
        <v>0.40787047127540199</v>
      </c>
      <c r="F143">
        <v>0.43290565148100202</v>
      </c>
      <c r="G143">
        <v>0.371747235343797</v>
      </c>
      <c r="H143" t="s">
        <v>850</v>
      </c>
      <c r="I143">
        <v>1</v>
      </c>
      <c r="J143" t="str">
        <f t="shared" si="7"/>
        <v/>
      </c>
    </row>
    <row r="144" spans="1:10">
      <c r="A144" t="s">
        <v>593</v>
      </c>
      <c r="B144" t="s">
        <v>594</v>
      </c>
      <c r="C144" t="str">
        <f t="shared" si="6"/>
        <v>1/18</v>
      </c>
      <c r="D144" t="str">
        <f>"249/8582"</f>
        <v>249/8582</v>
      </c>
      <c r="E144">
        <v>0.41169842477111901</v>
      </c>
      <c r="F144">
        <v>0.43290565148100202</v>
      </c>
      <c r="G144">
        <v>0.371747235343797</v>
      </c>
      <c r="H144" t="s">
        <v>816</v>
      </c>
      <c r="I144">
        <v>1</v>
      </c>
      <c r="J144" t="str">
        <f t="shared" si="7"/>
        <v/>
      </c>
    </row>
    <row r="145" spans="1:10">
      <c r="A145" t="s">
        <v>507</v>
      </c>
      <c r="B145" t="s">
        <v>508</v>
      </c>
      <c r="C145" t="str">
        <f t="shared" si="6"/>
        <v>1/18</v>
      </c>
      <c r="D145" t="str">
        <f>"249/8582"</f>
        <v>249/8582</v>
      </c>
      <c r="E145">
        <v>0.41169842477111901</v>
      </c>
      <c r="F145">
        <v>0.43290565148100202</v>
      </c>
      <c r="G145">
        <v>0.371747235343797</v>
      </c>
      <c r="H145" t="s">
        <v>850</v>
      </c>
      <c r="I145">
        <v>1</v>
      </c>
      <c r="J145" t="str">
        <f t="shared" si="7"/>
        <v/>
      </c>
    </row>
    <row r="146" spans="1:10">
      <c r="A146" t="s">
        <v>596</v>
      </c>
      <c r="B146" t="s">
        <v>597</v>
      </c>
      <c r="C146" t="str">
        <f t="shared" si="6"/>
        <v>1/18</v>
      </c>
      <c r="D146" t="str">
        <f>"250/8582"</f>
        <v>250/8582</v>
      </c>
      <c r="E146">
        <v>0.41296920700490303</v>
      </c>
      <c r="F146">
        <v>0.43290565148100202</v>
      </c>
      <c r="G146">
        <v>0.371747235343797</v>
      </c>
      <c r="H146" t="s">
        <v>816</v>
      </c>
      <c r="I146">
        <v>1</v>
      </c>
      <c r="J146" t="str">
        <f t="shared" si="7"/>
        <v/>
      </c>
    </row>
    <row r="147" spans="1:10">
      <c r="A147" t="s">
        <v>517</v>
      </c>
      <c r="B147" t="s">
        <v>518</v>
      </c>
      <c r="C147" t="str">
        <f t="shared" si="6"/>
        <v>1/18</v>
      </c>
      <c r="D147" t="str">
        <f>"277/8582"</f>
        <v>277/8582</v>
      </c>
      <c r="E147">
        <v>0.44631637592294798</v>
      </c>
      <c r="F147">
        <v>0.46465814479649298</v>
      </c>
      <c r="G147">
        <v>0.39901391935433</v>
      </c>
      <c r="H147" t="s">
        <v>850</v>
      </c>
      <c r="I147">
        <v>1</v>
      </c>
      <c r="J147" t="str">
        <f t="shared" si="7"/>
        <v/>
      </c>
    </row>
    <row r="148" spans="1:10">
      <c r="A148" t="s">
        <v>222</v>
      </c>
      <c r="B148" t="s">
        <v>223</v>
      </c>
      <c r="C148" t="str">
        <f t="shared" si="6"/>
        <v>1/18</v>
      </c>
      <c r="D148" t="str">
        <f>"285/8582"</f>
        <v>285/8582</v>
      </c>
      <c r="E148">
        <v>0.45584814622664599</v>
      </c>
      <c r="F148">
        <v>0.47135318521394698</v>
      </c>
      <c r="G148">
        <v>0.40476312303690798</v>
      </c>
      <c r="H148" t="s">
        <v>850</v>
      </c>
      <c r="I148">
        <v>1</v>
      </c>
      <c r="J148" t="str">
        <f t="shared" si="7"/>
        <v/>
      </c>
    </row>
    <row r="149" spans="1:10">
      <c r="A149" t="s">
        <v>521</v>
      </c>
      <c r="B149" t="s">
        <v>522</v>
      </c>
      <c r="C149" t="str">
        <f t="shared" si="6"/>
        <v>1/18</v>
      </c>
      <c r="D149" t="str">
        <f>"382/8582"</f>
        <v>382/8582</v>
      </c>
      <c r="E149">
        <v>0.559754460325117</v>
      </c>
      <c r="F149">
        <v>0.57488295925282296</v>
      </c>
      <c r="G149">
        <v>0.49366680711461203</v>
      </c>
      <c r="H149" t="s">
        <v>850</v>
      </c>
      <c r="I149">
        <v>1</v>
      </c>
      <c r="J149" t="str">
        <f t="shared" si="7"/>
        <v/>
      </c>
    </row>
    <row r="150" spans="1:10">
      <c r="A150" t="s">
        <v>156</v>
      </c>
      <c r="B150" t="s">
        <v>157</v>
      </c>
      <c r="C150" t="str">
        <f t="shared" si="6"/>
        <v>1/18</v>
      </c>
      <c r="D150" t="str">
        <f>"440/8582"</f>
        <v>440/8582</v>
      </c>
      <c r="E150">
        <v>0.61261073688842105</v>
      </c>
      <c r="F150">
        <v>0.62266475249359798</v>
      </c>
      <c r="G150">
        <v>0.53469826391416997</v>
      </c>
      <c r="H150" t="s">
        <v>850</v>
      </c>
      <c r="I150">
        <v>1</v>
      </c>
      <c r="J150" t="str">
        <f t="shared" si="7"/>
        <v/>
      </c>
    </row>
    <row r="151" spans="1:10">
      <c r="A151" t="s">
        <v>158</v>
      </c>
      <c r="B151" t="s">
        <v>159</v>
      </c>
      <c r="C151" t="str">
        <f t="shared" si="6"/>
        <v>1/18</v>
      </c>
      <c r="D151" t="str">
        <f>"443/8582"</f>
        <v>443/8582</v>
      </c>
      <c r="E151">
        <v>0.61517464819082601</v>
      </c>
      <c r="F151">
        <v>0.62266475249359798</v>
      </c>
      <c r="G151">
        <v>0.53469826391416997</v>
      </c>
      <c r="H151" t="s">
        <v>850</v>
      </c>
      <c r="I151">
        <v>1</v>
      </c>
      <c r="J151" t="str">
        <f t="shared" si="7"/>
        <v/>
      </c>
    </row>
    <row r="152" spans="1:10">
      <c r="A152" t="s">
        <v>160</v>
      </c>
      <c r="B152" t="s">
        <v>161</v>
      </c>
      <c r="C152" t="str">
        <f t="shared" si="6"/>
        <v>1/18</v>
      </c>
      <c r="D152" t="str">
        <f>"447/8582"</f>
        <v>447/8582</v>
      </c>
      <c r="E152">
        <v>0.618568273858772</v>
      </c>
      <c r="F152">
        <v>0.62266475249359798</v>
      </c>
      <c r="G152">
        <v>0.53469826391416997</v>
      </c>
      <c r="H152" t="s">
        <v>816</v>
      </c>
      <c r="I152">
        <v>1</v>
      </c>
      <c r="J152" t="str">
        <f t="shared" si="7"/>
        <v/>
      </c>
    </row>
    <row r="153" spans="1:10">
      <c r="A153" t="s">
        <v>523</v>
      </c>
      <c r="B153" t="s">
        <v>524</v>
      </c>
      <c r="C153" t="str">
        <f t="shared" si="6"/>
        <v>1/18</v>
      </c>
      <c r="D153" t="str">
        <f>"498/8582"</f>
        <v>498/8582</v>
      </c>
      <c r="E153">
        <v>0.65943292052718505</v>
      </c>
      <c r="F153">
        <v>0.65943292052718505</v>
      </c>
      <c r="G153">
        <v>0.56627203701780404</v>
      </c>
      <c r="H153" t="s">
        <v>850</v>
      </c>
      <c r="I153">
        <v>1</v>
      </c>
      <c r="J153" t="str">
        <f t="shared" si="7"/>
        <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26329-FD70-4A73-86AA-91CD7934F346}">
  <dimension ref="A1:J22"/>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673</v>
      </c>
      <c r="B2" t="s">
        <v>674</v>
      </c>
      <c r="C2" t="str">
        <f>"2/6"</f>
        <v>2/6</v>
      </c>
      <c r="D2" t="str">
        <f>"80/8582"</f>
        <v>80/8582</v>
      </c>
      <c r="E2">
        <v>1.2564125882053899E-3</v>
      </c>
      <c r="F2">
        <v>2.6384664352313202E-2</v>
      </c>
      <c r="G2">
        <v>7.9352373991919307E-3</v>
      </c>
      <c r="H2" t="s">
        <v>866</v>
      </c>
      <c r="I2">
        <v>2</v>
      </c>
      <c r="J2" t="str">
        <f t="shared" ref="J2:J22" si="0">IF(F2&lt;0.05,"*","")</f>
        <v>*</v>
      </c>
    </row>
    <row r="3" spans="1:10">
      <c r="A3" t="s">
        <v>153</v>
      </c>
      <c r="B3" t="s">
        <v>154</v>
      </c>
      <c r="C3" t="str">
        <f>"2/6"</f>
        <v>2/6</v>
      </c>
      <c r="D3" t="str">
        <f>"147/8582"</f>
        <v>147/8582</v>
      </c>
      <c r="E3">
        <v>4.1782247731101899E-3</v>
      </c>
      <c r="F3">
        <v>4.0128948104580502E-2</v>
      </c>
      <c r="G3">
        <v>1.2068856572806199E-2</v>
      </c>
      <c r="H3" t="s">
        <v>866</v>
      </c>
      <c r="I3">
        <v>2</v>
      </c>
      <c r="J3" t="str">
        <f t="shared" si="0"/>
        <v>*</v>
      </c>
    </row>
    <row r="4" spans="1:10">
      <c r="A4" t="s">
        <v>513</v>
      </c>
      <c r="B4" t="s">
        <v>514</v>
      </c>
      <c r="C4" t="str">
        <f>"2/6"</f>
        <v>2/6</v>
      </c>
      <c r="D4" t="str">
        <f>"266/8582"</f>
        <v>266/8582</v>
      </c>
      <c r="E4">
        <v>1.32198319675113E-2</v>
      </c>
      <c r="F4">
        <v>4.0128948104580502E-2</v>
      </c>
      <c r="G4">
        <v>1.2068856572806199E-2</v>
      </c>
      <c r="H4" t="s">
        <v>867</v>
      </c>
      <c r="I4">
        <v>2</v>
      </c>
      <c r="J4" t="str">
        <f t="shared" si="0"/>
        <v>*</v>
      </c>
    </row>
    <row r="5" spans="1:10">
      <c r="A5" t="s">
        <v>868</v>
      </c>
      <c r="B5" t="s">
        <v>869</v>
      </c>
      <c r="C5" t="str">
        <f t="shared" ref="C5:C13" si="1">"1/6"</f>
        <v>1/6</v>
      </c>
      <c r="D5" t="str">
        <f>"11/8582"</f>
        <v>11/8582</v>
      </c>
      <c r="E5">
        <v>7.6681406969243398E-3</v>
      </c>
      <c r="F5">
        <v>4.0128948104580502E-2</v>
      </c>
      <c r="G5">
        <v>1.2068856572806199E-2</v>
      </c>
      <c r="H5" t="s">
        <v>870</v>
      </c>
      <c r="I5">
        <v>1</v>
      </c>
      <c r="J5" t="str">
        <f t="shared" si="0"/>
        <v>*</v>
      </c>
    </row>
    <row r="6" spans="1:10">
      <c r="A6" t="s">
        <v>871</v>
      </c>
      <c r="B6" t="s">
        <v>872</v>
      </c>
      <c r="C6" t="str">
        <f t="shared" si="1"/>
        <v>1/6</v>
      </c>
      <c r="D6" t="str">
        <f>"16/8582"</f>
        <v>16/8582</v>
      </c>
      <c r="E6">
        <v>1.11374248629484E-2</v>
      </c>
      <c r="F6">
        <v>4.0128948104580502E-2</v>
      </c>
      <c r="G6">
        <v>1.2068856572806199E-2</v>
      </c>
      <c r="H6" t="s">
        <v>873</v>
      </c>
      <c r="I6">
        <v>1</v>
      </c>
      <c r="J6" t="str">
        <f t="shared" si="0"/>
        <v>*</v>
      </c>
    </row>
    <row r="7" spans="1:10">
      <c r="A7" t="s">
        <v>817</v>
      </c>
      <c r="B7" t="s">
        <v>818</v>
      </c>
      <c r="C7" t="str">
        <f t="shared" si="1"/>
        <v>1/6</v>
      </c>
      <c r="D7" t="str">
        <f>"16/8582"</f>
        <v>16/8582</v>
      </c>
      <c r="E7">
        <v>1.11374248629484E-2</v>
      </c>
      <c r="F7">
        <v>4.0128948104580502E-2</v>
      </c>
      <c r="G7">
        <v>1.2068856572806199E-2</v>
      </c>
      <c r="H7" t="s">
        <v>874</v>
      </c>
      <c r="I7">
        <v>1</v>
      </c>
      <c r="J7" t="str">
        <f t="shared" si="0"/>
        <v>*</v>
      </c>
    </row>
    <row r="8" spans="1:10">
      <c r="A8" t="s">
        <v>833</v>
      </c>
      <c r="B8" t="s">
        <v>834</v>
      </c>
      <c r="C8" t="str">
        <f t="shared" si="1"/>
        <v>1/6</v>
      </c>
      <c r="D8" t="str">
        <f>"22/8582"</f>
        <v>22/8582</v>
      </c>
      <c r="E8">
        <v>1.52872183255545E-2</v>
      </c>
      <c r="F8">
        <v>4.0128948104580502E-2</v>
      </c>
      <c r="G8">
        <v>1.2068856572806199E-2</v>
      </c>
      <c r="H8" t="s">
        <v>874</v>
      </c>
      <c r="I8">
        <v>1</v>
      </c>
      <c r="J8" t="str">
        <f t="shared" si="0"/>
        <v>*</v>
      </c>
    </row>
    <row r="9" spans="1:10">
      <c r="A9" t="s">
        <v>835</v>
      </c>
      <c r="B9" t="s">
        <v>836</v>
      </c>
      <c r="C9" t="str">
        <f t="shared" si="1"/>
        <v>1/6</v>
      </c>
      <c r="D9" t="str">
        <f>"22/8582"</f>
        <v>22/8582</v>
      </c>
      <c r="E9">
        <v>1.52872183255545E-2</v>
      </c>
      <c r="F9">
        <v>4.0128948104580502E-2</v>
      </c>
      <c r="G9">
        <v>1.2068856572806199E-2</v>
      </c>
      <c r="H9" t="s">
        <v>837</v>
      </c>
      <c r="I9">
        <v>1</v>
      </c>
      <c r="J9" t="str">
        <f t="shared" si="0"/>
        <v>*</v>
      </c>
    </row>
    <row r="10" spans="1:10">
      <c r="A10" t="s">
        <v>838</v>
      </c>
      <c r="B10" t="s">
        <v>839</v>
      </c>
      <c r="C10" t="str">
        <f t="shared" si="1"/>
        <v>1/6</v>
      </c>
      <c r="D10" t="str">
        <f>"25/8582"</f>
        <v>25/8582</v>
      </c>
      <c r="E10">
        <v>1.7356666594845901E-2</v>
      </c>
      <c r="F10">
        <v>4.0498888721307101E-2</v>
      </c>
      <c r="G10">
        <v>1.21801169086638E-2</v>
      </c>
      <c r="H10" t="s">
        <v>837</v>
      </c>
      <c r="I10">
        <v>1</v>
      </c>
      <c r="J10" t="str">
        <f t="shared" si="0"/>
        <v>*</v>
      </c>
    </row>
    <row r="11" spans="1:10">
      <c r="A11" t="s">
        <v>845</v>
      </c>
      <c r="B11" t="s">
        <v>846</v>
      </c>
      <c r="C11" t="str">
        <f t="shared" si="1"/>
        <v>1/6</v>
      </c>
      <c r="D11" t="str">
        <f>"31/8582"</f>
        <v>31/8582</v>
      </c>
      <c r="E11">
        <v>2.14846916516628E-2</v>
      </c>
      <c r="F11">
        <v>4.3598911773046797E-2</v>
      </c>
      <c r="G11">
        <v>1.31124546685855E-2</v>
      </c>
      <c r="H11" t="s">
        <v>837</v>
      </c>
      <c r="I11">
        <v>1</v>
      </c>
      <c r="J11" t="str">
        <f t="shared" si="0"/>
        <v>*</v>
      </c>
    </row>
    <row r="12" spans="1:10">
      <c r="A12" t="s">
        <v>847</v>
      </c>
      <c r="B12" t="s">
        <v>848</v>
      </c>
      <c r="C12" t="str">
        <f t="shared" si="1"/>
        <v>1/6</v>
      </c>
      <c r="D12" t="str">
        <f>"34/8582"</f>
        <v>34/8582</v>
      </c>
      <c r="E12">
        <v>2.3543278600041101E-2</v>
      </c>
      <c r="F12">
        <v>4.3598911773046797E-2</v>
      </c>
      <c r="G12">
        <v>1.31124546685855E-2</v>
      </c>
      <c r="H12" t="s">
        <v>875</v>
      </c>
      <c r="I12">
        <v>1</v>
      </c>
      <c r="J12" t="str">
        <f t="shared" si="0"/>
        <v>*</v>
      </c>
    </row>
    <row r="13" spans="1:10">
      <c r="A13" t="s">
        <v>876</v>
      </c>
      <c r="B13" t="s">
        <v>877</v>
      </c>
      <c r="C13" t="str">
        <f t="shared" si="1"/>
        <v>1/6</v>
      </c>
      <c r="D13" t="str">
        <f>"36/8582"</f>
        <v>36/8582</v>
      </c>
      <c r="E13">
        <v>2.4913663870312502E-2</v>
      </c>
      <c r="F13">
        <v>4.3598911773046797E-2</v>
      </c>
      <c r="G13">
        <v>1.31124546685855E-2</v>
      </c>
      <c r="H13" t="s">
        <v>870</v>
      </c>
      <c r="I13">
        <v>1</v>
      </c>
      <c r="J13" t="str">
        <f t="shared" si="0"/>
        <v>*</v>
      </c>
    </row>
    <row r="14" spans="1:10">
      <c r="A14" t="s">
        <v>160</v>
      </c>
      <c r="B14" t="s">
        <v>161</v>
      </c>
      <c r="C14" t="str">
        <f>"2/6"</f>
        <v>2/6</v>
      </c>
      <c r="D14" t="str">
        <f>"447/8582"</f>
        <v>447/8582</v>
      </c>
      <c r="E14">
        <v>3.5309401954810297E-2</v>
      </c>
      <c r="F14">
        <v>4.9433162736734503E-2</v>
      </c>
      <c r="G14">
        <v>1.48671166125517E-2</v>
      </c>
      <c r="H14" t="s">
        <v>866</v>
      </c>
      <c r="I14">
        <v>2</v>
      </c>
      <c r="J14" t="str">
        <f t="shared" si="0"/>
        <v>*</v>
      </c>
    </row>
    <row r="15" spans="1:10">
      <c r="A15" t="s">
        <v>205</v>
      </c>
      <c r="B15" t="s">
        <v>206</v>
      </c>
      <c r="C15" t="str">
        <f>"2/6"</f>
        <v>2/6</v>
      </c>
      <c r="D15" t="str">
        <f>"447/8582"</f>
        <v>447/8582</v>
      </c>
      <c r="E15">
        <v>3.5309401954810297E-2</v>
      </c>
      <c r="F15">
        <v>4.9433162736734503E-2</v>
      </c>
      <c r="G15">
        <v>1.48671166125517E-2</v>
      </c>
      <c r="H15" t="s">
        <v>867</v>
      </c>
      <c r="I15">
        <v>2</v>
      </c>
      <c r="J15" t="str">
        <f t="shared" si="0"/>
        <v>*</v>
      </c>
    </row>
    <row r="16" spans="1:10">
      <c r="A16" t="s">
        <v>878</v>
      </c>
      <c r="B16" t="s">
        <v>879</v>
      </c>
      <c r="C16" t="str">
        <f t="shared" ref="C16:C22" si="2">"1/6"</f>
        <v>1/6</v>
      </c>
      <c r="D16" t="str">
        <f>"48/8582"</f>
        <v>48/8582</v>
      </c>
      <c r="E16">
        <v>3.3102363486384498E-2</v>
      </c>
      <c r="F16">
        <v>4.9433162736734503E-2</v>
      </c>
      <c r="G16">
        <v>1.48671166125517E-2</v>
      </c>
      <c r="H16" t="s">
        <v>870</v>
      </c>
      <c r="I16">
        <v>1</v>
      </c>
      <c r="J16" t="str">
        <f t="shared" si="0"/>
        <v>*</v>
      </c>
    </row>
    <row r="17" spans="1:10">
      <c r="A17" t="s">
        <v>689</v>
      </c>
      <c r="B17" t="s">
        <v>690</v>
      </c>
      <c r="C17" t="str">
        <f t="shared" si="2"/>
        <v>1/6</v>
      </c>
      <c r="D17" t="str">
        <f>"101/8582"</f>
        <v>101/8582</v>
      </c>
      <c r="E17">
        <v>6.8587044774954906E-2</v>
      </c>
      <c r="F17">
        <v>9.0020496267128297E-2</v>
      </c>
      <c r="G17">
        <v>2.7073833463797999E-2</v>
      </c>
      <c r="H17" t="s">
        <v>870</v>
      </c>
      <c r="I17">
        <v>1</v>
      </c>
      <c r="J17" t="str">
        <f t="shared" si="0"/>
        <v/>
      </c>
    </row>
    <row r="18" spans="1:10">
      <c r="A18" t="s">
        <v>693</v>
      </c>
      <c r="B18" t="s">
        <v>694</v>
      </c>
      <c r="C18" t="str">
        <f t="shared" si="2"/>
        <v>1/6</v>
      </c>
      <c r="D18" t="str">
        <f>"132/8582"</f>
        <v>132/8582</v>
      </c>
      <c r="E18">
        <v>8.88343695590635E-2</v>
      </c>
      <c r="F18">
        <v>0.109736574161196</v>
      </c>
      <c r="G18">
        <v>3.30034809507357E-2</v>
      </c>
      <c r="H18" t="s">
        <v>870</v>
      </c>
      <c r="I18">
        <v>1</v>
      </c>
      <c r="J18" t="str">
        <f t="shared" si="0"/>
        <v/>
      </c>
    </row>
    <row r="19" spans="1:10">
      <c r="A19" t="s">
        <v>80</v>
      </c>
      <c r="B19" t="s">
        <v>81</v>
      </c>
      <c r="C19" t="str">
        <f t="shared" si="2"/>
        <v>1/6</v>
      </c>
      <c r="D19" t="str">
        <f>"192/8582"</f>
        <v>192/8582</v>
      </c>
      <c r="E19">
        <v>0.126981744537987</v>
      </c>
      <c r="F19">
        <v>0.14814536862765201</v>
      </c>
      <c r="G19">
        <v>4.4554998083504403E-2</v>
      </c>
      <c r="H19" t="s">
        <v>837</v>
      </c>
      <c r="I19">
        <v>1</v>
      </c>
      <c r="J19" t="str">
        <f t="shared" si="0"/>
        <v/>
      </c>
    </row>
    <row r="20" spans="1:10">
      <c r="A20" t="s">
        <v>507</v>
      </c>
      <c r="B20" t="s">
        <v>508</v>
      </c>
      <c r="C20" t="str">
        <f t="shared" si="2"/>
        <v>1/6</v>
      </c>
      <c r="D20" t="str">
        <f>"249/8582"</f>
        <v>249/8582</v>
      </c>
      <c r="E20">
        <v>0.16197970243194801</v>
      </c>
      <c r="F20">
        <v>0.17903019742478499</v>
      </c>
      <c r="G20">
        <v>5.38436683984315E-2</v>
      </c>
      <c r="H20" t="s">
        <v>873</v>
      </c>
      <c r="I20">
        <v>1</v>
      </c>
      <c r="J20" t="str">
        <f t="shared" si="0"/>
        <v/>
      </c>
    </row>
    <row r="21" spans="1:10">
      <c r="A21" t="s">
        <v>309</v>
      </c>
      <c r="B21" t="s">
        <v>310</v>
      </c>
      <c r="C21" t="str">
        <f t="shared" si="2"/>
        <v>1/6</v>
      </c>
      <c r="D21" t="str">
        <f>"274/8582"</f>
        <v>274/8582</v>
      </c>
      <c r="E21">
        <v>0.176956441107223</v>
      </c>
      <c r="F21">
        <v>0.185804263162584</v>
      </c>
      <c r="G21">
        <v>5.5880981402280899E-2</v>
      </c>
      <c r="H21" t="s">
        <v>837</v>
      </c>
      <c r="I21">
        <v>1</v>
      </c>
      <c r="J21" t="str">
        <f t="shared" si="0"/>
        <v/>
      </c>
    </row>
    <row r="22" spans="1:10">
      <c r="A22" t="s">
        <v>316</v>
      </c>
      <c r="B22" t="s">
        <v>317</v>
      </c>
      <c r="C22" t="str">
        <f t="shared" si="2"/>
        <v>1/6</v>
      </c>
      <c r="D22" t="str">
        <f>"394/8582"</f>
        <v>394/8582</v>
      </c>
      <c r="E22">
        <v>0.24577764529298801</v>
      </c>
      <c r="F22">
        <v>0.24577764529298801</v>
      </c>
      <c r="G22">
        <v>7.3918088809921206E-2</v>
      </c>
      <c r="H22" t="s">
        <v>837</v>
      </c>
      <c r="I22">
        <v>1</v>
      </c>
      <c r="J22" t="str">
        <f t="shared" si="0"/>
        <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A5A3C-BBE2-4744-A822-723300744CAC}">
  <dimension ref="A1:J49"/>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513</v>
      </c>
      <c r="B2" t="s">
        <v>514</v>
      </c>
      <c r="C2" t="str">
        <f>"3/12"</f>
        <v>3/12</v>
      </c>
      <c r="D2" t="str">
        <f>"266/8582"</f>
        <v>266/8582</v>
      </c>
      <c r="E2">
        <v>5.2622739671723999E-3</v>
      </c>
      <c r="F2">
        <v>0.104061274189783</v>
      </c>
      <c r="G2">
        <v>6.8461364598541699E-2</v>
      </c>
      <c r="H2" t="s">
        <v>880</v>
      </c>
      <c r="I2">
        <v>3</v>
      </c>
      <c r="J2" t="str">
        <f t="shared" ref="J2:J49" si="0">IF(F2&lt;0.05,"*","")</f>
        <v/>
      </c>
    </row>
    <row r="3" spans="1:10">
      <c r="A3" t="s">
        <v>205</v>
      </c>
      <c r="B3" t="s">
        <v>206</v>
      </c>
      <c r="C3" t="str">
        <f>"3/12"</f>
        <v>3/12</v>
      </c>
      <c r="D3" t="str">
        <f>"447/8582"</f>
        <v>447/8582</v>
      </c>
      <c r="E3">
        <v>2.1714465633348501E-2</v>
      </c>
      <c r="F3">
        <v>0.104061274189783</v>
      </c>
      <c r="G3">
        <v>6.8461364598541699E-2</v>
      </c>
      <c r="H3" t="s">
        <v>880</v>
      </c>
      <c r="I3">
        <v>3</v>
      </c>
      <c r="J3" t="str">
        <f t="shared" si="0"/>
        <v/>
      </c>
    </row>
    <row r="4" spans="1:10">
      <c r="A4" t="s">
        <v>84</v>
      </c>
      <c r="B4" t="s">
        <v>85</v>
      </c>
      <c r="C4" t="str">
        <f>"3/12"</f>
        <v>3/12</v>
      </c>
      <c r="D4" t="str">
        <f>"492/8582"</f>
        <v>492/8582</v>
      </c>
      <c r="E4">
        <v>2.79475743563464E-2</v>
      </c>
      <c r="F4">
        <v>0.104061274189783</v>
      </c>
      <c r="G4">
        <v>6.8461364598541699E-2</v>
      </c>
      <c r="H4" t="s">
        <v>881</v>
      </c>
      <c r="I4">
        <v>3</v>
      </c>
      <c r="J4" t="str">
        <f t="shared" si="0"/>
        <v/>
      </c>
    </row>
    <row r="5" spans="1:10">
      <c r="A5" t="s">
        <v>93</v>
      </c>
      <c r="B5" t="s">
        <v>94</v>
      </c>
      <c r="C5" t="str">
        <f>"2/12"</f>
        <v>2/12</v>
      </c>
      <c r="D5" t="str">
        <f>"66/8582"</f>
        <v>66/8582</v>
      </c>
      <c r="E5">
        <v>3.6582808575000799E-3</v>
      </c>
      <c r="F5">
        <v>0.104061274189783</v>
      </c>
      <c r="G5">
        <v>6.8461364598541699E-2</v>
      </c>
      <c r="H5" t="s">
        <v>882</v>
      </c>
      <c r="I5">
        <v>2</v>
      </c>
      <c r="J5" t="str">
        <f t="shared" si="0"/>
        <v/>
      </c>
    </row>
    <row r="6" spans="1:10">
      <c r="A6" t="s">
        <v>140</v>
      </c>
      <c r="B6" t="s">
        <v>141</v>
      </c>
      <c r="C6" t="str">
        <f>"2/12"</f>
        <v>2/12</v>
      </c>
      <c r="D6" t="str">
        <f>"89/8582"</f>
        <v>89/8582</v>
      </c>
      <c r="E6">
        <v>6.5604664020417897E-3</v>
      </c>
      <c r="F6">
        <v>0.104061274189783</v>
      </c>
      <c r="G6">
        <v>6.8461364598541699E-2</v>
      </c>
      <c r="H6" t="s">
        <v>883</v>
      </c>
      <c r="I6">
        <v>2</v>
      </c>
      <c r="J6" t="str">
        <f t="shared" si="0"/>
        <v/>
      </c>
    </row>
    <row r="7" spans="1:10">
      <c r="A7" t="s">
        <v>147</v>
      </c>
      <c r="B7" t="s">
        <v>148</v>
      </c>
      <c r="C7" t="str">
        <f>"2/12"</f>
        <v>2/12</v>
      </c>
      <c r="D7" t="str">
        <f>"106/8582"</f>
        <v>106/8582</v>
      </c>
      <c r="E7">
        <v>9.2007822646989808E-3</v>
      </c>
      <c r="F7">
        <v>0.104061274189783</v>
      </c>
      <c r="G7">
        <v>6.8461364598541699E-2</v>
      </c>
      <c r="H7" t="s">
        <v>882</v>
      </c>
      <c r="I7">
        <v>2</v>
      </c>
      <c r="J7" t="str">
        <f t="shared" si="0"/>
        <v/>
      </c>
    </row>
    <row r="8" spans="1:10">
      <c r="A8" t="s">
        <v>884</v>
      </c>
      <c r="B8" t="s">
        <v>885</v>
      </c>
      <c r="C8" t="str">
        <f t="shared" ref="C8:C15" si="1">"1/12"</f>
        <v>1/12</v>
      </c>
      <c r="D8" t="str">
        <f>"12/8582"</f>
        <v>12/8582</v>
      </c>
      <c r="E8">
        <v>1.66614622152353E-2</v>
      </c>
      <c r="F8">
        <v>0.104061274189783</v>
      </c>
      <c r="G8">
        <v>6.8461364598541699E-2</v>
      </c>
      <c r="H8" t="s">
        <v>886</v>
      </c>
      <c r="I8">
        <v>1</v>
      </c>
      <c r="J8" t="str">
        <f t="shared" si="0"/>
        <v/>
      </c>
    </row>
    <row r="9" spans="1:10">
      <c r="A9" t="s">
        <v>813</v>
      </c>
      <c r="B9" t="s">
        <v>814</v>
      </c>
      <c r="C9" t="str">
        <f t="shared" si="1"/>
        <v>1/12</v>
      </c>
      <c r="D9" t="str">
        <f>"13/8582"</f>
        <v>13/8582</v>
      </c>
      <c r="E9">
        <v>1.80383656520401E-2</v>
      </c>
      <c r="F9">
        <v>0.104061274189783</v>
      </c>
      <c r="G9">
        <v>6.8461364598541699E-2</v>
      </c>
      <c r="H9" t="s">
        <v>815</v>
      </c>
      <c r="I9">
        <v>1</v>
      </c>
      <c r="J9" t="str">
        <f t="shared" si="0"/>
        <v/>
      </c>
    </row>
    <row r="10" spans="1:10">
      <c r="A10" t="s">
        <v>581</v>
      </c>
      <c r="B10" t="s">
        <v>582</v>
      </c>
      <c r="C10" t="str">
        <f t="shared" si="1"/>
        <v>1/12</v>
      </c>
      <c r="D10" t="str">
        <f>"16/8582"</f>
        <v>16/8582</v>
      </c>
      <c r="E10">
        <v>2.2158479050787501E-2</v>
      </c>
      <c r="F10">
        <v>0.104061274189783</v>
      </c>
      <c r="G10">
        <v>6.8461364598541699E-2</v>
      </c>
      <c r="H10" t="s">
        <v>816</v>
      </c>
      <c r="I10">
        <v>1</v>
      </c>
      <c r="J10" t="str">
        <f t="shared" si="0"/>
        <v/>
      </c>
    </row>
    <row r="11" spans="1:10">
      <c r="A11" t="s">
        <v>817</v>
      </c>
      <c r="B11" t="s">
        <v>818</v>
      </c>
      <c r="C11" t="str">
        <f t="shared" si="1"/>
        <v>1/12</v>
      </c>
      <c r="D11" t="str">
        <f>"16/8582"</f>
        <v>16/8582</v>
      </c>
      <c r="E11">
        <v>2.2158479050787501E-2</v>
      </c>
      <c r="F11">
        <v>0.104061274189783</v>
      </c>
      <c r="G11">
        <v>6.8461364598541699E-2</v>
      </c>
      <c r="H11" t="s">
        <v>819</v>
      </c>
      <c r="I11">
        <v>1</v>
      </c>
      <c r="J11" t="str">
        <f t="shared" si="0"/>
        <v/>
      </c>
    </row>
    <row r="12" spans="1:10">
      <c r="A12" t="s">
        <v>887</v>
      </c>
      <c r="B12" t="s">
        <v>888</v>
      </c>
      <c r="C12" t="str">
        <f t="shared" si="1"/>
        <v>1/12</v>
      </c>
      <c r="D12" t="str">
        <f>"17/8582"</f>
        <v>17/8582</v>
      </c>
      <c r="E12">
        <v>2.35283247490587E-2</v>
      </c>
      <c r="F12">
        <v>0.104061274189783</v>
      </c>
      <c r="G12">
        <v>6.8461364598541699E-2</v>
      </c>
      <c r="H12" t="s">
        <v>886</v>
      </c>
      <c r="I12">
        <v>1</v>
      </c>
      <c r="J12" t="str">
        <f t="shared" si="0"/>
        <v/>
      </c>
    </row>
    <row r="13" spans="1:10">
      <c r="A13" t="s">
        <v>889</v>
      </c>
      <c r="B13" t="s">
        <v>890</v>
      </c>
      <c r="C13" t="str">
        <f t="shared" si="1"/>
        <v>1/12</v>
      </c>
      <c r="D13" t="str">
        <f>"20/8582"</f>
        <v>20/8582</v>
      </c>
      <c r="E13">
        <v>2.7627314330172299E-2</v>
      </c>
      <c r="F13">
        <v>0.104061274189783</v>
      </c>
      <c r="G13">
        <v>6.8461364598541699E-2</v>
      </c>
      <c r="H13" t="s">
        <v>891</v>
      </c>
      <c r="I13">
        <v>1</v>
      </c>
      <c r="J13" t="str">
        <f t="shared" si="0"/>
        <v/>
      </c>
    </row>
    <row r="14" spans="1:10">
      <c r="A14" t="s">
        <v>831</v>
      </c>
      <c r="B14" t="s">
        <v>832</v>
      </c>
      <c r="C14" t="str">
        <f t="shared" si="1"/>
        <v>1/12</v>
      </c>
      <c r="D14" t="str">
        <f>"21/8582"</f>
        <v>21/8582</v>
      </c>
      <c r="E14">
        <v>2.8990135193059201E-2</v>
      </c>
      <c r="F14">
        <v>0.104061274189783</v>
      </c>
      <c r="G14">
        <v>6.8461364598541699E-2</v>
      </c>
      <c r="H14" t="s">
        <v>815</v>
      </c>
      <c r="I14">
        <v>1</v>
      </c>
      <c r="J14" t="str">
        <f t="shared" si="0"/>
        <v/>
      </c>
    </row>
    <row r="15" spans="1:10">
      <c r="A15" t="s">
        <v>833</v>
      </c>
      <c r="B15" t="s">
        <v>834</v>
      </c>
      <c r="C15" t="str">
        <f t="shared" si="1"/>
        <v>1/12</v>
      </c>
      <c r="D15" t="str">
        <f>"22/8582"</f>
        <v>22/8582</v>
      </c>
      <c r="E15">
        <v>3.03512049720202E-2</v>
      </c>
      <c r="F15">
        <v>0.104061274189783</v>
      </c>
      <c r="G15">
        <v>6.8461364598541699E-2</v>
      </c>
      <c r="H15" t="s">
        <v>819</v>
      </c>
      <c r="I15">
        <v>1</v>
      </c>
      <c r="J15" t="str">
        <f t="shared" si="0"/>
        <v/>
      </c>
    </row>
    <row r="16" spans="1:10">
      <c r="A16" t="s">
        <v>114</v>
      </c>
      <c r="B16" t="s">
        <v>115</v>
      </c>
      <c r="C16" t="str">
        <f>"2/12"</f>
        <v>2/12</v>
      </c>
      <c r="D16" t="str">
        <f>"230/8582"</f>
        <v>230/8582</v>
      </c>
      <c r="E16">
        <v>3.9548084402957498E-2</v>
      </c>
      <c r="F16">
        <v>0.126553870089464</v>
      </c>
      <c r="G16">
        <v>8.3259125058857894E-2</v>
      </c>
      <c r="H16" t="s">
        <v>882</v>
      </c>
      <c r="I16">
        <v>2</v>
      </c>
      <c r="J16" t="str">
        <f t="shared" si="0"/>
        <v/>
      </c>
    </row>
    <row r="17" spans="1:10">
      <c r="A17" t="s">
        <v>585</v>
      </c>
      <c r="B17" t="s">
        <v>586</v>
      </c>
      <c r="C17" t="str">
        <f t="shared" ref="C17:C49" si="2">"1/12"</f>
        <v>1/12</v>
      </c>
      <c r="D17" t="str">
        <f>"31/8582"</f>
        <v>31/8582</v>
      </c>
      <c r="E17">
        <v>4.2522371030769203E-2</v>
      </c>
      <c r="F17">
        <v>0.127567113092308</v>
      </c>
      <c r="G17">
        <v>8.3925732297570693E-2</v>
      </c>
      <c r="H17" t="s">
        <v>816</v>
      </c>
      <c r="I17">
        <v>1</v>
      </c>
      <c r="J17" t="str">
        <f t="shared" si="0"/>
        <v/>
      </c>
    </row>
    <row r="18" spans="1:10">
      <c r="A18" t="s">
        <v>847</v>
      </c>
      <c r="B18" t="s">
        <v>848</v>
      </c>
      <c r="C18" t="str">
        <f t="shared" si="2"/>
        <v>1/12</v>
      </c>
      <c r="D18" t="str">
        <f>"34/8582"</f>
        <v>34/8582</v>
      </c>
      <c r="E18">
        <v>4.6548200243919299E-2</v>
      </c>
      <c r="F18">
        <v>0.12769784348217</v>
      </c>
      <c r="G18">
        <v>8.4011739133006705E-2</v>
      </c>
      <c r="H18" t="s">
        <v>849</v>
      </c>
      <c r="I18">
        <v>1</v>
      </c>
      <c r="J18" t="str">
        <f t="shared" si="0"/>
        <v/>
      </c>
    </row>
    <row r="19" spans="1:10">
      <c r="A19" t="s">
        <v>122</v>
      </c>
      <c r="B19" t="s">
        <v>123</v>
      </c>
      <c r="C19" t="str">
        <f t="shared" si="2"/>
        <v>1/12</v>
      </c>
      <c r="D19" t="str">
        <f>"35/8582"</f>
        <v>35/8582</v>
      </c>
      <c r="E19">
        <v>4.78866913058138E-2</v>
      </c>
      <c r="F19">
        <v>0.12769784348217</v>
      </c>
      <c r="G19">
        <v>8.4011739133006705E-2</v>
      </c>
      <c r="H19" t="s">
        <v>816</v>
      </c>
      <c r="I19">
        <v>1</v>
      </c>
      <c r="J19" t="str">
        <f t="shared" si="0"/>
        <v/>
      </c>
    </row>
    <row r="20" spans="1:10">
      <c r="A20" t="s">
        <v>588</v>
      </c>
      <c r="B20" t="s">
        <v>589</v>
      </c>
      <c r="C20" t="str">
        <f t="shared" si="2"/>
        <v>1/12</v>
      </c>
      <c r="D20" t="str">
        <f>"42/8582"</f>
        <v>42/8582</v>
      </c>
      <c r="E20">
        <v>5.7208007559105302E-2</v>
      </c>
      <c r="F20">
        <v>0.14452549278089799</v>
      </c>
      <c r="G20">
        <v>9.5082561040064198E-2</v>
      </c>
      <c r="H20" t="s">
        <v>816</v>
      </c>
      <c r="I20">
        <v>1</v>
      </c>
      <c r="J20" t="str">
        <f t="shared" si="0"/>
        <v/>
      </c>
    </row>
    <row r="21" spans="1:10">
      <c r="A21" t="s">
        <v>578</v>
      </c>
      <c r="B21" t="s">
        <v>579</v>
      </c>
      <c r="C21" t="str">
        <f t="shared" si="2"/>
        <v>1/12</v>
      </c>
      <c r="D21" t="str">
        <f>"45/8582"</f>
        <v>45/8582</v>
      </c>
      <c r="E21">
        <v>6.1177188635347997E-2</v>
      </c>
      <c r="F21">
        <v>0.14682525272483499</v>
      </c>
      <c r="G21">
        <v>9.6595561003181105E-2</v>
      </c>
      <c r="H21" t="s">
        <v>816</v>
      </c>
      <c r="I21">
        <v>1</v>
      </c>
      <c r="J21" t="str">
        <f t="shared" si="0"/>
        <v/>
      </c>
    </row>
    <row r="22" spans="1:10">
      <c r="A22" t="s">
        <v>590</v>
      </c>
      <c r="B22" t="s">
        <v>591</v>
      </c>
      <c r="C22" t="str">
        <f t="shared" si="2"/>
        <v>1/12</v>
      </c>
      <c r="D22" t="str">
        <f>"50/8582"</f>
        <v>50/8582</v>
      </c>
      <c r="E22">
        <v>6.7758465419359495E-2</v>
      </c>
      <c r="F22">
        <v>0.15487649238710699</v>
      </c>
      <c r="G22">
        <v>0.101892429202044</v>
      </c>
      <c r="H22" t="s">
        <v>816</v>
      </c>
      <c r="I22">
        <v>1</v>
      </c>
      <c r="J22" t="str">
        <f t="shared" si="0"/>
        <v/>
      </c>
    </row>
    <row r="23" spans="1:10">
      <c r="A23" t="s">
        <v>132</v>
      </c>
      <c r="B23" t="s">
        <v>133</v>
      </c>
      <c r="C23" t="str">
        <f t="shared" si="2"/>
        <v>1/12</v>
      </c>
      <c r="D23" t="str">
        <f>"55/8582"</f>
        <v>55/8582</v>
      </c>
      <c r="E23">
        <v>7.4297426452519993E-2</v>
      </c>
      <c r="F23">
        <v>0.15505549868352</v>
      </c>
      <c r="G23">
        <v>0.10201019650231601</v>
      </c>
      <c r="H23" t="s">
        <v>816</v>
      </c>
      <c r="I23">
        <v>1</v>
      </c>
      <c r="J23" t="str">
        <f t="shared" si="0"/>
        <v/>
      </c>
    </row>
    <row r="24" spans="1:10">
      <c r="A24" t="s">
        <v>656</v>
      </c>
      <c r="B24" t="s">
        <v>657</v>
      </c>
      <c r="C24" t="str">
        <f t="shared" si="2"/>
        <v>1/12</v>
      </c>
      <c r="D24" t="str">
        <f>"55/8582"</f>
        <v>55/8582</v>
      </c>
      <c r="E24">
        <v>7.4297426452519993E-2</v>
      </c>
      <c r="F24">
        <v>0.15505549868352</v>
      </c>
      <c r="G24">
        <v>0.10201019650231601</v>
      </c>
      <c r="H24" t="s">
        <v>815</v>
      </c>
      <c r="I24">
        <v>1</v>
      </c>
      <c r="J24" t="str">
        <f t="shared" si="0"/>
        <v/>
      </c>
    </row>
    <row r="25" spans="1:10">
      <c r="A25" t="s">
        <v>134</v>
      </c>
      <c r="B25" t="s">
        <v>135</v>
      </c>
      <c r="C25" t="str">
        <f t="shared" si="2"/>
        <v>1/12</v>
      </c>
      <c r="D25" t="str">
        <f>"60/8582"</f>
        <v>60/8582</v>
      </c>
      <c r="E25">
        <v>8.0794319223512004E-2</v>
      </c>
      <c r="F25">
        <v>0.16158863844702401</v>
      </c>
      <c r="G25">
        <v>0.10630831476777899</v>
      </c>
      <c r="H25" t="s">
        <v>816</v>
      </c>
      <c r="I25">
        <v>1</v>
      </c>
      <c r="J25" t="str">
        <f t="shared" si="0"/>
        <v/>
      </c>
    </row>
    <row r="26" spans="1:10">
      <c r="A26" t="s">
        <v>138</v>
      </c>
      <c r="B26" t="s">
        <v>139</v>
      </c>
      <c r="C26" t="str">
        <f t="shared" si="2"/>
        <v>1/12</v>
      </c>
      <c r="D26" t="str">
        <f>"73/8582"</f>
        <v>73/8582</v>
      </c>
      <c r="E26">
        <v>9.7491123864240498E-2</v>
      </c>
      <c r="F26">
        <v>0.18468008000246899</v>
      </c>
      <c r="G26">
        <v>0.121500052633204</v>
      </c>
      <c r="H26" t="s">
        <v>816</v>
      </c>
      <c r="I26">
        <v>1</v>
      </c>
      <c r="J26" t="str">
        <f t="shared" si="0"/>
        <v/>
      </c>
    </row>
    <row r="27" spans="1:10">
      <c r="A27" t="s">
        <v>671</v>
      </c>
      <c r="B27" t="s">
        <v>672</v>
      </c>
      <c r="C27" t="str">
        <f t="shared" si="2"/>
        <v>1/12</v>
      </c>
      <c r="D27" t="str">
        <f>"75/8582"</f>
        <v>75/8582</v>
      </c>
      <c r="E27">
        <v>0.100035043334671</v>
      </c>
      <c r="F27">
        <v>0.18468008000246899</v>
      </c>
      <c r="G27">
        <v>0.121500052633204</v>
      </c>
      <c r="H27" t="s">
        <v>815</v>
      </c>
      <c r="I27">
        <v>1</v>
      </c>
      <c r="J27" t="str">
        <f t="shared" si="0"/>
        <v/>
      </c>
    </row>
    <row r="28" spans="1:10">
      <c r="A28" t="s">
        <v>145</v>
      </c>
      <c r="B28" t="s">
        <v>146</v>
      </c>
      <c r="C28" t="str">
        <f t="shared" si="2"/>
        <v>1/12</v>
      </c>
      <c r="D28" t="str">
        <f>"95/8582"</f>
        <v>95/8582</v>
      </c>
      <c r="E28">
        <v>0.125115174131121</v>
      </c>
      <c r="F28">
        <v>0.215946511134012</v>
      </c>
      <c r="G28">
        <v>0.142070073114481</v>
      </c>
      <c r="H28" t="s">
        <v>815</v>
      </c>
      <c r="I28">
        <v>1</v>
      </c>
      <c r="J28" t="str">
        <f t="shared" si="0"/>
        <v/>
      </c>
    </row>
    <row r="29" spans="1:10">
      <c r="A29" t="s">
        <v>303</v>
      </c>
      <c r="B29" t="s">
        <v>304</v>
      </c>
      <c r="C29" t="str">
        <f t="shared" si="2"/>
        <v>1/12</v>
      </c>
      <c r="D29" t="str">
        <f>"99/8582"</f>
        <v>99/8582</v>
      </c>
      <c r="E29">
        <v>0.13005365446714001</v>
      </c>
      <c r="F29">
        <v>0.215946511134012</v>
      </c>
      <c r="G29">
        <v>0.142070073114481</v>
      </c>
      <c r="H29" t="s">
        <v>892</v>
      </c>
      <c r="I29">
        <v>1</v>
      </c>
      <c r="J29" t="str">
        <f t="shared" si="0"/>
        <v/>
      </c>
    </row>
    <row r="30" spans="1:10">
      <c r="A30" t="s">
        <v>455</v>
      </c>
      <c r="B30" t="s">
        <v>456</v>
      </c>
      <c r="C30" t="str">
        <f t="shared" si="2"/>
        <v>1/12</v>
      </c>
      <c r="D30" t="str">
        <f>"102/8582"</f>
        <v>102/8582</v>
      </c>
      <c r="E30">
        <v>0.133740730870367</v>
      </c>
      <c r="F30">
        <v>0.215946511134012</v>
      </c>
      <c r="G30">
        <v>0.142070073114481</v>
      </c>
      <c r="H30" t="s">
        <v>893</v>
      </c>
      <c r="I30">
        <v>1</v>
      </c>
      <c r="J30" t="str">
        <f t="shared" si="0"/>
        <v/>
      </c>
    </row>
    <row r="31" spans="1:10">
      <c r="A31" t="s">
        <v>859</v>
      </c>
      <c r="B31" t="s">
        <v>860</v>
      </c>
      <c r="C31" t="str">
        <f t="shared" si="2"/>
        <v>1/12</v>
      </c>
      <c r="D31" t="str">
        <f>"103/8582"</f>
        <v>103/8582</v>
      </c>
      <c r="E31">
        <v>0.13496656945875701</v>
      </c>
      <c r="F31">
        <v>0.215946511134012</v>
      </c>
      <c r="G31">
        <v>0.142070073114481</v>
      </c>
      <c r="H31" t="s">
        <v>854</v>
      </c>
      <c r="I31">
        <v>1</v>
      </c>
      <c r="J31" t="str">
        <f t="shared" si="0"/>
        <v/>
      </c>
    </row>
    <row r="32" spans="1:10">
      <c r="A32" t="s">
        <v>465</v>
      </c>
      <c r="B32" t="s">
        <v>466</v>
      </c>
      <c r="C32" t="str">
        <f t="shared" si="2"/>
        <v>1/12</v>
      </c>
      <c r="D32" t="str">
        <f>"115/8582"</f>
        <v>115/8582</v>
      </c>
      <c r="E32">
        <v>0.149553123527392</v>
      </c>
      <c r="F32">
        <v>0.22299878520177199</v>
      </c>
      <c r="G32">
        <v>0.14670972710642899</v>
      </c>
      <c r="H32" t="s">
        <v>893</v>
      </c>
      <c r="I32">
        <v>1</v>
      </c>
      <c r="J32" t="str">
        <f t="shared" si="0"/>
        <v/>
      </c>
    </row>
    <row r="33" spans="1:10">
      <c r="A33" t="s">
        <v>72</v>
      </c>
      <c r="B33" t="s">
        <v>73</v>
      </c>
      <c r="C33" t="str">
        <f t="shared" si="2"/>
        <v>1/12</v>
      </c>
      <c r="D33" t="str">
        <f>"117/8582"</f>
        <v>117/8582</v>
      </c>
      <c r="E33">
        <v>0.15196217809875001</v>
      </c>
      <c r="F33">
        <v>0.22299878520177199</v>
      </c>
      <c r="G33">
        <v>0.14670972710642899</v>
      </c>
      <c r="H33" t="s">
        <v>306</v>
      </c>
      <c r="I33">
        <v>1</v>
      </c>
      <c r="J33" t="str">
        <f t="shared" si="0"/>
        <v/>
      </c>
    </row>
    <row r="34" spans="1:10">
      <c r="A34" t="s">
        <v>894</v>
      </c>
      <c r="B34" t="s">
        <v>895</v>
      </c>
      <c r="C34" t="str">
        <f t="shared" si="2"/>
        <v>1/12</v>
      </c>
      <c r="D34" t="str">
        <f>"119/8582"</f>
        <v>119/8582</v>
      </c>
      <c r="E34">
        <v>0.154364975757704</v>
      </c>
      <c r="F34">
        <v>0.22299878520177199</v>
      </c>
      <c r="G34">
        <v>0.14670972710642899</v>
      </c>
      <c r="H34" t="s">
        <v>886</v>
      </c>
      <c r="I34">
        <v>1</v>
      </c>
      <c r="J34" t="str">
        <f t="shared" si="0"/>
        <v/>
      </c>
    </row>
    <row r="35" spans="1:10">
      <c r="A35" t="s">
        <v>76</v>
      </c>
      <c r="B35" t="s">
        <v>77</v>
      </c>
      <c r="C35" t="str">
        <f t="shared" si="2"/>
        <v>1/12</v>
      </c>
      <c r="D35" t="str">
        <f>"122/8582"</f>
        <v>122/8582</v>
      </c>
      <c r="E35">
        <v>0.157957472851255</v>
      </c>
      <c r="F35">
        <v>0.22299878520177199</v>
      </c>
      <c r="G35">
        <v>0.14670972710642899</v>
      </c>
      <c r="H35" t="s">
        <v>306</v>
      </c>
      <c r="I35">
        <v>1</v>
      </c>
      <c r="J35" t="str">
        <f t="shared" si="0"/>
        <v/>
      </c>
    </row>
    <row r="36" spans="1:10">
      <c r="A36" t="s">
        <v>247</v>
      </c>
      <c r="B36" t="s">
        <v>248</v>
      </c>
      <c r="C36" t="str">
        <f t="shared" si="2"/>
        <v>1/12</v>
      </c>
      <c r="D36" t="str">
        <f>"138/8582"</f>
        <v>138/8582</v>
      </c>
      <c r="E36">
        <v>0.17688230244314401</v>
      </c>
      <c r="F36">
        <v>0.242581443350598</v>
      </c>
      <c r="G36">
        <v>0.15959305483592001</v>
      </c>
      <c r="H36" t="s">
        <v>896</v>
      </c>
      <c r="I36">
        <v>1</v>
      </c>
      <c r="J36" t="str">
        <f t="shared" si="0"/>
        <v/>
      </c>
    </row>
    <row r="37" spans="1:10">
      <c r="A37" t="s">
        <v>481</v>
      </c>
      <c r="B37" t="s">
        <v>482</v>
      </c>
      <c r="C37" t="str">
        <f t="shared" si="2"/>
        <v>1/12</v>
      </c>
      <c r="D37" t="str">
        <f>"150/8582"</f>
        <v>150/8582</v>
      </c>
      <c r="E37">
        <v>0.19081917492543701</v>
      </c>
      <c r="F37">
        <v>0.25442556656724902</v>
      </c>
      <c r="G37">
        <v>0.16738524116266401</v>
      </c>
      <c r="H37" t="s">
        <v>891</v>
      </c>
      <c r="I37">
        <v>1</v>
      </c>
      <c r="J37" t="str">
        <f t="shared" si="0"/>
        <v/>
      </c>
    </row>
    <row r="38" spans="1:10">
      <c r="A38" t="s">
        <v>863</v>
      </c>
      <c r="B38" t="s">
        <v>864</v>
      </c>
      <c r="C38" t="str">
        <f t="shared" si="2"/>
        <v>1/12</v>
      </c>
      <c r="D38" t="str">
        <f>"200/8582"</f>
        <v>200/8582</v>
      </c>
      <c r="E38">
        <v>0.24659241159879999</v>
      </c>
      <c r="F38">
        <v>0.312847603523635</v>
      </c>
      <c r="G38">
        <v>0.20582079179186499</v>
      </c>
      <c r="H38" t="s">
        <v>865</v>
      </c>
      <c r="I38">
        <v>1</v>
      </c>
      <c r="J38" t="str">
        <f t="shared" si="0"/>
        <v/>
      </c>
    </row>
    <row r="39" spans="1:10">
      <c r="A39" t="s">
        <v>251</v>
      </c>
      <c r="B39" t="s">
        <v>252</v>
      </c>
      <c r="C39" t="str">
        <f t="shared" si="2"/>
        <v>1/12</v>
      </c>
      <c r="D39" t="str">
        <f>"201/8582"</f>
        <v>201/8582</v>
      </c>
      <c r="E39">
        <v>0.24767101945621101</v>
      </c>
      <c r="F39">
        <v>0.312847603523635</v>
      </c>
      <c r="G39">
        <v>0.20582079179186499</v>
      </c>
      <c r="H39" t="s">
        <v>896</v>
      </c>
      <c r="I39">
        <v>1</v>
      </c>
      <c r="J39" t="str">
        <f t="shared" si="0"/>
        <v/>
      </c>
    </row>
    <row r="40" spans="1:10">
      <c r="A40" t="s">
        <v>255</v>
      </c>
      <c r="B40" t="s">
        <v>256</v>
      </c>
      <c r="C40" t="str">
        <f t="shared" si="2"/>
        <v>1/12</v>
      </c>
      <c r="D40" t="str">
        <f>"218/8582"</f>
        <v>218/8582</v>
      </c>
      <c r="E40">
        <v>0.26579212928415502</v>
      </c>
      <c r="F40">
        <v>0.32712877450357603</v>
      </c>
      <c r="G40">
        <v>0.21521629901551001</v>
      </c>
      <c r="H40" t="s">
        <v>892</v>
      </c>
      <c r="I40">
        <v>1</v>
      </c>
      <c r="J40" t="str">
        <f t="shared" si="0"/>
        <v/>
      </c>
    </row>
    <row r="41" spans="1:10">
      <c r="A41" t="s">
        <v>501</v>
      </c>
      <c r="B41" t="s">
        <v>502</v>
      </c>
      <c r="C41" t="str">
        <f t="shared" si="2"/>
        <v>1/12</v>
      </c>
      <c r="D41" t="str">
        <f>"229/8582"</f>
        <v>229/8582</v>
      </c>
      <c r="E41">
        <v>0.27730340951426902</v>
      </c>
      <c r="F41">
        <v>0.33276409141712299</v>
      </c>
      <c r="G41">
        <v>0.218923744353371</v>
      </c>
      <c r="H41" t="s">
        <v>891</v>
      </c>
      <c r="I41">
        <v>1</v>
      </c>
      <c r="J41" t="str">
        <f t="shared" si="0"/>
        <v/>
      </c>
    </row>
    <row r="42" spans="1:10">
      <c r="A42" t="s">
        <v>82</v>
      </c>
      <c r="B42" t="s">
        <v>83</v>
      </c>
      <c r="C42" t="str">
        <f t="shared" si="2"/>
        <v>1/12</v>
      </c>
      <c r="D42" t="str">
        <f>"246/8582"</f>
        <v>246/8582</v>
      </c>
      <c r="E42">
        <v>0.29476851040142399</v>
      </c>
      <c r="F42">
        <v>0.33356797607453498</v>
      </c>
      <c r="G42">
        <v>0.21945261583851</v>
      </c>
      <c r="H42" t="s">
        <v>306</v>
      </c>
      <c r="I42">
        <v>1</v>
      </c>
      <c r="J42" t="str">
        <f t="shared" si="0"/>
        <v/>
      </c>
    </row>
    <row r="43" spans="1:10">
      <c r="A43" t="s">
        <v>593</v>
      </c>
      <c r="B43" t="s">
        <v>594</v>
      </c>
      <c r="C43" t="str">
        <f t="shared" si="2"/>
        <v>1/12</v>
      </c>
      <c r="D43" t="str">
        <f>"249/8582"</f>
        <v>249/8582</v>
      </c>
      <c r="E43">
        <v>0.29781011802230101</v>
      </c>
      <c r="F43">
        <v>0.33356797607453498</v>
      </c>
      <c r="G43">
        <v>0.21945261583851</v>
      </c>
      <c r="H43" t="s">
        <v>816</v>
      </c>
      <c r="I43">
        <v>1</v>
      </c>
      <c r="J43" t="str">
        <f t="shared" si="0"/>
        <v/>
      </c>
    </row>
    <row r="44" spans="1:10">
      <c r="A44" t="s">
        <v>596</v>
      </c>
      <c r="B44" t="s">
        <v>597</v>
      </c>
      <c r="C44" t="str">
        <f t="shared" si="2"/>
        <v>1/12</v>
      </c>
      <c r="D44" t="str">
        <f>"250/8582"</f>
        <v>250/8582</v>
      </c>
      <c r="E44">
        <v>0.29882131190010403</v>
      </c>
      <c r="F44">
        <v>0.33356797607453498</v>
      </c>
      <c r="G44">
        <v>0.21945261583851</v>
      </c>
      <c r="H44" t="s">
        <v>816</v>
      </c>
      <c r="I44">
        <v>1</v>
      </c>
      <c r="J44" t="str">
        <f t="shared" si="0"/>
        <v/>
      </c>
    </row>
    <row r="45" spans="1:10">
      <c r="A45" t="s">
        <v>260</v>
      </c>
      <c r="B45" t="s">
        <v>261</v>
      </c>
      <c r="C45" t="str">
        <f t="shared" si="2"/>
        <v>1/12</v>
      </c>
      <c r="D45" t="str">
        <f>"263/8582"</f>
        <v>263/8582</v>
      </c>
      <c r="E45">
        <v>0.31184592982250497</v>
      </c>
      <c r="F45">
        <v>0.34019555980636901</v>
      </c>
      <c r="G45">
        <v>0.22381286829366401</v>
      </c>
      <c r="H45" t="s">
        <v>886</v>
      </c>
      <c r="I45">
        <v>1</v>
      </c>
      <c r="J45" t="str">
        <f t="shared" si="0"/>
        <v/>
      </c>
    </row>
    <row r="46" spans="1:10">
      <c r="A46" t="s">
        <v>309</v>
      </c>
      <c r="B46" t="s">
        <v>310</v>
      </c>
      <c r="C46" t="str">
        <f t="shared" si="2"/>
        <v>1/12</v>
      </c>
      <c r="D46" t="str">
        <f>"274/8582"</f>
        <v>274/8582</v>
      </c>
      <c r="E46">
        <v>0.32269313190216697</v>
      </c>
      <c r="F46">
        <v>0.34420600736231199</v>
      </c>
      <c r="G46">
        <v>0.2264513206331</v>
      </c>
      <c r="H46" t="s">
        <v>865</v>
      </c>
      <c r="I46">
        <v>1</v>
      </c>
      <c r="J46" t="str">
        <f t="shared" si="0"/>
        <v/>
      </c>
    </row>
    <row r="47" spans="1:10">
      <c r="A47" t="s">
        <v>262</v>
      </c>
      <c r="B47" t="s">
        <v>263</v>
      </c>
      <c r="C47" t="str">
        <f t="shared" si="2"/>
        <v>1/12</v>
      </c>
      <c r="D47" t="str">
        <f>"323/8582"</f>
        <v>323/8582</v>
      </c>
      <c r="E47">
        <v>0.36913456903699798</v>
      </c>
      <c r="F47">
        <v>0.38518389812556397</v>
      </c>
      <c r="G47">
        <v>0.25341045929313399</v>
      </c>
      <c r="H47" t="s">
        <v>896</v>
      </c>
      <c r="I47">
        <v>1</v>
      </c>
      <c r="J47" t="str">
        <f t="shared" si="0"/>
        <v/>
      </c>
    </row>
    <row r="48" spans="1:10">
      <c r="A48" t="s">
        <v>619</v>
      </c>
      <c r="B48" t="s">
        <v>620</v>
      </c>
      <c r="C48" t="str">
        <f t="shared" si="2"/>
        <v>1/12</v>
      </c>
      <c r="D48" t="str">
        <f>"400/8582"</f>
        <v>400/8582</v>
      </c>
      <c r="E48">
        <v>0.43624793294844699</v>
      </c>
      <c r="F48">
        <v>0.445529803862244</v>
      </c>
      <c r="G48">
        <v>0.29311171306726602</v>
      </c>
      <c r="H48" t="s">
        <v>816</v>
      </c>
      <c r="I48">
        <v>1</v>
      </c>
      <c r="J48" t="str">
        <f t="shared" si="0"/>
        <v/>
      </c>
    </row>
    <row r="49" spans="1:10">
      <c r="A49" t="s">
        <v>160</v>
      </c>
      <c r="B49" t="s">
        <v>161</v>
      </c>
      <c r="C49" t="str">
        <f t="shared" si="2"/>
        <v>1/12</v>
      </c>
      <c r="D49" t="str">
        <f>"447/8582"</f>
        <v>447/8582</v>
      </c>
      <c r="E49">
        <v>0.47392837988853798</v>
      </c>
      <c r="F49">
        <v>0.47392837988853798</v>
      </c>
      <c r="G49">
        <v>0.31179498676877498</v>
      </c>
      <c r="H49" t="s">
        <v>816</v>
      </c>
      <c r="I49">
        <v>1</v>
      </c>
      <c r="J49" t="str">
        <f t="shared" si="0"/>
        <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AEFBF-FCAC-48B5-9144-88EB33E778F2}">
  <dimension ref="A1:J158"/>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172</v>
      </c>
      <c r="B2" t="s">
        <v>173</v>
      </c>
      <c r="C2" t="str">
        <f>"3/19"</f>
        <v>3/19</v>
      </c>
      <c r="D2" t="str">
        <f>"91/8582"</f>
        <v>91/8582</v>
      </c>
      <c r="E2">
        <v>9.883090629050381E-4</v>
      </c>
      <c r="F2">
        <v>9.7737223570951798E-2</v>
      </c>
      <c r="G2">
        <v>8.5843622445824302E-2</v>
      </c>
      <c r="H2" t="s">
        <v>806</v>
      </c>
      <c r="I2">
        <v>3</v>
      </c>
      <c r="J2" t="str">
        <f t="shared" ref="J2:J65" si="0">IF(F2&lt;0.05,"*","")</f>
        <v/>
      </c>
    </row>
    <row r="3" spans="1:10">
      <c r="A3" t="s">
        <v>163</v>
      </c>
      <c r="B3" t="s">
        <v>164</v>
      </c>
      <c r="C3" t="str">
        <f>"2/19"</f>
        <v>2/19</v>
      </c>
      <c r="D3" t="str">
        <f>"24/8582"</f>
        <v>24/8582</v>
      </c>
      <c r="E3">
        <v>1.2450601728783699E-3</v>
      </c>
      <c r="F3">
        <v>9.7737223570951798E-2</v>
      </c>
      <c r="G3">
        <v>8.5843622445824302E-2</v>
      </c>
      <c r="H3" t="s">
        <v>809</v>
      </c>
      <c r="I3">
        <v>2</v>
      </c>
      <c r="J3" t="str">
        <f t="shared" si="0"/>
        <v/>
      </c>
    </row>
    <row r="4" spans="1:10">
      <c r="A4" t="s">
        <v>166</v>
      </c>
      <c r="B4" t="s">
        <v>167</v>
      </c>
      <c r="C4" t="str">
        <f>"2/19"</f>
        <v>2/19</v>
      </c>
      <c r="D4" t="str">
        <f>"33/8582"</f>
        <v>33/8582</v>
      </c>
      <c r="E4">
        <v>2.3537453318577101E-3</v>
      </c>
      <c r="F4">
        <v>0.108178860635939</v>
      </c>
      <c r="G4">
        <v>9.5014621141857297E-2</v>
      </c>
      <c r="H4" t="s">
        <v>809</v>
      </c>
      <c r="I4">
        <v>2</v>
      </c>
      <c r="J4" t="str">
        <f t="shared" si="0"/>
        <v/>
      </c>
    </row>
    <row r="5" spans="1:10">
      <c r="A5" t="s">
        <v>188</v>
      </c>
      <c r="B5" t="s">
        <v>189</v>
      </c>
      <c r="C5" t="str">
        <f>"2/19"</f>
        <v>2/19</v>
      </c>
      <c r="D5" t="str">
        <f>"36/8582"</f>
        <v>36/8582</v>
      </c>
      <c r="E5">
        <v>2.7973600154634899E-3</v>
      </c>
      <c r="F5">
        <v>0.108178860635939</v>
      </c>
      <c r="G5">
        <v>9.5014621141857297E-2</v>
      </c>
      <c r="H5" t="s">
        <v>897</v>
      </c>
      <c r="I5">
        <v>2</v>
      </c>
      <c r="J5" t="str">
        <f t="shared" si="0"/>
        <v/>
      </c>
    </row>
    <row r="6" spans="1:10">
      <c r="A6" t="s">
        <v>168</v>
      </c>
      <c r="B6" t="s">
        <v>169</v>
      </c>
      <c r="C6" t="str">
        <f>"2/19"</f>
        <v>2/19</v>
      </c>
      <c r="D6" t="str">
        <f>"40/8582"</f>
        <v>40/8582</v>
      </c>
      <c r="E6">
        <v>3.4451866444566602E-3</v>
      </c>
      <c r="F6">
        <v>0.108178860635939</v>
      </c>
      <c r="G6">
        <v>9.5014621141857297E-2</v>
      </c>
      <c r="H6" t="s">
        <v>809</v>
      </c>
      <c r="I6">
        <v>2</v>
      </c>
      <c r="J6" t="str">
        <f t="shared" si="0"/>
        <v/>
      </c>
    </row>
    <row r="7" spans="1:10">
      <c r="A7" t="s">
        <v>170</v>
      </c>
      <c r="B7" t="s">
        <v>171</v>
      </c>
      <c r="C7" t="str">
        <f>"2/19"</f>
        <v>2/19</v>
      </c>
      <c r="D7" t="str">
        <f>"61/8582"</f>
        <v>61/8582</v>
      </c>
      <c r="E7">
        <v>7.8625044317439802E-3</v>
      </c>
      <c r="F7">
        <v>0.20573553263063399</v>
      </c>
      <c r="G7">
        <v>0.18069966325587</v>
      </c>
      <c r="H7" t="s">
        <v>809</v>
      </c>
      <c r="I7">
        <v>2</v>
      </c>
      <c r="J7" t="str">
        <f t="shared" si="0"/>
        <v/>
      </c>
    </row>
    <row r="8" spans="1:10">
      <c r="A8" t="s">
        <v>84</v>
      </c>
      <c r="B8" t="s">
        <v>85</v>
      </c>
      <c r="C8" t="str">
        <f>"4/19"</f>
        <v>4/19</v>
      </c>
      <c r="D8" t="str">
        <f>"492/8582"</f>
        <v>492/8582</v>
      </c>
      <c r="E8">
        <v>2.07851548705393E-2</v>
      </c>
      <c r="F8">
        <v>0.25207840391974701</v>
      </c>
      <c r="G8">
        <v>0.22140309026809801</v>
      </c>
      <c r="H8" t="s">
        <v>898</v>
      </c>
      <c r="I8">
        <v>4</v>
      </c>
      <c r="J8" t="str">
        <f t="shared" si="0"/>
        <v/>
      </c>
    </row>
    <row r="9" spans="1:10">
      <c r="A9" t="s">
        <v>255</v>
      </c>
      <c r="B9" t="s">
        <v>256</v>
      </c>
      <c r="C9" t="str">
        <f>"3/19"</f>
        <v>3/19</v>
      </c>
      <c r="D9" t="str">
        <f>"218/8582"</f>
        <v>218/8582</v>
      </c>
      <c r="E9">
        <v>1.15995149991335E-2</v>
      </c>
      <c r="F9">
        <v>0.25207840391974701</v>
      </c>
      <c r="G9">
        <v>0.22140309026809801</v>
      </c>
      <c r="H9" t="s">
        <v>899</v>
      </c>
      <c r="I9">
        <v>3</v>
      </c>
      <c r="J9" t="str">
        <f t="shared" si="0"/>
        <v/>
      </c>
    </row>
    <row r="10" spans="1:10">
      <c r="A10" t="s">
        <v>190</v>
      </c>
      <c r="B10" t="s">
        <v>191</v>
      </c>
      <c r="C10" t="str">
        <f>"3/19"</f>
        <v>3/19</v>
      </c>
      <c r="D10" t="str">
        <f>"342/8582"</f>
        <v>342/8582</v>
      </c>
      <c r="E10">
        <v>3.7854962768855499E-2</v>
      </c>
      <c r="F10">
        <v>0.25207840391974701</v>
      </c>
      <c r="G10">
        <v>0.22140309026809801</v>
      </c>
      <c r="H10" t="s">
        <v>806</v>
      </c>
      <c r="I10">
        <v>3</v>
      </c>
      <c r="J10" t="str">
        <f t="shared" si="0"/>
        <v/>
      </c>
    </row>
    <row r="11" spans="1:10">
      <c r="A11" t="s">
        <v>145</v>
      </c>
      <c r="B11" t="s">
        <v>146</v>
      </c>
      <c r="C11" t="str">
        <f t="shared" ref="C11:C26" si="1">"2/19"</f>
        <v>2/19</v>
      </c>
      <c r="D11" t="str">
        <f>"95/8582"</f>
        <v>95/8582</v>
      </c>
      <c r="E11">
        <v>1.83457025283227E-2</v>
      </c>
      <c r="F11">
        <v>0.25207840391974701</v>
      </c>
      <c r="G11">
        <v>0.22140309026809801</v>
      </c>
      <c r="H11" t="s">
        <v>809</v>
      </c>
      <c r="I11">
        <v>2</v>
      </c>
      <c r="J11" t="str">
        <f t="shared" si="0"/>
        <v/>
      </c>
    </row>
    <row r="12" spans="1:10">
      <c r="A12" t="s">
        <v>303</v>
      </c>
      <c r="B12" t="s">
        <v>304</v>
      </c>
      <c r="C12" t="str">
        <f t="shared" si="1"/>
        <v>2/19</v>
      </c>
      <c r="D12" t="str">
        <f>"99/8582"</f>
        <v>99/8582</v>
      </c>
      <c r="E12">
        <v>1.9827406974314898E-2</v>
      </c>
      <c r="F12">
        <v>0.25207840391974701</v>
      </c>
      <c r="G12">
        <v>0.22140309026809801</v>
      </c>
      <c r="H12" t="s">
        <v>900</v>
      </c>
      <c r="I12">
        <v>2</v>
      </c>
      <c r="J12" t="str">
        <f t="shared" si="0"/>
        <v/>
      </c>
    </row>
    <row r="13" spans="1:10">
      <c r="A13" t="s">
        <v>147</v>
      </c>
      <c r="B13" t="s">
        <v>148</v>
      </c>
      <c r="C13" t="str">
        <f t="shared" si="1"/>
        <v>2/19</v>
      </c>
      <c r="D13" t="str">
        <f>"106/8582"</f>
        <v>106/8582</v>
      </c>
      <c r="E13">
        <v>2.25379719248716E-2</v>
      </c>
      <c r="F13">
        <v>0.25207840391974701</v>
      </c>
      <c r="G13">
        <v>0.22140309026809801</v>
      </c>
      <c r="H13" t="s">
        <v>901</v>
      </c>
      <c r="I13">
        <v>2</v>
      </c>
      <c r="J13" t="str">
        <f t="shared" si="0"/>
        <v/>
      </c>
    </row>
    <row r="14" spans="1:10">
      <c r="A14" t="s">
        <v>72</v>
      </c>
      <c r="B14" t="s">
        <v>73</v>
      </c>
      <c r="C14" t="str">
        <f t="shared" si="1"/>
        <v>2/19</v>
      </c>
      <c r="D14" t="str">
        <f>"117/8582"</f>
        <v>117/8582</v>
      </c>
      <c r="E14">
        <v>2.7089838907211099E-2</v>
      </c>
      <c r="F14">
        <v>0.25207840391974701</v>
      </c>
      <c r="G14">
        <v>0.22140309026809801</v>
      </c>
      <c r="H14" t="s">
        <v>902</v>
      </c>
      <c r="I14">
        <v>2</v>
      </c>
      <c r="J14" t="str">
        <f t="shared" si="0"/>
        <v/>
      </c>
    </row>
    <row r="15" spans="1:10">
      <c r="A15" t="s">
        <v>76</v>
      </c>
      <c r="B15" t="s">
        <v>77</v>
      </c>
      <c r="C15" t="str">
        <f t="shared" si="1"/>
        <v>2/19</v>
      </c>
      <c r="D15" t="str">
        <f>"122/8582"</f>
        <v>122/8582</v>
      </c>
      <c r="E15">
        <v>2.9272895427143501E-2</v>
      </c>
      <c r="F15">
        <v>0.25207840391974701</v>
      </c>
      <c r="G15">
        <v>0.22140309026809801</v>
      </c>
      <c r="H15" t="s">
        <v>902</v>
      </c>
      <c r="I15">
        <v>2</v>
      </c>
      <c r="J15" t="str">
        <f t="shared" si="0"/>
        <v/>
      </c>
    </row>
    <row r="16" spans="1:10">
      <c r="A16" t="s">
        <v>481</v>
      </c>
      <c r="B16" t="s">
        <v>482</v>
      </c>
      <c r="C16" t="str">
        <f t="shared" si="1"/>
        <v>2/19</v>
      </c>
      <c r="D16" t="str">
        <f>"150/8582"</f>
        <v>150/8582</v>
      </c>
      <c r="E16">
        <v>4.2727383146005403E-2</v>
      </c>
      <c r="F16">
        <v>0.25207840391974701</v>
      </c>
      <c r="G16">
        <v>0.22140309026809801</v>
      </c>
      <c r="H16" t="s">
        <v>903</v>
      </c>
      <c r="I16">
        <v>2</v>
      </c>
      <c r="J16" t="str">
        <f t="shared" si="0"/>
        <v/>
      </c>
    </row>
    <row r="17" spans="1:10">
      <c r="A17" t="s">
        <v>251</v>
      </c>
      <c r="B17" t="s">
        <v>252</v>
      </c>
      <c r="C17" t="str">
        <f t="shared" si="1"/>
        <v>2/19</v>
      </c>
      <c r="D17" t="str">
        <f>"201/8582"</f>
        <v>201/8582</v>
      </c>
      <c r="E17">
        <v>7.1914602779913905E-2</v>
      </c>
      <c r="F17">
        <v>0.25207840391974701</v>
      </c>
      <c r="G17">
        <v>0.22140309026809801</v>
      </c>
      <c r="H17" t="s">
        <v>904</v>
      </c>
      <c r="I17">
        <v>2</v>
      </c>
      <c r="J17" t="str">
        <f t="shared" si="0"/>
        <v/>
      </c>
    </row>
    <row r="18" spans="1:10">
      <c r="A18" t="s">
        <v>501</v>
      </c>
      <c r="B18" t="s">
        <v>502</v>
      </c>
      <c r="C18" t="str">
        <f t="shared" si="1"/>
        <v>2/19</v>
      </c>
      <c r="D18" t="str">
        <f>"229/8582"</f>
        <v>229/8582</v>
      </c>
      <c r="E18">
        <v>9.0072121243016098E-2</v>
      </c>
      <c r="F18">
        <v>0.25207840391974701</v>
      </c>
      <c r="G18">
        <v>0.22140309026809801</v>
      </c>
      <c r="H18" t="s">
        <v>903</v>
      </c>
      <c r="I18">
        <v>2</v>
      </c>
      <c r="J18" t="str">
        <f t="shared" si="0"/>
        <v/>
      </c>
    </row>
    <row r="19" spans="1:10">
      <c r="A19" t="s">
        <v>503</v>
      </c>
      <c r="B19" t="s">
        <v>504</v>
      </c>
      <c r="C19" t="str">
        <f t="shared" si="1"/>
        <v>2/19</v>
      </c>
      <c r="D19" t="str">
        <f>"230/8582"</f>
        <v>230/8582</v>
      </c>
      <c r="E19">
        <v>9.0744635307445004E-2</v>
      </c>
      <c r="F19">
        <v>0.25207840391974701</v>
      </c>
      <c r="G19">
        <v>0.22140309026809801</v>
      </c>
      <c r="H19" t="s">
        <v>821</v>
      </c>
      <c r="I19">
        <v>2</v>
      </c>
      <c r="J19" t="str">
        <f t="shared" si="0"/>
        <v/>
      </c>
    </row>
    <row r="20" spans="1:10">
      <c r="A20" t="s">
        <v>114</v>
      </c>
      <c r="B20" t="s">
        <v>115</v>
      </c>
      <c r="C20" t="str">
        <f t="shared" si="1"/>
        <v>2/19</v>
      </c>
      <c r="D20" t="str">
        <f>"230/8582"</f>
        <v>230/8582</v>
      </c>
      <c r="E20">
        <v>9.0744635307445004E-2</v>
      </c>
      <c r="F20">
        <v>0.25207840391974701</v>
      </c>
      <c r="G20">
        <v>0.22140309026809801</v>
      </c>
      <c r="H20" t="s">
        <v>901</v>
      </c>
      <c r="I20">
        <v>2</v>
      </c>
      <c r="J20" t="str">
        <f t="shared" si="0"/>
        <v/>
      </c>
    </row>
    <row r="21" spans="1:10">
      <c r="A21" t="s">
        <v>82</v>
      </c>
      <c r="B21" t="s">
        <v>83</v>
      </c>
      <c r="C21" t="str">
        <f t="shared" si="1"/>
        <v>2/19</v>
      </c>
      <c r="D21" t="str">
        <f>"246/8582"</f>
        <v>246/8582</v>
      </c>
      <c r="E21">
        <v>0.101711018543907</v>
      </c>
      <c r="F21">
        <v>0.25207840391974701</v>
      </c>
      <c r="G21">
        <v>0.22140309026809801</v>
      </c>
      <c r="H21" t="s">
        <v>902</v>
      </c>
      <c r="I21">
        <v>2</v>
      </c>
      <c r="J21" t="str">
        <f t="shared" si="0"/>
        <v/>
      </c>
    </row>
    <row r="22" spans="1:10">
      <c r="A22" t="s">
        <v>509</v>
      </c>
      <c r="B22" t="s">
        <v>510</v>
      </c>
      <c r="C22" t="str">
        <f t="shared" si="1"/>
        <v>2/19</v>
      </c>
      <c r="D22" t="str">
        <f>"256/8582"</f>
        <v>256/8582</v>
      </c>
      <c r="E22">
        <v>0.108751511583678</v>
      </c>
      <c r="F22">
        <v>0.25207840391974701</v>
      </c>
      <c r="G22">
        <v>0.22140309026809801</v>
      </c>
      <c r="H22" t="s">
        <v>821</v>
      </c>
      <c r="I22">
        <v>2</v>
      </c>
      <c r="J22" t="str">
        <f t="shared" si="0"/>
        <v/>
      </c>
    </row>
    <row r="23" spans="1:10">
      <c r="A23" t="s">
        <v>511</v>
      </c>
      <c r="B23" t="s">
        <v>512</v>
      </c>
      <c r="C23" t="str">
        <f t="shared" si="1"/>
        <v>2/19</v>
      </c>
      <c r="D23" t="str">
        <f>"262/8582"</f>
        <v>262/8582</v>
      </c>
      <c r="E23">
        <v>0.11304017011452901</v>
      </c>
      <c r="F23">
        <v>0.25207840391974701</v>
      </c>
      <c r="G23">
        <v>0.22140309026809801</v>
      </c>
      <c r="H23" t="s">
        <v>821</v>
      </c>
      <c r="I23">
        <v>2</v>
      </c>
      <c r="J23" t="str">
        <f t="shared" si="0"/>
        <v/>
      </c>
    </row>
    <row r="24" spans="1:10">
      <c r="A24" t="s">
        <v>515</v>
      </c>
      <c r="B24" t="s">
        <v>516</v>
      </c>
      <c r="C24" t="str">
        <f t="shared" si="1"/>
        <v>2/19</v>
      </c>
      <c r="D24" t="str">
        <f>"268/8582"</f>
        <v>268/8582</v>
      </c>
      <c r="E24">
        <v>0.11737485060162201</v>
      </c>
      <c r="F24">
        <v>0.25207840391974701</v>
      </c>
      <c r="G24">
        <v>0.22140309026809801</v>
      </c>
      <c r="H24" t="s">
        <v>821</v>
      </c>
      <c r="I24">
        <v>2</v>
      </c>
      <c r="J24" t="str">
        <f t="shared" si="0"/>
        <v/>
      </c>
    </row>
    <row r="25" spans="1:10">
      <c r="A25" t="s">
        <v>519</v>
      </c>
      <c r="B25" t="s">
        <v>520</v>
      </c>
      <c r="C25" t="str">
        <f t="shared" si="1"/>
        <v>2/19</v>
      </c>
      <c r="D25" t="str">
        <f>"291/8582"</f>
        <v>291/8582</v>
      </c>
      <c r="E25">
        <v>0.134385496143865</v>
      </c>
      <c r="F25">
        <v>0.25207840391974701</v>
      </c>
      <c r="G25">
        <v>0.22140309026809801</v>
      </c>
      <c r="H25" t="s">
        <v>821</v>
      </c>
      <c r="I25">
        <v>2</v>
      </c>
      <c r="J25" t="str">
        <f t="shared" si="0"/>
        <v/>
      </c>
    </row>
    <row r="26" spans="1:10">
      <c r="A26" t="s">
        <v>262</v>
      </c>
      <c r="B26" t="s">
        <v>263</v>
      </c>
      <c r="C26" t="str">
        <f t="shared" si="1"/>
        <v>2/19</v>
      </c>
      <c r="D26" t="str">
        <f>"323/8582"</f>
        <v>323/8582</v>
      </c>
      <c r="E26">
        <v>0.15895389801308901</v>
      </c>
      <c r="F26">
        <v>0.25207840391974701</v>
      </c>
      <c r="G26">
        <v>0.22140309026809801</v>
      </c>
      <c r="H26" t="s">
        <v>904</v>
      </c>
      <c r="I26">
        <v>2</v>
      </c>
      <c r="J26" t="str">
        <f t="shared" si="0"/>
        <v/>
      </c>
    </row>
    <row r="27" spans="1:10">
      <c r="A27" t="s">
        <v>905</v>
      </c>
      <c r="B27" t="s">
        <v>906</v>
      </c>
      <c r="C27" t="str">
        <f t="shared" ref="C27:C90" si="2">"1/19"</f>
        <v>1/19</v>
      </c>
      <c r="D27" t="str">
        <f>"12/8582"</f>
        <v>12/8582</v>
      </c>
      <c r="E27">
        <v>2.6262740335547399E-2</v>
      </c>
      <c r="F27">
        <v>0.25207840391974701</v>
      </c>
      <c r="G27">
        <v>0.22140309026809801</v>
      </c>
      <c r="H27" t="s">
        <v>907</v>
      </c>
      <c r="I27">
        <v>1</v>
      </c>
      <c r="J27" t="str">
        <f t="shared" si="0"/>
        <v/>
      </c>
    </row>
    <row r="28" spans="1:10">
      <c r="A28" t="s">
        <v>908</v>
      </c>
      <c r="B28" t="s">
        <v>909</v>
      </c>
      <c r="C28" t="str">
        <f t="shared" si="2"/>
        <v>1/19</v>
      </c>
      <c r="D28" t="str">
        <f>"17/8582"</f>
        <v>17/8582</v>
      </c>
      <c r="E28">
        <v>3.7011535990543902E-2</v>
      </c>
      <c r="F28">
        <v>0.25207840391974701</v>
      </c>
      <c r="G28">
        <v>0.22140309026809801</v>
      </c>
      <c r="H28" t="s">
        <v>910</v>
      </c>
      <c r="I28">
        <v>1</v>
      </c>
      <c r="J28" t="str">
        <f t="shared" si="0"/>
        <v/>
      </c>
    </row>
    <row r="29" spans="1:10">
      <c r="A29" t="s">
        <v>823</v>
      </c>
      <c r="B29" t="s">
        <v>824</v>
      </c>
      <c r="C29" t="str">
        <f t="shared" si="2"/>
        <v>1/19</v>
      </c>
      <c r="D29" t="str">
        <f>"19/8582"</f>
        <v>19/8582</v>
      </c>
      <c r="E29">
        <v>4.12794992203886E-2</v>
      </c>
      <c r="F29">
        <v>0.25207840391974701</v>
      </c>
      <c r="G29">
        <v>0.22140309026809801</v>
      </c>
      <c r="H29" t="s">
        <v>825</v>
      </c>
      <c r="I29">
        <v>1</v>
      </c>
      <c r="J29" t="str">
        <f t="shared" si="0"/>
        <v/>
      </c>
    </row>
    <row r="30" spans="1:10">
      <c r="A30" t="s">
        <v>109</v>
      </c>
      <c r="B30" t="s">
        <v>110</v>
      </c>
      <c r="C30" t="str">
        <f t="shared" si="2"/>
        <v>1/19</v>
      </c>
      <c r="D30" t="str">
        <f>"19/8582"</f>
        <v>19/8582</v>
      </c>
      <c r="E30">
        <v>4.12794992203886E-2</v>
      </c>
      <c r="F30">
        <v>0.25207840391974701</v>
      </c>
      <c r="G30">
        <v>0.22140309026809801</v>
      </c>
      <c r="H30" t="s">
        <v>911</v>
      </c>
      <c r="I30">
        <v>1</v>
      </c>
      <c r="J30" t="str">
        <f t="shared" si="0"/>
        <v/>
      </c>
    </row>
    <row r="31" spans="1:10">
      <c r="A31" t="s">
        <v>889</v>
      </c>
      <c r="B31" t="s">
        <v>890</v>
      </c>
      <c r="C31" t="str">
        <f t="shared" si="2"/>
        <v>1/19</v>
      </c>
      <c r="D31" t="str">
        <f>"20/8582"</f>
        <v>20/8582</v>
      </c>
      <c r="E31">
        <v>4.3406754798435303E-2</v>
      </c>
      <c r="F31">
        <v>0.25207840391974701</v>
      </c>
      <c r="G31">
        <v>0.22140309026809801</v>
      </c>
      <c r="H31" t="s">
        <v>912</v>
      </c>
      <c r="I31">
        <v>1</v>
      </c>
      <c r="J31" t="str">
        <f t="shared" si="0"/>
        <v/>
      </c>
    </row>
    <row r="32" spans="1:10">
      <c r="A32" t="s">
        <v>826</v>
      </c>
      <c r="B32" t="s">
        <v>827</v>
      </c>
      <c r="C32" t="str">
        <f t="shared" si="2"/>
        <v>1/19</v>
      </c>
      <c r="D32" t="str">
        <f>"20/8582"</f>
        <v>20/8582</v>
      </c>
      <c r="E32">
        <v>4.3406754798435303E-2</v>
      </c>
      <c r="F32">
        <v>0.25207840391974701</v>
      </c>
      <c r="G32">
        <v>0.22140309026809801</v>
      </c>
      <c r="H32" t="s">
        <v>828</v>
      </c>
      <c r="I32">
        <v>1</v>
      </c>
      <c r="J32" t="str">
        <f t="shared" si="0"/>
        <v/>
      </c>
    </row>
    <row r="33" spans="1:10">
      <c r="A33" t="s">
        <v>829</v>
      </c>
      <c r="B33" t="s">
        <v>830</v>
      </c>
      <c r="C33" t="str">
        <f t="shared" si="2"/>
        <v>1/19</v>
      </c>
      <c r="D33" t="str">
        <f>"20/8582"</f>
        <v>20/8582</v>
      </c>
      <c r="E33">
        <v>4.3406754798435303E-2</v>
      </c>
      <c r="F33">
        <v>0.25207840391974701</v>
      </c>
      <c r="G33">
        <v>0.22140309026809801</v>
      </c>
      <c r="H33" t="s">
        <v>828</v>
      </c>
      <c r="I33">
        <v>1</v>
      </c>
      <c r="J33" t="str">
        <f t="shared" si="0"/>
        <v/>
      </c>
    </row>
    <row r="34" spans="1:10">
      <c r="A34" t="s">
        <v>175</v>
      </c>
      <c r="B34" t="s">
        <v>176</v>
      </c>
      <c r="C34" t="str">
        <f t="shared" si="2"/>
        <v>1/19</v>
      </c>
      <c r="D34" t="str">
        <f>"21/8582"</f>
        <v>21/8582</v>
      </c>
      <c r="E34">
        <v>4.55295382203963E-2</v>
      </c>
      <c r="F34">
        <v>0.25207840391974701</v>
      </c>
      <c r="G34">
        <v>0.22140309026809801</v>
      </c>
      <c r="H34" t="s">
        <v>911</v>
      </c>
      <c r="I34">
        <v>1</v>
      </c>
      <c r="J34" t="str">
        <f t="shared" si="0"/>
        <v/>
      </c>
    </row>
    <row r="35" spans="1:10">
      <c r="A35" t="s">
        <v>797</v>
      </c>
      <c r="B35" t="s">
        <v>798</v>
      </c>
      <c r="C35" t="str">
        <f t="shared" si="2"/>
        <v>1/19</v>
      </c>
      <c r="D35" t="str">
        <f>"21/8582"</f>
        <v>21/8582</v>
      </c>
      <c r="E35">
        <v>4.55295382203963E-2</v>
      </c>
      <c r="F35">
        <v>0.25207840391974701</v>
      </c>
      <c r="G35">
        <v>0.22140309026809801</v>
      </c>
      <c r="H35" t="s">
        <v>799</v>
      </c>
      <c r="I35">
        <v>1</v>
      </c>
      <c r="J35" t="str">
        <f t="shared" si="0"/>
        <v/>
      </c>
    </row>
    <row r="36" spans="1:10">
      <c r="A36" t="s">
        <v>913</v>
      </c>
      <c r="B36" t="s">
        <v>914</v>
      </c>
      <c r="C36" t="str">
        <f t="shared" si="2"/>
        <v>1/19</v>
      </c>
      <c r="D36" t="str">
        <f>"21/8582"</f>
        <v>21/8582</v>
      </c>
      <c r="E36">
        <v>4.55295382203963E-2</v>
      </c>
      <c r="F36">
        <v>0.25207840391974701</v>
      </c>
      <c r="G36">
        <v>0.22140309026809801</v>
      </c>
      <c r="H36" t="s">
        <v>915</v>
      </c>
      <c r="I36">
        <v>1</v>
      </c>
      <c r="J36" t="str">
        <f t="shared" si="0"/>
        <v/>
      </c>
    </row>
    <row r="37" spans="1:10">
      <c r="A37" t="s">
        <v>916</v>
      </c>
      <c r="B37" t="s">
        <v>917</v>
      </c>
      <c r="C37" t="str">
        <f t="shared" si="2"/>
        <v>1/19</v>
      </c>
      <c r="D37" t="str">
        <f>"22/8582"</f>
        <v>22/8582</v>
      </c>
      <c r="E37">
        <v>4.7647858366852598E-2</v>
      </c>
      <c r="F37">
        <v>0.25207840391974701</v>
      </c>
      <c r="G37">
        <v>0.22140309026809801</v>
      </c>
      <c r="H37" t="s">
        <v>915</v>
      </c>
      <c r="I37">
        <v>1</v>
      </c>
      <c r="J37" t="str">
        <f t="shared" si="0"/>
        <v/>
      </c>
    </row>
    <row r="38" spans="1:10">
      <c r="A38" t="s">
        <v>918</v>
      </c>
      <c r="B38" t="s">
        <v>919</v>
      </c>
      <c r="C38" t="str">
        <f t="shared" si="2"/>
        <v>1/19</v>
      </c>
      <c r="D38" t="str">
        <f>"26/8582"</f>
        <v>26/8582</v>
      </c>
      <c r="E38">
        <v>5.6076683228888299E-2</v>
      </c>
      <c r="F38">
        <v>0.25207840391974701</v>
      </c>
      <c r="G38">
        <v>0.22140309026809801</v>
      </c>
      <c r="H38" t="s">
        <v>920</v>
      </c>
      <c r="I38">
        <v>1</v>
      </c>
      <c r="J38" t="str">
        <f t="shared" si="0"/>
        <v/>
      </c>
    </row>
    <row r="39" spans="1:10">
      <c r="A39" t="s">
        <v>840</v>
      </c>
      <c r="B39" t="s">
        <v>841</v>
      </c>
      <c r="C39" t="str">
        <f t="shared" si="2"/>
        <v>1/19</v>
      </c>
      <c r="D39" t="str">
        <f>"27/8582"</f>
        <v>27/8582</v>
      </c>
      <c r="E39">
        <v>5.8172819626580302E-2</v>
      </c>
      <c r="F39">
        <v>0.25207840391974701</v>
      </c>
      <c r="G39">
        <v>0.22140309026809801</v>
      </c>
      <c r="H39" t="s">
        <v>842</v>
      </c>
      <c r="I39">
        <v>1</v>
      </c>
      <c r="J39" t="str">
        <f t="shared" si="0"/>
        <v/>
      </c>
    </row>
    <row r="40" spans="1:10">
      <c r="A40" t="s">
        <v>843</v>
      </c>
      <c r="B40" t="s">
        <v>844</v>
      </c>
      <c r="C40" t="str">
        <f t="shared" si="2"/>
        <v>1/19</v>
      </c>
      <c r="D40" t="str">
        <f>"30/8582"</f>
        <v>30/8582</v>
      </c>
      <c r="E40">
        <v>6.4434801825725405E-2</v>
      </c>
      <c r="F40">
        <v>0.25207840391974701</v>
      </c>
      <c r="G40">
        <v>0.22140309026809801</v>
      </c>
      <c r="H40" t="s">
        <v>828</v>
      </c>
      <c r="I40">
        <v>1</v>
      </c>
      <c r="J40" t="str">
        <f t="shared" si="0"/>
        <v/>
      </c>
    </row>
    <row r="41" spans="1:10">
      <c r="A41" t="s">
        <v>921</v>
      </c>
      <c r="B41" t="s">
        <v>922</v>
      </c>
      <c r="C41" t="str">
        <f t="shared" si="2"/>
        <v>1/19</v>
      </c>
      <c r="D41" t="str">
        <f>"33/8582"</f>
        <v>33/8582</v>
      </c>
      <c r="E41">
        <v>7.0657327082996296E-2</v>
      </c>
      <c r="F41">
        <v>0.25207840391974701</v>
      </c>
      <c r="G41">
        <v>0.22140309026809801</v>
      </c>
      <c r="H41" t="s">
        <v>923</v>
      </c>
      <c r="I41">
        <v>1</v>
      </c>
      <c r="J41" t="str">
        <f t="shared" si="0"/>
        <v/>
      </c>
    </row>
    <row r="42" spans="1:10">
      <c r="A42" t="s">
        <v>122</v>
      </c>
      <c r="B42" t="s">
        <v>123</v>
      </c>
      <c r="C42" t="str">
        <f t="shared" si="2"/>
        <v>1/19</v>
      </c>
      <c r="D42" t="str">
        <f>"35/8582"</f>
        <v>35/8582</v>
      </c>
      <c r="E42">
        <v>7.47838727803046E-2</v>
      </c>
      <c r="F42">
        <v>0.25207840391974701</v>
      </c>
      <c r="G42">
        <v>0.22140309026809801</v>
      </c>
      <c r="H42" t="s">
        <v>924</v>
      </c>
      <c r="I42">
        <v>1</v>
      </c>
      <c r="J42" t="str">
        <f t="shared" si="0"/>
        <v/>
      </c>
    </row>
    <row r="43" spans="1:10">
      <c r="A43" t="s">
        <v>925</v>
      </c>
      <c r="B43" t="s">
        <v>926</v>
      </c>
      <c r="C43" t="str">
        <f t="shared" si="2"/>
        <v>1/19</v>
      </c>
      <c r="D43" t="str">
        <f>"36/8582"</f>
        <v>36/8582</v>
      </c>
      <c r="E43">
        <v>7.6840630287871498E-2</v>
      </c>
      <c r="F43">
        <v>0.25207840391974701</v>
      </c>
      <c r="G43">
        <v>0.22140309026809801</v>
      </c>
      <c r="H43" t="s">
        <v>915</v>
      </c>
      <c r="I43">
        <v>1</v>
      </c>
      <c r="J43" t="str">
        <f t="shared" si="0"/>
        <v/>
      </c>
    </row>
    <row r="44" spans="1:10">
      <c r="A44" t="s">
        <v>125</v>
      </c>
      <c r="B44" t="s">
        <v>126</v>
      </c>
      <c r="C44" t="str">
        <f t="shared" si="2"/>
        <v>1/19</v>
      </c>
      <c r="D44" t="str">
        <f>"36/8582"</f>
        <v>36/8582</v>
      </c>
      <c r="E44">
        <v>7.6840630287871498E-2</v>
      </c>
      <c r="F44">
        <v>0.25207840391974701</v>
      </c>
      <c r="G44">
        <v>0.22140309026809801</v>
      </c>
      <c r="H44" t="s">
        <v>927</v>
      </c>
      <c r="I44">
        <v>1</v>
      </c>
      <c r="J44" t="str">
        <f t="shared" si="0"/>
        <v/>
      </c>
    </row>
    <row r="45" spans="1:10">
      <c r="A45" t="s">
        <v>756</v>
      </c>
      <c r="B45" t="s">
        <v>757</v>
      </c>
      <c r="C45" t="str">
        <f t="shared" si="2"/>
        <v>1/19</v>
      </c>
      <c r="D45" t="str">
        <f>"42/8582"</f>
        <v>42/8582</v>
      </c>
      <c r="E45">
        <v>8.90905035226814E-2</v>
      </c>
      <c r="F45">
        <v>0.25207840391974701</v>
      </c>
      <c r="G45">
        <v>0.22140309026809801</v>
      </c>
      <c r="H45" t="s">
        <v>842</v>
      </c>
      <c r="I45">
        <v>1</v>
      </c>
      <c r="J45" t="str">
        <f t="shared" si="0"/>
        <v/>
      </c>
    </row>
    <row r="46" spans="1:10">
      <c r="A46" t="s">
        <v>578</v>
      </c>
      <c r="B46" t="s">
        <v>579</v>
      </c>
      <c r="C46" t="str">
        <f t="shared" si="2"/>
        <v>1/19</v>
      </c>
      <c r="D46" t="str">
        <f>"45/8582"</f>
        <v>45/8582</v>
      </c>
      <c r="E46">
        <v>9.5157536776628499E-2</v>
      </c>
      <c r="F46">
        <v>0.25207840391974701</v>
      </c>
      <c r="G46">
        <v>0.22140309026809801</v>
      </c>
      <c r="H46" t="s">
        <v>924</v>
      </c>
      <c r="I46">
        <v>1</v>
      </c>
      <c r="J46" t="str">
        <f t="shared" si="0"/>
        <v/>
      </c>
    </row>
    <row r="47" spans="1:10">
      <c r="A47" t="s">
        <v>130</v>
      </c>
      <c r="B47" t="s">
        <v>131</v>
      </c>
      <c r="C47" t="str">
        <f t="shared" si="2"/>
        <v>1/19</v>
      </c>
      <c r="D47" t="str">
        <f>"46/8582"</f>
        <v>46/8582</v>
      </c>
      <c r="E47">
        <v>9.7171359759086903E-2</v>
      </c>
      <c r="F47">
        <v>0.25207840391974701</v>
      </c>
      <c r="G47">
        <v>0.22140309026809801</v>
      </c>
      <c r="H47" t="s">
        <v>927</v>
      </c>
      <c r="I47">
        <v>1</v>
      </c>
      <c r="J47" t="str">
        <f t="shared" si="0"/>
        <v/>
      </c>
    </row>
    <row r="48" spans="1:10">
      <c r="A48" t="s">
        <v>322</v>
      </c>
      <c r="B48" t="s">
        <v>323</v>
      </c>
      <c r="C48" t="str">
        <f t="shared" si="2"/>
        <v>1/19</v>
      </c>
      <c r="D48" t="str">
        <f>"49/8582"</f>
        <v>49/8582</v>
      </c>
      <c r="E48">
        <v>0.10318738303915299</v>
      </c>
      <c r="F48">
        <v>0.25207840391974701</v>
      </c>
      <c r="G48">
        <v>0.22140309026809801</v>
      </c>
      <c r="H48" t="s">
        <v>850</v>
      </c>
      <c r="I48">
        <v>1</v>
      </c>
      <c r="J48" t="str">
        <f t="shared" si="0"/>
        <v/>
      </c>
    </row>
    <row r="49" spans="1:10">
      <c r="A49" t="s">
        <v>928</v>
      </c>
      <c r="B49" t="s">
        <v>929</v>
      </c>
      <c r="C49" t="str">
        <f t="shared" si="2"/>
        <v>1/19</v>
      </c>
      <c r="D49" t="str">
        <f>"49/8582"</f>
        <v>49/8582</v>
      </c>
      <c r="E49">
        <v>0.10318738303915299</v>
      </c>
      <c r="F49">
        <v>0.25207840391974701</v>
      </c>
      <c r="G49">
        <v>0.22140309026809801</v>
      </c>
      <c r="H49" t="s">
        <v>920</v>
      </c>
      <c r="I49">
        <v>1</v>
      </c>
      <c r="J49" t="str">
        <f t="shared" si="0"/>
        <v/>
      </c>
    </row>
    <row r="50" spans="1:10">
      <c r="A50" t="s">
        <v>325</v>
      </c>
      <c r="B50" t="s">
        <v>326</v>
      </c>
      <c r="C50" t="str">
        <f t="shared" si="2"/>
        <v>1/19</v>
      </c>
      <c r="D50" t="str">
        <f>"51/8582"</f>
        <v>51/8582</v>
      </c>
      <c r="E50">
        <v>0.10717694488837901</v>
      </c>
      <c r="F50">
        <v>0.25207840391974701</v>
      </c>
      <c r="G50">
        <v>0.22140309026809801</v>
      </c>
      <c r="H50" t="s">
        <v>850</v>
      </c>
      <c r="I50">
        <v>1</v>
      </c>
      <c r="J50" t="str">
        <f t="shared" si="0"/>
        <v/>
      </c>
    </row>
    <row r="51" spans="1:10">
      <c r="A51" t="s">
        <v>327</v>
      </c>
      <c r="B51" t="s">
        <v>328</v>
      </c>
      <c r="C51" t="str">
        <f t="shared" si="2"/>
        <v>1/19</v>
      </c>
      <c r="D51" t="str">
        <f>"51/8582"</f>
        <v>51/8582</v>
      </c>
      <c r="E51">
        <v>0.10717694488837901</v>
      </c>
      <c r="F51">
        <v>0.25207840391974701</v>
      </c>
      <c r="G51">
        <v>0.22140309026809801</v>
      </c>
      <c r="H51" t="s">
        <v>850</v>
      </c>
      <c r="I51">
        <v>1</v>
      </c>
      <c r="J51" t="str">
        <f t="shared" si="0"/>
        <v/>
      </c>
    </row>
    <row r="52" spans="1:10">
      <c r="A52" t="s">
        <v>331</v>
      </c>
      <c r="B52" t="s">
        <v>332</v>
      </c>
      <c r="C52" t="str">
        <f t="shared" si="2"/>
        <v>1/19</v>
      </c>
      <c r="D52" t="str">
        <f>"52/8582"</f>
        <v>52/8582</v>
      </c>
      <c r="E52">
        <v>0.109165414944306</v>
      </c>
      <c r="F52">
        <v>0.25207840391974701</v>
      </c>
      <c r="G52">
        <v>0.22140309026809801</v>
      </c>
      <c r="H52" t="s">
        <v>850</v>
      </c>
      <c r="I52">
        <v>1</v>
      </c>
      <c r="J52" t="str">
        <f t="shared" si="0"/>
        <v/>
      </c>
    </row>
    <row r="53" spans="1:10">
      <c r="A53" t="s">
        <v>333</v>
      </c>
      <c r="B53" t="s">
        <v>334</v>
      </c>
      <c r="C53" t="str">
        <f t="shared" si="2"/>
        <v>1/19</v>
      </c>
      <c r="D53" t="str">
        <f>"52/8582"</f>
        <v>52/8582</v>
      </c>
      <c r="E53">
        <v>0.109165414944306</v>
      </c>
      <c r="F53">
        <v>0.25207840391974701</v>
      </c>
      <c r="G53">
        <v>0.22140309026809801</v>
      </c>
      <c r="H53" t="s">
        <v>850</v>
      </c>
      <c r="I53">
        <v>1</v>
      </c>
      <c r="J53" t="str">
        <f t="shared" si="0"/>
        <v/>
      </c>
    </row>
    <row r="54" spans="1:10">
      <c r="A54" t="s">
        <v>335</v>
      </c>
      <c r="B54" t="s">
        <v>336</v>
      </c>
      <c r="C54" t="str">
        <f t="shared" si="2"/>
        <v>1/19</v>
      </c>
      <c r="D54" t="str">
        <f>"52/8582"</f>
        <v>52/8582</v>
      </c>
      <c r="E54">
        <v>0.109165414944306</v>
      </c>
      <c r="F54">
        <v>0.25207840391974701</v>
      </c>
      <c r="G54">
        <v>0.22140309026809801</v>
      </c>
      <c r="H54" t="s">
        <v>850</v>
      </c>
      <c r="I54">
        <v>1</v>
      </c>
      <c r="J54" t="str">
        <f t="shared" si="0"/>
        <v/>
      </c>
    </row>
    <row r="55" spans="1:10">
      <c r="A55" t="s">
        <v>337</v>
      </c>
      <c r="B55" t="s">
        <v>338</v>
      </c>
      <c r="C55" t="str">
        <f t="shared" si="2"/>
        <v>1/19</v>
      </c>
      <c r="D55" t="str">
        <f>"52/8582"</f>
        <v>52/8582</v>
      </c>
      <c r="E55">
        <v>0.109165414944306</v>
      </c>
      <c r="F55">
        <v>0.25207840391974701</v>
      </c>
      <c r="G55">
        <v>0.22140309026809801</v>
      </c>
      <c r="H55" t="s">
        <v>850</v>
      </c>
      <c r="I55">
        <v>1</v>
      </c>
      <c r="J55" t="str">
        <f t="shared" si="0"/>
        <v/>
      </c>
    </row>
    <row r="56" spans="1:10">
      <c r="A56" t="s">
        <v>343</v>
      </c>
      <c r="B56" t="s">
        <v>344</v>
      </c>
      <c r="C56" t="str">
        <f t="shared" si="2"/>
        <v>1/19</v>
      </c>
      <c r="D56" t="str">
        <f>"54/8582"</f>
        <v>54/8582</v>
      </c>
      <c r="E56">
        <v>0.113129775215424</v>
      </c>
      <c r="F56">
        <v>0.25207840391974701</v>
      </c>
      <c r="G56">
        <v>0.22140309026809801</v>
      </c>
      <c r="H56" t="s">
        <v>850</v>
      </c>
      <c r="I56">
        <v>1</v>
      </c>
      <c r="J56" t="str">
        <f t="shared" si="0"/>
        <v/>
      </c>
    </row>
    <row r="57" spans="1:10">
      <c r="A57" t="s">
        <v>132</v>
      </c>
      <c r="B57" t="s">
        <v>133</v>
      </c>
      <c r="C57" t="str">
        <f t="shared" si="2"/>
        <v>1/19</v>
      </c>
      <c r="D57" t="str">
        <f>"55/8582"</f>
        <v>55/8582</v>
      </c>
      <c r="E57">
        <v>0.11510568214212499</v>
      </c>
      <c r="F57">
        <v>0.25207840391974701</v>
      </c>
      <c r="G57">
        <v>0.22140309026809801</v>
      </c>
      <c r="H57" t="s">
        <v>924</v>
      </c>
      <c r="I57">
        <v>1</v>
      </c>
      <c r="J57" t="str">
        <f t="shared" si="0"/>
        <v/>
      </c>
    </row>
    <row r="58" spans="1:10">
      <c r="A58" t="s">
        <v>345</v>
      </c>
      <c r="B58" t="s">
        <v>346</v>
      </c>
      <c r="C58" t="str">
        <f t="shared" si="2"/>
        <v>1/19</v>
      </c>
      <c r="D58" t="str">
        <f>"55/8582"</f>
        <v>55/8582</v>
      </c>
      <c r="E58">
        <v>0.11510568214212499</v>
      </c>
      <c r="F58">
        <v>0.25207840391974701</v>
      </c>
      <c r="G58">
        <v>0.22140309026809801</v>
      </c>
      <c r="H58" t="s">
        <v>850</v>
      </c>
      <c r="I58">
        <v>1</v>
      </c>
      <c r="J58" t="str">
        <f t="shared" si="0"/>
        <v/>
      </c>
    </row>
    <row r="59" spans="1:10">
      <c r="A59" t="s">
        <v>658</v>
      </c>
      <c r="B59" t="s">
        <v>659</v>
      </c>
      <c r="C59" t="str">
        <f t="shared" si="2"/>
        <v>1/19</v>
      </c>
      <c r="D59" t="str">
        <f>"56/8582"</f>
        <v>56/8582</v>
      </c>
      <c r="E59">
        <v>0.11707741804447</v>
      </c>
      <c r="F59">
        <v>0.25207840391974701</v>
      </c>
      <c r="G59">
        <v>0.22140309026809801</v>
      </c>
      <c r="H59" t="s">
        <v>851</v>
      </c>
      <c r="I59">
        <v>1</v>
      </c>
      <c r="J59" t="str">
        <f t="shared" si="0"/>
        <v/>
      </c>
    </row>
    <row r="60" spans="1:10">
      <c r="A60" t="s">
        <v>349</v>
      </c>
      <c r="B60" t="s">
        <v>350</v>
      </c>
      <c r="C60" t="str">
        <f t="shared" si="2"/>
        <v>1/19</v>
      </c>
      <c r="D60" t="str">
        <f>"56/8582"</f>
        <v>56/8582</v>
      </c>
      <c r="E60">
        <v>0.11707741804447</v>
      </c>
      <c r="F60">
        <v>0.25207840391974701</v>
      </c>
      <c r="G60">
        <v>0.22140309026809801</v>
      </c>
      <c r="H60" t="s">
        <v>850</v>
      </c>
      <c r="I60">
        <v>1</v>
      </c>
      <c r="J60" t="str">
        <f t="shared" si="0"/>
        <v/>
      </c>
    </row>
    <row r="61" spans="1:10">
      <c r="A61" t="s">
        <v>351</v>
      </c>
      <c r="B61" t="s">
        <v>352</v>
      </c>
      <c r="C61" t="str">
        <f t="shared" si="2"/>
        <v>1/19</v>
      </c>
      <c r="D61" t="str">
        <f>"56/8582"</f>
        <v>56/8582</v>
      </c>
      <c r="E61">
        <v>0.11707741804447</v>
      </c>
      <c r="F61">
        <v>0.25207840391974701</v>
      </c>
      <c r="G61">
        <v>0.22140309026809801</v>
      </c>
      <c r="H61" t="s">
        <v>850</v>
      </c>
      <c r="I61">
        <v>1</v>
      </c>
      <c r="J61" t="str">
        <f t="shared" si="0"/>
        <v/>
      </c>
    </row>
    <row r="62" spans="1:10">
      <c r="A62" t="s">
        <v>353</v>
      </c>
      <c r="B62" t="s">
        <v>354</v>
      </c>
      <c r="C62" t="str">
        <f t="shared" si="2"/>
        <v>1/19</v>
      </c>
      <c r="D62" t="str">
        <f>"56/8582"</f>
        <v>56/8582</v>
      </c>
      <c r="E62">
        <v>0.11707741804447</v>
      </c>
      <c r="F62">
        <v>0.25207840391974701</v>
      </c>
      <c r="G62">
        <v>0.22140309026809801</v>
      </c>
      <c r="H62" t="s">
        <v>850</v>
      </c>
      <c r="I62">
        <v>1</v>
      </c>
      <c r="J62" t="str">
        <f t="shared" si="0"/>
        <v/>
      </c>
    </row>
    <row r="63" spans="1:10">
      <c r="A63" t="s">
        <v>355</v>
      </c>
      <c r="B63" t="s">
        <v>356</v>
      </c>
      <c r="C63" t="str">
        <f t="shared" si="2"/>
        <v>1/19</v>
      </c>
      <c r="D63" t="str">
        <f>"57/8582"</f>
        <v>57/8582</v>
      </c>
      <c r="E63">
        <v>0.11904499123907</v>
      </c>
      <c r="F63">
        <v>0.25207840391974701</v>
      </c>
      <c r="G63">
        <v>0.22140309026809801</v>
      </c>
      <c r="H63" t="s">
        <v>850</v>
      </c>
      <c r="I63">
        <v>1</v>
      </c>
      <c r="J63" t="str">
        <f t="shared" si="0"/>
        <v/>
      </c>
    </row>
    <row r="64" spans="1:10">
      <c r="A64" t="s">
        <v>357</v>
      </c>
      <c r="B64" t="s">
        <v>358</v>
      </c>
      <c r="C64" t="str">
        <f t="shared" si="2"/>
        <v>1/19</v>
      </c>
      <c r="D64" t="str">
        <f>"57/8582"</f>
        <v>57/8582</v>
      </c>
      <c r="E64">
        <v>0.11904499123907</v>
      </c>
      <c r="F64">
        <v>0.25207840391974701</v>
      </c>
      <c r="G64">
        <v>0.22140309026809801</v>
      </c>
      <c r="H64" t="s">
        <v>850</v>
      </c>
      <c r="I64">
        <v>1</v>
      </c>
      <c r="J64" t="str">
        <f t="shared" si="0"/>
        <v/>
      </c>
    </row>
    <row r="65" spans="1:10">
      <c r="A65" t="s">
        <v>359</v>
      </c>
      <c r="B65" t="s">
        <v>360</v>
      </c>
      <c r="C65" t="str">
        <f t="shared" si="2"/>
        <v>1/19</v>
      </c>
      <c r="D65" t="str">
        <f>"57/8582"</f>
        <v>57/8582</v>
      </c>
      <c r="E65">
        <v>0.11904499123907</v>
      </c>
      <c r="F65">
        <v>0.25207840391974701</v>
      </c>
      <c r="G65">
        <v>0.22140309026809801</v>
      </c>
      <c r="H65" t="s">
        <v>850</v>
      </c>
      <c r="I65">
        <v>1</v>
      </c>
      <c r="J65" t="str">
        <f t="shared" si="0"/>
        <v/>
      </c>
    </row>
    <row r="66" spans="1:10">
      <c r="A66" t="s">
        <v>361</v>
      </c>
      <c r="B66" t="s">
        <v>362</v>
      </c>
      <c r="C66" t="str">
        <f t="shared" si="2"/>
        <v>1/19</v>
      </c>
      <c r="D66" t="str">
        <f>"57/8582"</f>
        <v>57/8582</v>
      </c>
      <c r="E66">
        <v>0.11904499123907</v>
      </c>
      <c r="F66">
        <v>0.25207840391974701</v>
      </c>
      <c r="G66">
        <v>0.22140309026809801</v>
      </c>
      <c r="H66" t="s">
        <v>850</v>
      </c>
      <c r="I66">
        <v>1</v>
      </c>
      <c r="J66" t="str">
        <f t="shared" ref="J66:J129" si="3">IF(F66&lt;0.05,"*","")</f>
        <v/>
      </c>
    </row>
    <row r="67" spans="1:10">
      <c r="A67" t="s">
        <v>363</v>
      </c>
      <c r="B67" t="s">
        <v>364</v>
      </c>
      <c r="C67" t="str">
        <f t="shared" si="2"/>
        <v>1/19</v>
      </c>
      <c r="D67" t="str">
        <f>"59/8582"</f>
        <v>59/8582</v>
      </c>
      <c r="E67">
        <v>0.122967682693453</v>
      </c>
      <c r="F67">
        <v>0.25207840391974701</v>
      </c>
      <c r="G67">
        <v>0.22140309026809801</v>
      </c>
      <c r="H67" t="s">
        <v>850</v>
      </c>
      <c r="I67">
        <v>1</v>
      </c>
      <c r="J67" t="str">
        <f t="shared" si="3"/>
        <v/>
      </c>
    </row>
    <row r="68" spans="1:10">
      <c r="A68" t="s">
        <v>134</v>
      </c>
      <c r="B68" t="s">
        <v>135</v>
      </c>
      <c r="C68" t="str">
        <f t="shared" si="2"/>
        <v>1/19</v>
      </c>
      <c r="D68" t="str">
        <f>"60/8582"</f>
        <v>60/8582</v>
      </c>
      <c r="E68">
        <v>0.12492281750852</v>
      </c>
      <c r="F68">
        <v>0.25207840391974701</v>
      </c>
      <c r="G68">
        <v>0.22140309026809801</v>
      </c>
      <c r="H68" t="s">
        <v>924</v>
      </c>
      <c r="I68">
        <v>1</v>
      </c>
      <c r="J68" t="str">
        <f t="shared" si="3"/>
        <v/>
      </c>
    </row>
    <row r="69" spans="1:10">
      <c r="A69" t="s">
        <v>367</v>
      </c>
      <c r="B69" t="s">
        <v>368</v>
      </c>
      <c r="C69" t="str">
        <f t="shared" si="2"/>
        <v>1/19</v>
      </c>
      <c r="D69" t="str">
        <f>"62/8582"</f>
        <v>62/8582</v>
      </c>
      <c r="E69">
        <v>0.12882070658613001</v>
      </c>
      <c r="F69">
        <v>0.25207840391974701</v>
      </c>
      <c r="G69">
        <v>0.22140309026809801</v>
      </c>
      <c r="H69" t="s">
        <v>850</v>
      </c>
      <c r="I69">
        <v>1</v>
      </c>
      <c r="J69" t="str">
        <f t="shared" si="3"/>
        <v/>
      </c>
    </row>
    <row r="70" spans="1:10">
      <c r="A70" t="s">
        <v>369</v>
      </c>
      <c r="B70" t="s">
        <v>370</v>
      </c>
      <c r="C70" t="str">
        <f t="shared" si="2"/>
        <v>1/19</v>
      </c>
      <c r="D70" t="str">
        <f>"63/8582"</f>
        <v>63/8582</v>
      </c>
      <c r="E70">
        <v>0.13076347731088001</v>
      </c>
      <c r="F70">
        <v>0.25207840391974701</v>
      </c>
      <c r="G70">
        <v>0.22140309026809801</v>
      </c>
      <c r="H70" t="s">
        <v>850</v>
      </c>
      <c r="I70">
        <v>1</v>
      </c>
      <c r="J70" t="str">
        <f t="shared" si="3"/>
        <v/>
      </c>
    </row>
    <row r="71" spans="1:10">
      <c r="A71" t="s">
        <v>371</v>
      </c>
      <c r="B71" t="s">
        <v>372</v>
      </c>
      <c r="C71" t="str">
        <f t="shared" si="2"/>
        <v>1/19</v>
      </c>
      <c r="D71" t="str">
        <f>"63/8582"</f>
        <v>63/8582</v>
      </c>
      <c r="E71">
        <v>0.13076347731088001</v>
      </c>
      <c r="F71">
        <v>0.25207840391974701</v>
      </c>
      <c r="G71">
        <v>0.22140309026809801</v>
      </c>
      <c r="H71" t="s">
        <v>850</v>
      </c>
      <c r="I71">
        <v>1</v>
      </c>
      <c r="J71" t="str">
        <f t="shared" si="3"/>
        <v/>
      </c>
    </row>
    <row r="72" spans="1:10">
      <c r="A72" t="s">
        <v>136</v>
      </c>
      <c r="B72" t="s">
        <v>137</v>
      </c>
      <c r="C72" t="str">
        <f t="shared" si="2"/>
        <v>1/19</v>
      </c>
      <c r="D72" t="str">
        <f>"64/8582"</f>
        <v>64/8582</v>
      </c>
      <c r="E72">
        <v>0.13270214310863701</v>
      </c>
      <c r="F72">
        <v>0.25207840391974701</v>
      </c>
      <c r="G72">
        <v>0.22140309026809801</v>
      </c>
      <c r="H72" t="s">
        <v>911</v>
      </c>
      <c r="I72">
        <v>1</v>
      </c>
      <c r="J72" t="str">
        <f t="shared" si="3"/>
        <v/>
      </c>
    </row>
    <row r="73" spans="1:10">
      <c r="A73" t="s">
        <v>377</v>
      </c>
      <c r="B73" t="s">
        <v>378</v>
      </c>
      <c r="C73" t="str">
        <f t="shared" si="2"/>
        <v>1/19</v>
      </c>
      <c r="D73" t="str">
        <f>"64/8582"</f>
        <v>64/8582</v>
      </c>
      <c r="E73">
        <v>0.13270214310863701</v>
      </c>
      <c r="F73">
        <v>0.25207840391974701</v>
      </c>
      <c r="G73">
        <v>0.22140309026809801</v>
      </c>
      <c r="H73" t="s">
        <v>850</v>
      </c>
      <c r="I73">
        <v>1</v>
      </c>
      <c r="J73" t="str">
        <f t="shared" si="3"/>
        <v/>
      </c>
    </row>
    <row r="74" spans="1:10">
      <c r="A74" t="s">
        <v>379</v>
      </c>
      <c r="B74" t="s">
        <v>380</v>
      </c>
      <c r="C74" t="str">
        <f t="shared" si="2"/>
        <v>1/19</v>
      </c>
      <c r="D74" t="str">
        <f>"64/8582"</f>
        <v>64/8582</v>
      </c>
      <c r="E74">
        <v>0.13270214310863701</v>
      </c>
      <c r="F74">
        <v>0.25207840391974701</v>
      </c>
      <c r="G74">
        <v>0.22140309026809801</v>
      </c>
      <c r="H74" t="s">
        <v>850</v>
      </c>
      <c r="I74">
        <v>1</v>
      </c>
      <c r="J74" t="str">
        <f t="shared" si="3"/>
        <v/>
      </c>
    </row>
    <row r="75" spans="1:10">
      <c r="A75" t="s">
        <v>235</v>
      </c>
      <c r="B75" t="s">
        <v>236</v>
      </c>
      <c r="C75" t="str">
        <f t="shared" si="2"/>
        <v>1/19</v>
      </c>
      <c r="D75" t="str">
        <f>"65/8582"</f>
        <v>65/8582</v>
      </c>
      <c r="E75">
        <v>0.13463671217190701</v>
      </c>
      <c r="F75">
        <v>0.25207840391974701</v>
      </c>
      <c r="G75">
        <v>0.22140309026809801</v>
      </c>
      <c r="H75" t="s">
        <v>842</v>
      </c>
      <c r="I75">
        <v>1</v>
      </c>
      <c r="J75" t="str">
        <f t="shared" si="3"/>
        <v/>
      </c>
    </row>
    <row r="76" spans="1:10">
      <c r="A76" t="s">
        <v>381</v>
      </c>
      <c r="B76" t="s">
        <v>382</v>
      </c>
      <c r="C76" t="str">
        <f t="shared" si="2"/>
        <v>1/19</v>
      </c>
      <c r="D76" t="str">
        <f>"66/8582"</f>
        <v>66/8582</v>
      </c>
      <c r="E76">
        <v>0.13656719267780501</v>
      </c>
      <c r="F76">
        <v>0.25207840391974701</v>
      </c>
      <c r="G76">
        <v>0.22140309026809801</v>
      </c>
      <c r="H76" t="s">
        <v>850</v>
      </c>
      <c r="I76">
        <v>1</v>
      </c>
      <c r="J76" t="str">
        <f t="shared" si="3"/>
        <v/>
      </c>
    </row>
    <row r="77" spans="1:10">
      <c r="A77" t="s">
        <v>93</v>
      </c>
      <c r="B77" t="s">
        <v>94</v>
      </c>
      <c r="C77" t="str">
        <f t="shared" si="2"/>
        <v>1/19</v>
      </c>
      <c r="D77" t="str">
        <f>"66/8582"</f>
        <v>66/8582</v>
      </c>
      <c r="E77">
        <v>0.13656719267780501</v>
      </c>
      <c r="F77">
        <v>0.25207840391974701</v>
      </c>
      <c r="G77">
        <v>0.22140309026809801</v>
      </c>
      <c r="H77" t="s">
        <v>924</v>
      </c>
      <c r="I77">
        <v>1</v>
      </c>
      <c r="J77" t="str">
        <f t="shared" si="3"/>
        <v/>
      </c>
    </row>
    <row r="78" spans="1:10">
      <c r="A78" t="s">
        <v>930</v>
      </c>
      <c r="B78" t="s">
        <v>931</v>
      </c>
      <c r="C78" t="str">
        <f t="shared" si="2"/>
        <v>1/19</v>
      </c>
      <c r="D78" t="str">
        <f>"66/8582"</f>
        <v>66/8582</v>
      </c>
      <c r="E78">
        <v>0.13656719267780501</v>
      </c>
      <c r="F78">
        <v>0.25207840391974701</v>
      </c>
      <c r="G78">
        <v>0.22140309026809801</v>
      </c>
      <c r="H78" t="s">
        <v>915</v>
      </c>
      <c r="I78">
        <v>1</v>
      </c>
      <c r="J78" t="str">
        <f t="shared" si="3"/>
        <v/>
      </c>
    </row>
    <row r="79" spans="1:10">
      <c r="A79" t="s">
        <v>383</v>
      </c>
      <c r="B79" t="s">
        <v>384</v>
      </c>
      <c r="C79" t="str">
        <f t="shared" si="2"/>
        <v>1/19</v>
      </c>
      <c r="D79" t="str">
        <f>"66/8582"</f>
        <v>66/8582</v>
      </c>
      <c r="E79">
        <v>0.13656719267780501</v>
      </c>
      <c r="F79">
        <v>0.25207840391974701</v>
      </c>
      <c r="G79">
        <v>0.22140309026809801</v>
      </c>
      <c r="H79" t="s">
        <v>850</v>
      </c>
      <c r="I79">
        <v>1</v>
      </c>
      <c r="J79" t="str">
        <f t="shared" si="3"/>
        <v/>
      </c>
    </row>
    <row r="80" spans="1:10">
      <c r="A80" t="s">
        <v>385</v>
      </c>
      <c r="B80" t="s">
        <v>386</v>
      </c>
      <c r="C80" t="str">
        <f t="shared" si="2"/>
        <v>1/19</v>
      </c>
      <c r="D80" t="str">
        <f>"66/8582"</f>
        <v>66/8582</v>
      </c>
      <c r="E80">
        <v>0.13656719267780501</v>
      </c>
      <c r="F80">
        <v>0.25207840391974701</v>
      </c>
      <c r="G80">
        <v>0.22140309026809801</v>
      </c>
      <c r="H80" t="s">
        <v>850</v>
      </c>
      <c r="I80">
        <v>1</v>
      </c>
      <c r="J80" t="str">
        <f t="shared" si="3"/>
        <v/>
      </c>
    </row>
    <row r="81" spans="1:10">
      <c r="A81" t="s">
        <v>387</v>
      </c>
      <c r="B81" t="s">
        <v>388</v>
      </c>
      <c r="C81" t="str">
        <f t="shared" si="2"/>
        <v>1/19</v>
      </c>
      <c r="D81" t="str">
        <f>"67/8582"</f>
        <v>67/8582</v>
      </c>
      <c r="E81">
        <v>0.13849359278808199</v>
      </c>
      <c r="F81">
        <v>0.25207840391974701</v>
      </c>
      <c r="G81">
        <v>0.22140309026809801</v>
      </c>
      <c r="H81" t="s">
        <v>850</v>
      </c>
      <c r="I81">
        <v>1</v>
      </c>
      <c r="J81" t="str">
        <f t="shared" si="3"/>
        <v/>
      </c>
    </row>
    <row r="82" spans="1:10">
      <c r="A82" t="s">
        <v>852</v>
      </c>
      <c r="B82" t="s">
        <v>853</v>
      </c>
      <c r="C82" t="str">
        <f t="shared" si="2"/>
        <v>1/19</v>
      </c>
      <c r="D82" t="str">
        <f>"67/8582"</f>
        <v>67/8582</v>
      </c>
      <c r="E82">
        <v>0.13849359278808199</v>
      </c>
      <c r="F82">
        <v>0.25207840391974701</v>
      </c>
      <c r="G82">
        <v>0.22140309026809801</v>
      </c>
      <c r="H82" t="s">
        <v>828</v>
      </c>
      <c r="I82">
        <v>1</v>
      </c>
      <c r="J82" t="str">
        <f t="shared" si="3"/>
        <v/>
      </c>
    </row>
    <row r="83" spans="1:10">
      <c r="A83" t="s">
        <v>389</v>
      </c>
      <c r="B83" t="s">
        <v>390</v>
      </c>
      <c r="C83" t="str">
        <f t="shared" si="2"/>
        <v>1/19</v>
      </c>
      <c r="D83" t="str">
        <f>"68/8582"</f>
        <v>68/8582</v>
      </c>
      <c r="E83">
        <v>0.14041592064915401</v>
      </c>
      <c r="F83">
        <v>0.25207840391974701</v>
      </c>
      <c r="G83">
        <v>0.22140309026809801</v>
      </c>
      <c r="H83" t="s">
        <v>850</v>
      </c>
      <c r="I83">
        <v>1</v>
      </c>
      <c r="J83" t="str">
        <f t="shared" si="3"/>
        <v/>
      </c>
    </row>
    <row r="84" spans="1:10">
      <c r="A84" t="s">
        <v>391</v>
      </c>
      <c r="B84" t="s">
        <v>392</v>
      </c>
      <c r="C84" t="str">
        <f t="shared" si="2"/>
        <v>1/19</v>
      </c>
      <c r="D84" t="str">
        <f>"68/8582"</f>
        <v>68/8582</v>
      </c>
      <c r="E84">
        <v>0.14041592064915401</v>
      </c>
      <c r="F84">
        <v>0.25207840391974701</v>
      </c>
      <c r="G84">
        <v>0.22140309026809801</v>
      </c>
      <c r="H84" t="s">
        <v>850</v>
      </c>
      <c r="I84">
        <v>1</v>
      </c>
      <c r="J84" t="str">
        <f t="shared" si="3"/>
        <v/>
      </c>
    </row>
    <row r="85" spans="1:10">
      <c r="A85" t="s">
        <v>393</v>
      </c>
      <c r="B85" t="s">
        <v>394</v>
      </c>
      <c r="C85" t="str">
        <f t="shared" si="2"/>
        <v>1/19</v>
      </c>
      <c r="D85" t="str">
        <f>"70/8582"</f>
        <v>70/8582</v>
      </c>
      <c r="E85">
        <v>0.14424839213282301</v>
      </c>
      <c r="F85">
        <v>0.25207840391974701</v>
      </c>
      <c r="G85">
        <v>0.22140309026809801</v>
      </c>
      <c r="H85" t="s">
        <v>850</v>
      </c>
      <c r="I85">
        <v>1</v>
      </c>
      <c r="J85" t="str">
        <f t="shared" si="3"/>
        <v/>
      </c>
    </row>
    <row r="86" spans="1:10">
      <c r="A86" t="s">
        <v>295</v>
      </c>
      <c r="B86" t="s">
        <v>296</v>
      </c>
      <c r="C86" t="str">
        <f t="shared" si="2"/>
        <v>1/19</v>
      </c>
      <c r="D86" t="str">
        <f>"70/8582"</f>
        <v>70/8582</v>
      </c>
      <c r="E86">
        <v>0.14424839213282301</v>
      </c>
      <c r="F86">
        <v>0.25207840391974701</v>
      </c>
      <c r="G86">
        <v>0.22140309026809801</v>
      </c>
      <c r="H86" t="s">
        <v>910</v>
      </c>
      <c r="I86">
        <v>1</v>
      </c>
      <c r="J86" t="str">
        <f t="shared" si="3"/>
        <v/>
      </c>
    </row>
    <row r="87" spans="1:10">
      <c r="A87" t="s">
        <v>395</v>
      </c>
      <c r="B87" t="s">
        <v>396</v>
      </c>
      <c r="C87" t="str">
        <f t="shared" si="2"/>
        <v>1/19</v>
      </c>
      <c r="D87" t="str">
        <f>"70/8582"</f>
        <v>70/8582</v>
      </c>
      <c r="E87">
        <v>0.14424839213282301</v>
      </c>
      <c r="F87">
        <v>0.25207840391974701</v>
      </c>
      <c r="G87">
        <v>0.22140309026809801</v>
      </c>
      <c r="H87" t="s">
        <v>850</v>
      </c>
      <c r="I87">
        <v>1</v>
      </c>
      <c r="J87" t="str">
        <f t="shared" si="3"/>
        <v/>
      </c>
    </row>
    <row r="88" spans="1:10">
      <c r="A88" t="s">
        <v>138</v>
      </c>
      <c r="B88" t="s">
        <v>139</v>
      </c>
      <c r="C88" t="str">
        <f t="shared" si="2"/>
        <v>1/19</v>
      </c>
      <c r="D88" t="str">
        <f>"73/8582"</f>
        <v>73/8582</v>
      </c>
      <c r="E88">
        <v>0.149966760270828</v>
      </c>
      <c r="F88">
        <v>0.25207840391974701</v>
      </c>
      <c r="G88">
        <v>0.22140309026809801</v>
      </c>
      <c r="H88" t="s">
        <v>924</v>
      </c>
      <c r="I88">
        <v>1</v>
      </c>
      <c r="J88" t="str">
        <f t="shared" si="3"/>
        <v/>
      </c>
    </row>
    <row r="89" spans="1:10">
      <c r="A89" t="s">
        <v>401</v>
      </c>
      <c r="B89" t="s">
        <v>402</v>
      </c>
      <c r="C89" t="str">
        <f t="shared" si="2"/>
        <v>1/19</v>
      </c>
      <c r="D89" t="str">
        <f>"73/8582"</f>
        <v>73/8582</v>
      </c>
      <c r="E89">
        <v>0.149966760270828</v>
      </c>
      <c r="F89">
        <v>0.25207840391974701</v>
      </c>
      <c r="G89">
        <v>0.22140309026809801</v>
      </c>
      <c r="H89" t="s">
        <v>850</v>
      </c>
      <c r="I89">
        <v>1</v>
      </c>
      <c r="J89" t="str">
        <f t="shared" si="3"/>
        <v/>
      </c>
    </row>
    <row r="90" spans="1:10">
      <c r="A90" t="s">
        <v>403</v>
      </c>
      <c r="B90" t="s">
        <v>404</v>
      </c>
      <c r="C90" t="str">
        <f t="shared" si="2"/>
        <v>1/19</v>
      </c>
      <c r="D90" t="str">
        <f>"73/8582"</f>
        <v>73/8582</v>
      </c>
      <c r="E90">
        <v>0.149966760270828</v>
      </c>
      <c r="F90">
        <v>0.25207840391974701</v>
      </c>
      <c r="G90">
        <v>0.22140309026809801</v>
      </c>
      <c r="H90" t="s">
        <v>850</v>
      </c>
      <c r="I90">
        <v>1</v>
      </c>
      <c r="J90" t="str">
        <f t="shared" si="3"/>
        <v/>
      </c>
    </row>
    <row r="91" spans="1:10">
      <c r="A91" t="s">
        <v>405</v>
      </c>
      <c r="B91" t="s">
        <v>406</v>
      </c>
      <c r="C91" t="str">
        <f t="shared" ref="C91:C154" si="4">"1/19"</f>
        <v>1/19</v>
      </c>
      <c r="D91" t="str">
        <f>"73/8582"</f>
        <v>73/8582</v>
      </c>
      <c r="E91">
        <v>0.149966760270828</v>
      </c>
      <c r="F91">
        <v>0.25207840391974701</v>
      </c>
      <c r="G91">
        <v>0.22140309026809801</v>
      </c>
      <c r="H91" t="s">
        <v>850</v>
      </c>
      <c r="I91">
        <v>1</v>
      </c>
      <c r="J91" t="str">
        <f t="shared" si="3"/>
        <v/>
      </c>
    </row>
    <row r="92" spans="1:10">
      <c r="A92" t="s">
        <v>407</v>
      </c>
      <c r="B92" t="s">
        <v>408</v>
      </c>
      <c r="C92" t="str">
        <f t="shared" si="4"/>
        <v>1/19</v>
      </c>
      <c r="D92" t="str">
        <f>"74/8582"</f>
        <v>74/8582</v>
      </c>
      <c r="E92">
        <v>0.15186482485595501</v>
      </c>
      <c r="F92">
        <v>0.25207840391974701</v>
      </c>
      <c r="G92">
        <v>0.22140309026809801</v>
      </c>
      <c r="H92" t="s">
        <v>850</v>
      </c>
      <c r="I92">
        <v>1</v>
      </c>
      <c r="J92" t="str">
        <f t="shared" si="3"/>
        <v/>
      </c>
    </row>
    <row r="93" spans="1:10">
      <c r="A93" t="s">
        <v>409</v>
      </c>
      <c r="B93" t="s">
        <v>410</v>
      </c>
      <c r="C93" t="str">
        <f t="shared" si="4"/>
        <v>1/19</v>
      </c>
      <c r="D93" t="str">
        <f>"74/8582"</f>
        <v>74/8582</v>
      </c>
      <c r="E93">
        <v>0.15186482485595501</v>
      </c>
      <c r="F93">
        <v>0.25207840391974701</v>
      </c>
      <c r="G93">
        <v>0.22140309026809801</v>
      </c>
      <c r="H93" t="s">
        <v>850</v>
      </c>
      <c r="I93">
        <v>1</v>
      </c>
      <c r="J93" t="str">
        <f t="shared" si="3"/>
        <v/>
      </c>
    </row>
    <row r="94" spans="1:10">
      <c r="A94" t="s">
        <v>411</v>
      </c>
      <c r="B94" t="s">
        <v>412</v>
      </c>
      <c r="C94" t="str">
        <f t="shared" si="4"/>
        <v>1/19</v>
      </c>
      <c r="D94" t="str">
        <f>"75/8582"</f>
        <v>75/8582</v>
      </c>
      <c r="E94">
        <v>0.15375887378963399</v>
      </c>
      <c r="F94">
        <v>0.25207840391974701</v>
      </c>
      <c r="G94">
        <v>0.22140309026809801</v>
      </c>
      <c r="H94" t="s">
        <v>850</v>
      </c>
      <c r="I94">
        <v>1</v>
      </c>
      <c r="J94" t="str">
        <f t="shared" si="3"/>
        <v/>
      </c>
    </row>
    <row r="95" spans="1:10">
      <c r="A95" t="s">
        <v>413</v>
      </c>
      <c r="B95" t="s">
        <v>414</v>
      </c>
      <c r="C95" t="str">
        <f t="shared" si="4"/>
        <v>1/19</v>
      </c>
      <c r="D95" t="str">
        <f>"75/8582"</f>
        <v>75/8582</v>
      </c>
      <c r="E95">
        <v>0.15375887378963399</v>
      </c>
      <c r="F95">
        <v>0.25207840391974701</v>
      </c>
      <c r="G95">
        <v>0.22140309026809801</v>
      </c>
      <c r="H95" t="s">
        <v>850</v>
      </c>
      <c r="I95">
        <v>1</v>
      </c>
      <c r="J95" t="str">
        <f t="shared" si="3"/>
        <v/>
      </c>
    </row>
    <row r="96" spans="1:10">
      <c r="A96" t="s">
        <v>415</v>
      </c>
      <c r="B96" t="s">
        <v>416</v>
      </c>
      <c r="C96" t="str">
        <f t="shared" si="4"/>
        <v>1/19</v>
      </c>
      <c r="D96" t="str">
        <f>"76/8582"</f>
        <v>76/8582</v>
      </c>
      <c r="E96">
        <v>0.15564891509655801</v>
      </c>
      <c r="F96">
        <v>0.25207840391974701</v>
      </c>
      <c r="G96">
        <v>0.22140309026809801</v>
      </c>
      <c r="H96" t="s">
        <v>850</v>
      </c>
      <c r="I96">
        <v>1</v>
      </c>
      <c r="J96" t="str">
        <f t="shared" si="3"/>
        <v/>
      </c>
    </row>
    <row r="97" spans="1:10">
      <c r="A97" t="s">
        <v>419</v>
      </c>
      <c r="B97" t="s">
        <v>420</v>
      </c>
      <c r="C97" t="str">
        <f t="shared" si="4"/>
        <v>1/19</v>
      </c>
      <c r="D97" t="str">
        <f>"77/8582"</f>
        <v>77/8582</v>
      </c>
      <c r="E97">
        <v>0.15753495678632501</v>
      </c>
      <c r="F97">
        <v>0.25207840391974701</v>
      </c>
      <c r="G97">
        <v>0.22140309026809801</v>
      </c>
      <c r="H97" t="s">
        <v>850</v>
      </c>
      <c r="I97">
        <v>1</v>
      </c>
      <c r="J97" t="str">
        <f t="shared" si="3"/>
        <v/>
      </c>
    </row>
    <row r="98" spans="1:10">
      <c r="A98" t="s">
        <v>421</v>
      </c>
      <c r="B98" t="s">
        <v>422</v>
      </c>
      <c r="C98" t="str">
        <f t="shared" si="4"/>
        <v>1/19</v>
      </c>
      <c r="D98" t="str">
        <f>"77/8582"</f>
        <v>77/8582</v>
      </c>
      <c r="E98">
        <v>0.15753495678632501</v>
      </c>
      <c r="F98">
        <v>0.25207840391974701</v>
      </c>
      <c r="G98">
        <v>0.22140309026809801</v>
      </c>
      <c r="H98" t="s">
        <v>850</v>
      </c>
      <c r="I98">
        <v>1</v>
      </c>
      <c r="J98" t="str">
        <f t="shared" si="3"/>
        <v/>
      </c>
    </row>
    <row r="99" spans="1:10">
      <c r="A99" t="s">
        <v>423</v>
      </c>
      <c r="B99" t="s">
        <v>424</v>
      </c>
      <c r="C99" t="str">
        <f t="shared" si="4"/>
        <v>1/19</v>
      </c>
      <c r="D99" t="str">
        <f>"77/8582"</f>
        <v>77/8582</v>
      </c>
      <c r="E99">
        <v>0.15753495678632501</v>
      </c>
      <c r="F99">
        <v>0.25207840391974701</v>
      </c>
      <c r="G99">
        <v>0.22140309026809801</v>
      </c>
      <c r="H99" t="s">
        <v>850</v>
      </c>
      <c r="I99">
        <v>1</v>
      </c>
      <c r="J99" t="str">
        <f t="shared" si="3"/>
        <v/>
      </c>
    </row>
    <row r="100" spans="1:10">
      <c r="A100" t="s">
        <v>425</v>
      </c>
      <c r="B100" t="s">
        <v>426</v>
      </c>
      <c r="C100" t="str">
        <f t="shared" si="4"/>
        <v>1/19</v>
      </c>
      <c r="D100" t="str">
        <f>"77/8582"</f>
        <v>77/8582</v>
      </c>
      <c r="E100">
        <v>0.15753495678632501</v>
      </c>
      <c r="F100">
        <v>0.25207840391974701</v>
      </c>
      <c r="G100">
        <v>0.22140309026809801</v>
      </c>
      <c r="H100" t="s">
        <v>850</v>
      </c>
      <c r="I100">
        <v>1</v>
      </c>
      <c r="J100" t="str">
        <f t="shared" si="3"/>
        <v/>
      </c>
    </row>
    <row r="101" spans="1:10">
      <c r="A101" t="s">
        <v>427</v>
      </c>
      <c r="B101" t="s">
        <v>428</v>
      </c>
      <c r="C101" t="str">
        <f t="shared" si="4"/>
        <v>1/19</v>
      </c>
      <c r="D101" t="str">
        <f>"81/8582"</f>
        <v>81/8582</v>
      </c>
      <c r="E101">
        <v>0.16503928703901199</v>
      </c>
      <c r="F101">
        <v>0.25911168065124901</v>
      </c>
      <c r="G101">
        <v>0.22758049054853299</v>
      </c>
      <c r="H101" t="s">
        <v>850</v>
      </c>
      <c r="I101">
        <v>1</v>
      </c>
      <c r="J101" t="str">
        <f t="shared" si="3"/>
        <v/>
      </c>
    </row>
    <row r="102" spans="1:10">
      <c r="A102" t="s">
        <v>431</v>
      </c>
      <c r="B102" t="s">
        <v>432</v>
      </c>
      <c r="C102" t="str">
        <f t="shared" si="4"/>
        <v>1/19</v>
      </c>
      <c r="D102" t="str">
        <f>"85/8582"</f>
        <v>85/8582</v>
      </c>
      <c r="E102">
        <v>0.17248026027864</v>
      </c>
      <c r="F102">
        <v>0.26342678037829198</v>
      </c>
      <c r="G102">
        <v>0.231370487626927</v>
      </c>
      <c r="H102" t="s">
        <v>850</v>
      </c>
      <c r="I102">
        <v>1</v>
      </c>
      <c r="J102" t="str">
        <f t="shared" si="3"/>
        <v/>
      </c>
    </row>
    <row r="103" spans="1:10">
      <c r="A103" t="s">
        <v>433</v>
      </c>
      <c r="B103" t="s">
        <v>434</v>
      </c>
      <c r="C103" t="str">
        <f t="shared" si="4"/>
        <v>1/19</v>
      </c>
      <c r="D103" t="str">
        <f>"85/8582"</f>
        <v>85/8582</v>
      </c>
      <c r="E103">
        <v>0.17248026027864</v>
      </c>
      <c r="F103">
        <v>0.26342678037829198</v>
      </c>
      <c r="G103">
        <v>0.231370487626927</v>
      </c>
      <c r="H103" t="s">
        <v>850</v>
      </c>
      <c r="I103">
        <v>1</v>
      </c>
      <c r="J103" t="str">
        <f t="shared" si="3"/>
        <v/>
      </c>
    </row>
    <row r="104" spans="1:10">
      <c r="A104" t="s">
        <v>435</v>
      </c>
      <c r="B104" t="s">
        <v>436</v>
      </c>
      <c r="C104" t="str">
        <f t="shared" si="4"/>
        <v>1/19</v>
      </c>
      <c r="D104" t="str">
        <f>"87/8582"</f>
        <v>87/8582</v>
      </c>
      <c r="E104">
        <v>0.17617714611287</v>
      </c>
      <c r="F104">
        <v>0.26342678037829198</v>
      </c>
      <c r="G104">
        <v>0.231370487626927</v>
      </c>
      <c r="H104" t="s">
        <v>850</v>
      </c>
      <c r="I104">
        <v>1</v>
      </c>
      <c r="J104" t="str">
        <f t="shared" si="3"/>
        <v/>
      </c>
    </row>
    <row r="105" spans="1:10">
      <c r="A105" t="s">
        <v>437</v>
      </c>
      <c r="B105" t="s">
        <v>438</v>
      </c>
      <c r="C105" t="str">
        <f t="shared" si="4"/>
        <v>1/19</v>
      </c>
      <c r="D105" t="str">
        <f>"87/8582"</f>
        <v>87/8582</v>
      </c>
      <c r="E105">
        <v>0.17617714611287</v>
      </c>
      <c r="F105">
        <v>0.26342678037829198</v>
      </c>
      <c r="G105">
        <v>0.231370487626927</v>
      </c>
      <c r="H105" t="s">
        <v>850</v>
      </c>
      <c r="I105">
        <v>1</v>
      </c>
      <c r="J105" t="str">
        <f t="shared" si="3"/>
        <v/>
      </c>
    </row>
    <row r="106" spans="1:10">
      <c r="A106" t="s">
        <v>439</v>
      </c>
      <c r="B106" t="s">
        <v>440</v>
      </c>
      <c r="C106" t="str">
        <f t="shared" si="4"/>
        <v>1/19</v>
      </c>
      <c r="D106" t="str">
        <f>"87/8582"</f>
        <v>87/8582</v>
      </c>
      <c r="E106">
        <v>0.17617714611287</v>
      </c>
      <c r="F106">
        <v>0.26342678037829198</v>
      </c>
      <c r="G106">
        <v>0.231370487626927</v>
      </c>
      <c r="H106" t="s">
        <v>850</v>
      </c>
      <c r="I106">
        <v>1</v>
      </c>
      <c r="J106" t="str">
        <f t="shared" si="3"/>
        <v/>
      </c>
    </row>
    <row r="107" spans="1:10">
      <c r="A107" t="s">
        <v>140</v>
      </c>
      <c r="B107" t="s">
        <v>141</v>
      </c>
      <c r="C107" t="str">
        <f t="shared" si="4"/>
        <v>1/19</v>
      </c>
      <c r="D107" t="str">
        <f>"89/8582"</f>
        <v>89/8582</v>
      </c>
      <c r="E107">
        <v>0.179858381931428</v>
      </c>
      <c r="F107">
        <v>0.26639401852107703</v>
      </c>
      <c r="G107">
        <v>0.23397664382340599</v>
      </c>
      <c r="H107" t="s">
        <v>799</v>
      </c>
      <c r="I107">
        <v>1</v>
      </c>
      <c r="J107" t="str">
        <f t="shared" si="3"/>
        <v/>
      </c>
    </row>
    <row r="108" spans="1:10">
      <c r="A108" t="s">
        <v>441</v>
      </c>
      <c r="B108" t="s">
        <v>442</v>
      </c>
      <c r="C108" t="str">
        <f t="shared" si="4"/>
        <v>1/19</v>
      </c>
      <c r="D108" t="str">
        <f>"90/8582"</f>
        <v>90/8582</v>
      </c>
      <c r="E108">
        <v>0.181693150651939</v>
      </c>
      <c r="F108">
        <v>0.26659649207807901</v>
      </c>
      <c r="G108">
        <v>0.234154478459459</v>
      </c>
      <c r="H108" t="s">
        <v>850</v>
      </c>
      <c r="I108">
        <v>1</v>
      </c>
      <c r="J108" t="str">
        <f t="shared" si="3"/>
        <v/>
      </c>
    </row>
    <row r="109" spans="1:10">
      <c r="A109" t="s">
        <v>443</v>
      </c>
      <c r="B109" t="s">
        <v>444</v>
      </c>
      <c r="C109" t="str">
        <f t="shared" si="4"/>
        <v>1/19</v>
      </c>
      <c r="D109" t="str">
        <f>"91/8582"</f>
        <v>91/8582</v>
      </c>
      <c r="E109">
        <v>0.18352403031958101</v>
      </c>
      <c r="F109">
        <v>0.266789562594205</v>
      </c>
      <c r="G109">
        <v>0.23432405430667699</v>
      </c>
      <c r="H109" t="s">
        <v>850</v>
      </c>
      <c r="I109">
        <v>1</v>
      </c>
      <c r="J109" t="str">
        <f t="shared" si="3"/>
        <v/>
      </c>
    </row>
    <row r="110" spans="1:10">
      <c r="A110" t="s">
        <v>242</v>
      </c>
      <c r="B110" t="s">
        <v>243</v>
      </c>
      <c r="C110" t="str">
        <f t="shared" si="4"/>
        <v>1/19</v>
      </c>
      <c r="D110" t="str">
        <f>"95/8582"</f>
        <v>95/8582</v>
      </c>
      <c r="E110">
        <v>0.190808813968499</v>
      </c>
      <c r="F110">
        <v>0.270637725093686</v>
      </c>
      <c r="G110">
        <v>0.23770393554993499</v>
      </c>
      <c r="H110" t="s">
        <v>932</v>
      </c>
      <c r="I110">
        <v>1</v>
      </c>
      <c r="J110" t="str">
        <f t="shared" si="3"/>
        <v/>
      </c>
    </row>
    <row r="111" spans="1:10">
      <c r="A111" t="s">
        <v>198</v>
      </c>
      <c r="B111" t="s">
        <v>199</v>
      </c>
      <c r="C111" t="str">
        <f t="shared" si="4"/>
        <v>1/19</v>
      </c>
      <c r="D111" t="str">
        <f>"96/8582"</f>
        <v>96/8582</v>
      </c>
      <c r="E111">
        <v>0.19262036487395501</v>
      </c>
      <c r="F111">
        <v>0.270637725093686</v>
      </c>
      <c r="G111">
        <v>0.23770393554993499</v>
      </c>
      <c r="H111" t="s">
        <v>850</v>
      </c>
      <c r="I111">
        <v>1</v>
      </c>
      <c r="J111" t="str">
        <f t="shared" si="3"/>
        <v/>
      </c>
    </row>
    <row r="112" spans="1:10">
      <c r="A112" t="s">
        <v>445</v>
      </c>
      <c r="B112" t="s">
        <v>446</v>
      </c>
      <c r="C112" t="str">
        <f t="shared" si="4"/>
        <v>1/19</v>
      </c>
      <c r="D112" t="str">
        <f>"96/8582"</f>
        <v>96/8582</v>
      </c>
      <c r="E112">
        <v>0.19262036487395501</v>
      </c>
      <c r="F112">
        <v>0.270637725093686</v>
      </c>
      <c r="G112">
        <v>0.23770393554993499</v>
      </c>
      <c r="H112" t="s">
        <v>850</v>
      </c>
      <c r="I112">
        <v>1</v>
      </c>
      <c r="J112" t="str">
        <f t="shared" si="3"/>
        <v/>
      </c>
    </row>
    <row r="113" spans="1:10">
      <c r="A113" t="s">
        <v>67</v>
      </c>
      <c r="B113" t="s">
        <v>68</v>
      </c>
      <c r="C113" t="str">
        <f t="shared" si="4"/>
        <v>1/19</v>
      </c>
      <c r="D113" t="str">
        <f>"97/8582"</f>
        <v>97/8582</v>
      </c>
      <c r="E113">
        <v>0.19442807322505001</v>
      </c>
      <c r="F113">
        <v>0.270637725093686</v>
      </c>
      <c r="G113">
        <v>0.23770393554993499</v>
      </c>
      <c r="H113" t="s">
        <v>923</v>
      </c>
      <c r="I113">
        <v>1</v>
      </c>
      <c r="J113" t="str">
        <f t="shared" si="3"/>
        <v/>
      </c>
    </row>
    <row r="114" spans="1:10">
      <c r="A114" t="s">
        <v>449</v>
      </c>
      <c r="B114" t="s">
        <v>450</v>
      </c>
      <c r="C114" t="str">
        <f t="shared" si="4"/>
        <v>1/19</v>
      </c>
      <c r="D114" t="str">
        <f>"99/8582"</f>
        <v>99/8582</v>
      </c>
      <c r="E114">
        <v>0.19803199304442101</v>
      </c>
      <c r="F114">
        <v>0.270637725093686</v>
      </c>
      <c r="G114">
        <v>0.23770393554993499</v>
      </c>
      <c r="H114" t="s">
        <v>850</v>
      </c>
      <c r="I114">
        <v>1</v>
      </c>
      <c r="J114" t="str">
        <f t="shared" si="3"/>
        <v/>
      </c>
    </row>
    <row r="115" spans="1:10">
      <c r="A115" t="s">
        <v>857</v>
      </c>
      <c r="B115" t="s">
        <v>858</v>
      </c>
      <c r="C115" t="str">
        <f t="shared" si="4"/>
        <v>1/19</v>
      </c>
      <c r="D115" t="str">
        <f>"99/8582"</f>
        <v>99/8582</v>
      </c>
      <c r="E115">
        <v>0.19803199304442101</v>
      </c>
      <c r="F115">
        <v>0.270637725093686</v>
      </c>
      <c r="G115">
        <v>0.23770393554993499</v>
      </c>
      <c r="H115" t="s">
        <v>828</v>
      </c>
      <c r="I115">
        <v>1</v>
      </c>
      <c r="J115" t="str">
        <f t="shared" si="3"/>
        <v/>
      </c>
    </row>
    <row r="116" spans="1:10">
      <c r="A116" t="s">
        <v>451</v>
      </c>
      <c r="B116" t="s">
        <v>452</v>
      </c>
      <c r="C116" t="str">
        <f t="shared" si="4"/>
        <v>1/19</v>
      </c>
      <c r="D116" t="str">
        <f>"100/8582"</f>
        <v>100/8582</v>
      </c>
      <c r="E116">
        <v>0.199828219866554</v>
      </c>
      <c r="F116">
        <v>0.270637725093686</v>
      </c>
      <c r="G116">
        <v>0.23770393554993499</v>
      </c>
      <c r="H116" t="s">
        <v>850</v>
      </c>
      <c r="I116">
        <v>1</v>
      </c>
      <c r="J116" t="str">
        <f t="shared" si="3"/>
        <v/>
      </c>
    </row>
    <row r="117" spans="1:10">
      <c r="A117" t="s">
        <v>245</v>
      </c>
      <c r="B117" t="s">
        <v>246</v>
      </c>
      <c r="C117" t="str">
        <f t="shared" si="4"/>
        <v>1/19</v>
      </c>
      <c r="D117" t="str">
        <f>"101/8582"</f>
        <v>101/8582</v>
      </c>
      <c r="E117">
        <v>0.201620634842094</v>
      </c>
      <c r="F117">
        <v>0.270637725093686</v>
      </c>
      <c r="G117">
        <v>0.23770393554993499</v>
      </c>
      <c r="H117" t="s">
        <v>842</v>
      </c>
      <c r="I117">
        <v>1</v>
      </c>
      <c r="J117" t="str">
        <f t="shared" si="3"/>
        <v/>
      </c>
    </row>
    <row r="118" spans="1:10">
      <c r="A118" t="s">
        <v>453</v>
      </c>
      <c r="B118" t="s">
        <v>454</v>
      </c>
      <c r="C118" t="str">
        <f t="shared" si="4"/>
        <v>1/19</v>
      </c>
      <c r="D118" t="str">
        <f>"102/8582"</f>
        <v>102/8582</v>
      </c>
      <c r="E118">
        <v>0.203409245611815</v>
      </c>
      <c r="F118">
        <v>0.270637725093686</v>
      </c>
      <c r="G118">
        <v>0.23770393554993499</v>
      </c>
      <c r="H118" t="s">
        <v>850</v>
      </c>
      <c r="I118">
        <v>1</v>
      </c>
      <c r="J118" t="str">
        <f t="shared" si="3"/>
        <v/>
      </c>
    </row>
    <row r="119" spans="1:10">
      <c r="A119" t="s">
        <v>455</v>
      </c>
      <c r="B119" t="s">
        <v>456</v>
      </c>
      <c r="C119" t="str">
        <f t="shared" si="4"/>
        <v>1/19</v>
      </c>
      <c r="D119" t="str">
        <f>"102/8582"</f>
        <v>102/8582</v>
      </c>
      <c r="E119">
        <v>0.203409245611815</v>
      </c>
      <c r="F119">
        <v>0.270637725093686</v>
      </c>
      <c r="G119">
        <v>0.23770393554993499</v>
      </c>
      <c r="H119" t="s">
        <v>850</v>
      </c>
      <c r="I119">
        <v>1</v>
      </c>
      <c r="J119" t="str">
        <f t="shared" si="3"/>
        <v/>
      </c>
    </row>
    <row r="120" spans="1:10">
      <c r="A120" t="s">
        <v>861</v>
      </c>
      <c r="B120" t="s">
        <v>862</v>
      </c>
      <c r="C120" t="str">
        <f t="shared" si="4"/>
        <v>1/19</v>
      </c>
      <c r="D120" t="str">
        <f>"106/8582"</f>
        <v>106/8582</v>
      </c>
      <c r="E120">
        <v>0.210525798943904</v>
      </c>
      <c r="F120">
        <v>0.27543792028494102</v>
      </c>
      <c r="G120">
        <v>0.24191999703202999</v>
      </c>
      <c r="H120" t="s">
        <v>828</v>
      </c>
      <c r="I120">
        <v>1</v>
      </c>
      <c r="J120" t="str">
        <f t="shared" si="3"/>
        <v/>
      </c>
    </row>
    <row r="121" spans="1:10">
      <c r="A121" t="s">
        <v>459</v>
      </c>
      <c r="B121" t="s">
        <v>460</v>
      </c>
      <c r="C121" t="str">
        <f t="shared" si="4"/>
        <v>1/19</v>
      </c>
      <c r="D121" t="str">
        <f>"106/8582"</f>
        <v>106/8582</v>
      </c>
      <c r="E121">
        <v>0.210525798943904</v>
      </c>
      <c r="F121">
        <v>0.27543792028494102</v>
      </c>
      <c r="G121">
        <v>0.24191999703202999</v>
      </c>
      <c r="H121" t="s">
        <v>850</v>
      </c>
      <c r="I121">
        <v>1</v>
      </c>
      <c r="J121" t="str">
        <f t="shared" si="3"/>
        <v/>
      </c>
    </row>
    <row r="122" spans="1:10">
      <c r="A122" t="s">
        <v>461</v>
      </c>
      <c r="B122" t="s">
        <v>462</v>
      </c>
      <c r="C122" t="str">
        <f t="shared" si="4"/>
        <v>1/19</v>
      </c>
      <c r="D122" t="str">
        <f>"108/8582"</f>
        <v>108/8582</v>
      </c>
      <c r="E122">
        <v>0.214061447977905</v>
      </c>
      <c r="F122">
        <v>0.27774915150852197</v>
      </c>
      <c r="G122">
        <v>0.243949975512011</v>
      </c>
      <c r="H122" t="s">
        <v>850</v>
      </c>
      <c r="I122">
        <v>1</v>
      </c>
      <c r="J122" t="str">
        <f t="shared" si="3"/>
        <v/>
      </c>
    </row>
    <row r="123" spans="1:10">
      <c r="A123" t="s">
        <v>463</v>
      </c>
      <c r="B123" t="s">
        <v>464</v>
      </c>
      <c r="C123" t="str">
        <f t="shared" si="4"/>
        <v>1/19</v>
      </c>
      <c r="D123" t="str">
        <f>"111/8582"</f>
        <v>111/8582</v>
      </c>
      <c r="E123">
        <v>0.219336806888838</v>
      </c>
      <c r="F123">
        <v>0.28226130066842298</v>
      </c>
      <c r="G123">
        <v>0.24791304316167201</v>
      </c>
      <c r="H123" t="s">
        <v>850</v>
      </c>
      <c r="I123">
        <v>1</v>
      </c>
      <c r="J123" t="str">
        <f t="shared" si="3"/>
        <v/>
      </c>
    </row>
    <row r="124" spans="1:10">
      <c r="A124" t="s">
        <v>465</v>
      </c>
      <c r="B124" t="s">
        <v>466</v>
      </c>
      <c r="C124" t="str">
        <f t="shared" si="4"/>
        <v>1/19</v>
      </c>
      <c r="D124" t="str">
        <f>"115/8582"</f>
        <v>115/8582</v>
      </c>
      <c r="E124">
        <v>0.22631845331301401</v>
      </c>
      <c r="F124">
        <v>0.28874654931038701</v>
      </c>
      <c r="G124">
        <v>0.253609104657464</v>
      </c>
      <c r="H124" t="s">
        <v>850</v>
      </c>
      <c r="I124">
        <v>1</v>
      </c>
      <c r="J124" t="str">
        <f t="shared" si="3"/>
        <v/>
      </c>
    </row>
    <row r="125" spans="1:10">
      <c r="A125" t="s">
        <v>467</v>
      </c>
      <c r="B125" t="s">
        <v>468</v>
      </c>
      <c r="C125" t="str">
        <f t="shared" si="4"/>
        <v>1/19</v>
      </c>
      <c r="D125" t="str">
        <f>"116/8582"</f>
        <v>116/8582</v>
      </c>
      <c r="E125">
        <v>0.22805459945533699</v>
      </c>
      <c r="F125">
        <v>0.28874654931038701</v>
      </c>
      <c r="G125">
        <v>0.253609104657464</v>
      </c>
      <c r="H125" t="s">
        <v>850</v>
      </c>
      <c r="I125">
        <v>1</v>
      </c>
      <c r="J125" t="str">
        <f t="shared" si="3"/>
        <v/>
      </c>
    </row>
    <row r="126" spans="1:10">
      <c r="A126" t="s">
        <v>469</v>
      </c>
      <c r="B126" t="s">
        <v>470</v>
      </c>
      <c r="C126" t="str">
        <f t="shared" si="4"/>
        <v>1/19</v>
      </c>
      <c r="D126" t="str">
        <f>"118/8582"</f>
        <v>118/8582</v>
      </c>
      <c r="E126">
        <v>0.231515825223093</v>
      </c>
      <c r="F126">
        <v>0.29078387648020498</v>
      </c>
      <c r="G126">
        <v>0.25539851035137001</v>
      </c>
      <c r="H126" t="s">
        <v>850</v>
      </c>
      <c r="I126">
        <v>1</v>
      </c>
      <c r="J126" t="str">
        <f t="shared" si="3"/>
        <v/>
      </c>
    </row>
    <row r="127" spans="1:10">
      <c r="A127" t="s">
        <v>471</v>
      </c>
      <c r="B127" t="s">
        <v>472</v>
      </c>
      <c r="C127" t="str">
        <f t="shared" si="4"/>
        <v>1/19</v>
      </c>
      <c r="D127" t="str">
        <f>"123/8582"</f>
        <v>123/8582</v>
      </c>
      <c r="E127">
        <v>0.24010467992781501</v>
      </c>
      <c r="F127">
        <v>0.29893232970776901</v>
      </c>
      <c r="G127">
        <v>0.262555381774843</v>
      </c>
      <c r="H127" t="s">
        <v>850</v>
      </c>
      <c r="I127">
        <v>1</v>
      </c>
      <c r="J127" t="str">
        <f t="shared" si="3"/>
        <v/>
      </c>
    </row>
    <row r="128" spans="1:10">
      <c r="A128" t="s">
        <v>473</v>
      </c>
      <c r="B128" t="s">
        <v>474</v>
      </c>
      <c r="C128" t="str">
        <f t="shared" si="4"/>
        <v>1/19</v>
      </c>
      <c r="D128" t="str">
        <f>"124/8582"</f>
        <v>124/8582</v>
      </c>
      <c r="E128">
        <v>0.24181150237507401</v>
      </c>
      <c r="F128">
        <v>0.29893232970776901</v>
      </c>
      <c r="G128">
        <v>0.262555381774843</v>
      </c>
      <c r="H128" t="s">
        <v>850</v>
      </c>
      <c r="I128">
        <v>1</v>
      </c>
      <c r="J128" t="str">
        <f t="shared" si="3"/>
        <v/>
      </c>
    </row>
    <row r="129" spans="1:10">
      <c r="A129" t="s">
        <v>759</v>
      </c>
      <c r="B129" t="s">
        <v>760</v>
      </c>
      <c r="C129" t="str">
        <f t="shared" si="4"/>
        <v>1/19</v>
      </c>
      <c r="D129" t="str">
        <f>"126/8582"</f>
        <v>126/8582</v>
      </c>
      <c r="E129">
        <v>0.24521425738379099</v>
      </c>
      <c r="F129">
        <v>0.30077061257230597</v>
      </c>
      <c r="G129">
        <v>0.26416996478023502</v>
      </c>
      <c r="H129" t="s">
        <v>842</v>
      </c>
      <c r="I129">
        <v>1</v>
      </c>
      <c r="J129" t="str">
        <f t="shared" si="3"/>
        <v/>
      </c>
    </row>
    <row r="130" spans="1:10">
      <c r="A130" t="s">
        <v>247</v>
      </c>
      <c r="B130" t="s">
        <v>248</v>
      </c>
      <c r="C130" t="str">
        <f t="shared" si="4"/>
        <v>1/19</v>
      </c>
      <c r="D130" t="str">
        <f>"138/8582"</f>
        <v>138/8582</v>
      </c>
      <c r="E130">
        <v>0.26532891857478003</v>
      </c>
      <c r="F130">
        <v>0.32043569397108002</v>
      </c>
      <c r="G130">
        <v>0.28144201079592002</v>
      </c>
      <c r="H130" t="s">
        <v>915</v>
      </c>
      <c r="I130">
        <v>1</v>
      </c>
      <c r="J130" t="str">
        <f t="shared" ref="J130:J158" si="5">IF(F130&lt;0.05,"*","")</f>
        <v/>
      </c>
    </row>
    <row r="131" spans="1:10">
      <c r="A131" t="s">
        <v>477</v>
      </c>
      <c r="B131" t="s">
        <v>478</v>
      </c>
      <c r="C131" t="str">
        <f t="shared" si="4"/>
        <v>1/19</v>
      </c>
      <c r="D131" t="str">
        <f>"138/8582"</f>
        <v>138/8582</v>
      </c>
      <c r="E131">
        <v>0.26532891857478003</v>
      </c>
      <c r="F131">
        <v>0.32043569397108002</v>
      </c>
      <c r="G131">
        <v>0.28144201079592002</v>
      </c>
      <c r="H131" t="s">
        <v>850</v>
      </c>
      <c r="I131">
        <v>1</v>
      </c>
      <c r="J131" t="str">
        <f t="shared" si="5"/>
        <v/>
      </c>
    </row>
    <row r="132" spans="1:10">
      <c r="A132" t="s">
        <v>479</v>
      </c>
      <c r="B132" t="s">
        <v>480</v>
      </c>
      <c r="C132" t="str">
        <f t="shared" si="4"/>
        <v>1/19</v>
      </c>
      <c r="D132" t="str">
        <f>"143/8582"</f>
        <v>143/8582</v>
      </c>
      <c r="E132">
        <v>0.27355923107480301</v>
      </c>
      <c r="F132">
        <v>0.32785342960873298</v>
      </c>
      <c r="G132">
        <v>0.28795708534189801</v>
      </c>
      <c r="H132" t="s">
        <v>850</v>
      </c>
      <c r="I132">
        <v>1</v>
      </c>
      <c r="J132" t="str">
        <f t="shared" si="5"/>
        <v/>
      </c>
    </row>
    <row r="133" spans="1:10">
      <c r="A133" t="s">
        <v>933</v>
      </c>
      <c r="B133" t="s">
        <v>934</v>
      </c>
      <c r="C133" t="str">
        <f t="shared" si="4"/>
        <v>1/19</v>
      </c>
      <c r="D133" t="str">
        <f>"155/8582"</f>
        <v>155/8582</v>
      </c>
      <c r="E133">
        <v>0.29295705455918802</v>
      </c>
      <c r="F133">
        <v>0.34844134519539799</v>
      </c>
      <c r="G133">
        <v>0.30603966624604201</v>
      </c>
      <c r="H133" t="s">
        <v>920</v>
      </c>
      <c r="I133">
        <v>1</v>
      </c>
      <c r="J133" t="str">
        <f t="shared" si="5"/>
        <v/>
      </c>
    </row>
    <row r="134" spans="1:10">
      <c r="A134" t="s">
        <v>483</v>
      </c>
      <c r="B134" t="s">
        <v>484</v>
      </c>
      <c r="C134" t="str">
        <f t="shared" si="4"/>
        <v>1/19</v>
      </c>
      <c r="D134" t="str">
        <f>"158/8582"</f>
        <v>158/8582</v>
      </c>
      <c r="E134">
        <v>0.29772926436482799</v>
      </c>
      <c r="F134">
        <v>0.35068786349313102</v>
      </c>
      <c r="G134">
        <v>0.30801280668857001</v>
      </c>
      <c r="H134" t="s">
        <v>850</v>
      </c>
      <c r="I134">
        <v>1</v>
      </c>
      <c r="J134" t="str">
        <f t="shared" si="5"/>
        <v/>
      </c>
    </row>
    <row r="135" spans="1:10">
      <c r="A135" t="s">
        <v>485</v>
      </c>
      <c r="B135" t="s">
        <v>486</v>
      </c>
      <c r="C135" t="str">
        <f t="shared" si="4"/>
        <v>1/19</v>
      </c>
      <c r="D135" t="str">
        <f>"159/8582"</f>
        <v>159/8582</v>
      </c>
      <c r="E135">
        <v>0.29931320833171698</v>
      </c>
      <c r="F135">
        <v>0.35068786349313102</v>
      </c>
      <c r="G135">
        <v>0.30801280668857001</v>
      </c>
      <c r="H135" t="s">
        <v>850</v>
      </c>
      <c r="I135">
        <v>1</v>
      </c>
      <c r="J135" t="str">
        <f t="shared" si="5"/>
        <v/>
      </c>
    </row>
    <row r="136" spans="1:10">
      <c r="A136" t="s">
        <v>935</v>
      </c>
      <c r="B136" t="s">
        <v>936</v>
      </c>
      <c r="C136" t="str">
        <f t="shared" si="4"/>
        <v>1/19</v>
      </c>
      <c r="D136" t="str">
        <f>"161/8582"</f>
        <v>161/8582</v>
      </c>
      <c r="E136">
        <v>0.30247094840557198</v>
      </c>
      <c r="F136">
        <v>0.35176251036796202</v>
      </c>
      <c r="G136">
        <v>0.30895668024272899</v>
      </c>
      <c r="H136" t="s">
        <v>920</v>
      </c>
      <c r="I136">
        <v>1</v>
      </c>
      <c r="J136" t="str">
        <f t="shared" si="5"/>
        <v/>
      </c>
    </row>
    <row r="137" spans="1:10">
      <c r="A137" t="s">
        <v>107</v>
      </c>
      <c r="B137" t="s">
        <v>108</v>
      </c>
      <c r="C137" t="str">
        <f t="shared" si="4"/>
        <v>1/19</v>
      </c>
      <c r="D137" t="str">
        <f>"169/8582"</f>
        <v>169/8582</v>
      </c>
      <c r="E137">
        <v>0.31496760172769001</v>
      </c>
      <c r="F137">
        <v>0.363602304935642</v>
      </c>
      <c r="G137">
        <v>0.31935569525021201</v>
      </c>
      <c r="H137" t="s">
        <v>932</v>
      </c>
      <c r="I137">
        <v>1</v>
      </c>
      <c r="J137" t="str">
        <f t="shared" si="5"/>
        <v/>
      </c>
    </row>
    <row r="138" spans="1:10">
      <c r="A138" t="s">
        <v>487</v>
      </c>
      <c r="B138" t="s">
        <v>488</v>
      </c>
      <c r="C138" t="str">
        <f t="shared" si="4"/>
        <v>1/19</v>
      </c>
      <c r="D138" t="str">
        <f>"175/8582"</f>
        <v>175/8582</v>
      </c>
      <c r="E138">
        <v>0.324200581087008</v>
      </c>
      <c r="F138">
        <v>0.371529133070513</v>
      </c>
      <c r="G138">
        <v>0.32631791104416502</v>
      </c>
      <c r="H138" t="s">
        <v>850</v>
      </c>
      <c r="I138">
        <v>1</v>
      </c>
      <c r="J138" t="str">
        <f t="shared" si="5"/>
        <v/>
      </c>
    </row>
    <row r="139" spans="1:10">
      <c r="A139" t="s">
        <v>489</v>
      </c>
      <c r="B139" t="s">
        <v>490</v>
      </c>
      <c r="C139" t="str">
        <f t="shared" si="4"/>
        <v>1/19</v>
      </c>
      <c r="D139" t="str">
        <f>"177/8582"</f>
        <v>177/8582</v>
      </c>
      <c r="E139">
        <v>0.32725195290423098</v>
      </c>
      <c r="F139">
        <v>0.37230838120263898</v>
      </c>
      <c r="G139">
        <v>0.32700233280285501</v>
      </c>
      <c r="H139" t="s">
        <v>850</v>
      </c>
      <c r="I139">
        <v>1</v>
      </c>
      <c r="J139" t="str">
        <f t="shared" si="5"/>
        <v/>
      </c>
    </row>
    <row r="140" spans="1:10">
      <c r="A140" t="s">
        <v>491</v>
      </c>
      <c r="B140" t="s">
        <v>492</v>
      </c>
      <c r="C140" t="str">
        <f t="shared" si="4"/>
        <v>1/19</v>
      </c>
      <c r="D140" t="str">
        <f>"181/8582"</f>
        <v>181/8582</v>
      </c>
      <c r="E140">
        <v>0.33331558270855999</v>
      </c>
      <c r="F140">
        <v>0.37548050456519999</v>
      </c>
      <c r="G140">
        <v>0.32978844182394401</v>
      </c>
      <c r="H140" t="s">
        <v>850</v>
      </c>
      <c r="I140">
        <v>1</v>
      </c>
      <c r="J140" t="str">
        <f t="shared" si="5"/>
        <v/>
      </c>
    </row>
    <row r="141" spans="1:10">
      <c r="A141" t="s">
        <v>493</v>
      </c>
      <c r="B141" t="s">
        <v>494</v>
      </c>
      <c r="C141" t="str">
        <f t="shared" si="4"/>
        <v>1/19</v>
      </c>
      <c r="D141" t="str">
        <f>"182/8582"</f>
        <v>182/8582</v>
      </c>
      <c r="E141">
        <v>0.33482337986705701</v>
      </c>
      <c r="F141">
        <v>0.37548050456519999</v>
      </c>
      <c r="G141">
        <v>0.32978844182394401</v>
      </c>
      <c r="H141" t="s">
        <v>850</v>
      </c>
      <c r="I141">
        <v>1</v>
      </c>
      <c r="J141" t="str">
        <f t="shared" si="5"/>
        <v/>
      </c>
    </row>
    <row r="142" spans="1:10">
      <c r="A142" t="s">
        <v>495</v>
      </c>
      <c r="B142" t="s">
        <v>496</v>
      </c>
      <c r="C142" t="str">
        <f t="shared" si="4"/>
        <v>1/19</v>
      </c>
      <c r="D142" t="str">
        <f>"190/8582"</f>
        <v>190/8582</v>
      </c>
      <c r="E142">
        <v>0.34676998912150198</v>
      </c>
      <c r="F142">
        <v>0.38611977512110501</v>
      </c>
      <c r="G142">
        <v>0.33913302407552598</v>
      </c>
      <c r="H142" t="s">
        <v>850</v>
      </c>
      <c r="I142">
        <v>1</v>
      </c>
      <c r="J142" t="str">
        <f t="shared" si="5"/>
        <v/>
      </c>
    </row>
    <row r="143" spans="1:10">
      <c r="A143" t="s">
        <v>253</v>
      </c>
      <c r="B143" t="s">
        <v>254</v>
      </c>
      <c r="C143" t="str">
        <f t="shared" si="4"/>
        <v>1/19</v>
      </c>
      <c r="D143" t="str">
        <f>"201/8582"</f>
        <v>201/8582</v>
      </c>
      <c r="E143">
        <v>0.36286503226468703</v>
      </c>
      <c r="F143">
        <v>0.40119584553208398</v>
      </c>
      <c r="G143">
        <v>0.352374493896768</v>
      </c>
      <c r="H143" t="s">
        <v>842</v>
      </c>
      <c r="I143">
        <v>1</v>
      </c>
      <c r="J143" t="str">
        <f t="shared" si="5"/>
        <v/>
      </c>
    </row>
    <row r="144" spans="1:10">
      <c r="A144" t="s">
        <v>497</v>
      </c>
      <c r="B144" t="s">
        <v>498</v>
      </c>
      <c r="C144" t="str">
        <f t="shared" si="4"/>
        <v>1/19</v>
      </c>
      <c r="D144" t="str">
        <f>"218/8582"</f>
        <v>218/8582</v>
      </c>
      <c r="E144">
        <v>0.38700223578325099</v>
      </c>
      <c r="F144">
        <v>0.42204226724591198</v>
      </c>
      <c r="G144">
        <v>0.37068412342752</v>
      </c>
      <c r="H144" t="s">
        <v>850</v>
      </c>
      <c r="I144">
        <v>1</v>
      </c>
      <c r="J144" t="str">
        <f t="shared" si="5"/>
        <v/>
      </c>
    </row>
    <row r="145" spans="1:10">
      <c r="A145" t="s">
        <v>499</v>
      </c>
      <c r="B145" t="s">
        <v>500</v>
      </c>
      <c r="C145" t="str">
        <f t="shared" si="4"/>
        <v>1/19</v>
      </c>
      <c r="D145" t="str">
        <f>"219/8582"</f>
        <v>219/8582</v>
      </c>
      <c r="E145">
        <v>0.38839474624715797</v>
      </c>
      <c r="F145">
        <v>0.42204226724591198</v>
      </c>
      <c r="G145">
        <v>0.37068412342752</v>
      </c>
      <c r="H145" t="s">
        <v>850</v>
      </c>
      <c r="I145">
        <v>1</v>
      </c>
      <c r="J145" t="str">
        <f t="shared" si="5"/>
        <v/>
      </c>
    </row>
    <row r="146" spans="1:10">
      <c r="A146" t="s">
        <v>202</v>
      </c>
      <c r="B146" t="s">
        <v>203</v>
      </c>
      <c r="C146" t="str">
        <f t="shared" si="4"/>
        <v>1/19</v>
      </c>
      <c r="D146" t="str">
        <f>"220/8582"</f>
        <v>220/8582</v>
      </c>
      <c r="E146">
        <v>0.38978425955832702</v>
      </c>
      <c r="F146">
        <v>0.42204226724591198</v>
      </c>
      <c r="G146">
        <v>0.37068412342752</v>
      </c>
      <c r="H146" t="s">
        <v>850</v>
      </c>
      <c r="I146">
        <v>1</v>
      </c>
      <c r="J146" t="str">
        <f t="shared" si="5"/>
        <v/>
      </c>
    </row>
    <row r="147" spans="1:10">
      <c r="A147" t="s">
        <v>505</v>
      </c>
      <c r="B147" t="s">
        <v>506</v>
      </c>
      <c r="C147" t="str">
        <f t="shared" si="4"/>
        <v>1/19</v>
      </c>
      <c r="D147" t="str">
        <f>"246/8582"</f>
        <v>246/8582</v>
      </c>
      <c r="E147">
        <v>0.42487932976048498</v>
      </c>
      <c r="F147">
        <v>0.45689078611230299</v>
      </c>
      <c r="G147">
        <v>0.40129194086967201</v>
      </c>
      <c r="H147" t="s">
        <v>850</v>
      </c>
      <c r="I147">
        <v>1</v>
      </c>
      <c r="J147" t="str">
        <f t="shared" si="5"/>
        <v/>
      </c>
    </row>
    <row r="148" spans="1:10">
      <c r="A148" t="s">
        <v>507</v>
      </c>
      <c r="B148" t="s">
        <v>508</v>
      </c>
      <c r="C148" t="str">
        <f t="shared" si="4"/>
        <v>1/19</v>
      </c>
      <c r="D148" t="str">
        <f>"249/8582"</f>
        <v>249/8582</v>
      </c>
      <c r="E148">
        <v>0.428803409851922</v>
      </c>
      <c r="F148">
        <v>0.45797370984184899</v>
      </c>
      <c r="G148">
        <v>0.40224308407162002</v>
      </c>
      <c r="H148" t="s">
        <v>850</v>
      </c>
      <c r="I148">
        <v>1</v>
      </c>
      <c r="J148" t="str">
        <f t="shared" si="5"/>
        <v/>
      </c>
    </row>
    <row r="149" spans="1:10">
      <c r="A149" t="s">
        <v>513</v>
      </c>
      <c r="B149" t="s">
        <v>514</v>
      </c>
      <c r="C149" t="str">
        <f t="shared" si="4"/>
        <v>1/19</v>
      </c>
      <c r="D149" t="str">
        <f>"266/8582"</f>
        <v>266/8582</v>
      </c>
      <c r="E149">
        <v>0.45056510482179501</v>
      </c>
      <c r="F149">
        <v>0.47796433416906597</v>
      </c>
      <c r="G149">
        <v>0.41980105783538502</v>
      </c>
      <c r="H149" t="s">
        <v>850</v>
      </c>
      <c r="I149">
        <v>1</v>
      </c>
      <c r="J149" t="str">
        <f t="shared" si="5"/>
        <v/>
      </c>
    </row>
    <row r="150" spans="1:10">
      <c r="A150" t="s">
        <v>517</v>
      </c>
      <c r="B150" t="s">
        <v>518</v>
      </c>
      <c r="C150" t="str">
        <f t="shared" si="4"/>
        <v>1/19</v>
      </c>
      <c r="D150" t="str">
        <f>"277/8582"</f>
        <v>277/8582</v>
      </c>
      <c r="E150">
        <v>0.46422510594038602</v>
      </c>
      <c r="F150">
        <v>0.48914994384322502</v>
      </c>
      <c r="G150">
        <v>0.42962549543052297</v>
      </c>
      <c r="H150" t="s">
        <v>850</v>
      </c>
      <c r="I150">
        <v>1</v>
      </c>
      <c r="J150" t="str">
        <f t="shared" si="5"/>
        <v/>
      </c>
    </row>
    <row r="151" spans="1:10">
      <c r="A151" t="s">
        <v>222</v>
      </c>
      <c r="B151" t="s">
        <v>223</v>
      </c>
      <c r="C151" t="str">
        <f t="shared" si="4"/>
        <v>1/19</v>
      </c>
      <c r="D151" t="str">
        <f>"285/8582"</f>
        <v>285/8582</v>
      </c>
      <c r="E151">
        <v>0.473956889608875</v>
      </c>
      <c r="F151">
        <v>0.49607487779062298</v>
      </c>
      <c r="G151">
        <v>0.43570773711412403</v>
      </c>
      <c r="H151" t="s">
        <v>850</v>
      </c>
      <c r="I151">
        <v>1</v>
      </c>
      <c r="J151" t="str">
        <f t="shared" si="5"/>
        <v/>
      </c>
    </row>
    <row r="152" spans="1:10">
      <c r="A152" t="s">
        <v>521</v>
      </c>
      <c r="B152" t="s">
        <v>522</v>
      </c>
      <c r="C152" t="str">
        <f t="shared" si="4"/>
        <v>1/19</v>
      </c>
      <c r="D152" t="str">
        <f>"382/8582"</f>
        <v>382/8582</v>
      </c>
      <c r="E152">
        <v>0.57939175553247402</v>
      </c>
      <c r="F152">
        <v>0.60241394449402896</v>
      </c>
      <c r="G152">
        <v>0.52910644806381402</v>
      </c>
      <c r="H152" t="s">
        <v>850</v>
      </c>
      <c r="I152">
        <v>1</v>
      </c>
      <c r="J152" t="str">
        <f t="shared" si="5"/>
        <v/>
      </c>
    </row>
    <row r="153" spans="1:10">
      <c r="A153" t="s">
        <v>316</v>
      </c>
      <c r="B153" t="s">
        <v>317</v>
      </c>
      <c r="C153" t="str">
        <f t="shared" si="4"/>
        <v>1/19</v>
      </c>
      <c r="D153" t="str">
        <f>"394/8582"</f>
        <v>394/8582</v>
      </c>
      <c r="E153">
        <v>0.59094647581733595</v>
      </c>
      <c r="F153">
        <v>0.61038550462711705</v>
      </c>
      <c r="G153">
        <v>0.536107952438165</v>
      </c>
      <c r="H153" t="s">
        <v>851</v>
      </c>
      <c r="I153">
        <v>1</v>
      </c>
      <c r="J153" t="str">
        <f t="shared" si="5"/>
        <v/>
      </c>
    </row>
    <row r="154" spans="1:10">
      <c r="A154" t="s">
        <v>619</v>
      </c>
      <c r="B154" t="s">
        <v>620</v>
      </c>
      <c r="C154" t="str">
        <f t="shared" si="4"/>
        <v>1/19</v>
      </c>
      <c r="D154" t="str">
        <f>"400/8582"</f>
        <v>400/8582</v>
      </c>
      <c r="E154">
        <v>0.596610434807607</v>
      </c>
      <c r="F154">
        <v>0.61220809323394998</v>
      </c>
      <c r="G154">
        <v>0.53770875101339199</v>
      </c>
      <c r="H154" t="s">
        <v>828</v>
      </c>
      <c r="I154">
        <v>1</v>
      </c>
      <c r="J154" t="str">
        <f t="shared" si="5"/>
        <v/>
      </c>
    </row>
    <row r="155" spans="1:10">
      <c r="A155" t="s">
        <v>156</v>
      </c>
      <c r="B155" t="s">
        <v>157</v>
      </c>
      <c r="C155" t="str">
        <f t="shared" ref="C155:C158" si="6">"1/19"</f>
        <v>1/19</v>
      </c>
      <c r="D155" t="str">
        <f>"440/8582"</f>
        <v>440/8582</v>
      </c>
      <c r="E155">
        <v>0.63251396852890396</v>
      </c>
      <c r="F155">
        <v>0.64256999529120795</v>
      </c>
      <c r="G155">
        <v>0.56437592613575804</v>
      </c>
      <c r="H155" t="s">
        <v>850</v>
      </c>
      <c r="I155">
        <v>1</v>
      </c>
      <c r="J155" t="str">
        <f t="shared" si="5"/>
        <v/>
      </c>
    </row>
    <row r="156" spans="1:10">
      <c r="A156" t="s">
        <v>158</v>
      </c>
      <c r="B156" t="s">
        <v>159</v>
      </c>
      <c r="C156" t="str">
        <f t="shared" si="6"/>
        <v>1/19</v>
      </c>
      <c r="D156" t="str">
        <f>"443/8582"</f>
        <v>443/8582</v>
      </c>
      <c r="E156">
        <v>0.63508095725802205</v>
      </c>
      <c r="F156">
        <v>0.64256999529120795</v>
      </c>
      <c r="G156">
        <v>0.56437592613575804</v>
      </c>
      <c r="H156" t="s">
        <v>850</v>
      </c>
      <c r="I156">
        <v>1</v>
      </c>
      <c r="J156" t="str">
        <f t="shared" si="5"/>
        <v/>
      </c>
    </row>
    <row r="157" spans="1:10">
      <c r="A157" t="s">
        <v>205</v>
      </c>
      <c r="B157" t="s">
        <v>206</v>
      </c>
      <c r="C157" t="str">
        <f t="shared" si="6"/>
        <v>1/19</v>
      </c>
      <c r="D157" t="str">
        <f>"447/8582"</f>
        <v>447/8582</v>
      </c>
      <c r="E157">
        <v>0.63847719277342996</v>
      </c>
      <c r="F157">
        <v>0.64256999529120795</v>
      </c>
      <c r="G157">
        <v>0.56437592613575804</v>
      </c>
      <c r="H157" t="s">
        <v>850</v>
      </c>
      <c r="I157">
        <v>1</v>
      </c>
      <c r="J157" t="str">
        <f t="shared" si="5"/>
        <v/>
      </c>
    </row>
    <row r="158" spans="1:10">
      <c r="A158" t="s">
        <v>523</v>
      </c>
      <c r="B158" t="s">
        <v>524</v>
      </c>
      <c r="C158" t="str">
        <f t="shared" si="6"/>
        <v>1/19</v>
      </c>
      <c r="D158" t="str">
        <f>"498/8582"</f>
        <v>498/8582</v>
      </c>
      <c r="E158">
        <v>0.67923703140731795</v>
      </c>
      <c r="F158">
        <v>0.67923703140731795</v>
      </c>
      <c r="G158">
        <v>0.59658096623773804</v>
      </c>
      <c r="H158" t="s">
        <v>850</v>
      </c>
      <c r="I158">
        <v>1</v>
      </c>
      <c r="J158" t="str">
        <f t="shared" si="5"/>
        <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84E4C-485E-42AA-9665-DCF0E4C4E151}">
  <dimension ref="A1:J61"/>
  <sheetViews>
    <sheetView workbookViewId="0"/>
  </sheetViews>
  <sheetFormatPr defaultRowHeight="15"/>
  <sheetData>
    <row r="1" spans="1:10">
      <c r="A1" t="s">
        <v>34</v>
      </c>
      <c r="B1" t="s">
        <v>7</v>
      </c>
      <c r="C1" t="str">
        <f>"GeneRatio"</f>
        <v>GeneRatio</v>
      </c>
      <c r="D1" t="str">
        <f>"BgRatio"</f>
        <v>BgRatio</v>
      </c>
      <c r="E1" t="s">
        <v>41</v>
      </c>
      <c r="F1" s="10" t="s">
        <v>43</v>
      </c>
      <c r="G1" t="s">
        <v>45</v>
      </c>
      <c r="H1" t="s">
        <v>47</v>
      </c>
      <c r="I1" t="s">
        <v>49</v>
      </c>
      <c r="J1" t="s">
        <v>51</v>
      </c>
    </row>
    <row r="2" spans="1:10">
      <c r="A2" t="s">
        <v>84</v>
      </c>
      <c r="B2" t="s">
        <v>85</v>
      </c>
      <c r="C2" t="str">
        <f>"4/15"</f>
        <v>4/15</v>
      </c>
      <c r="D2" t="str">
        <f>"492/8582"</f>
        <v>492/8582</v>
      </c>
      <c r="E2">
        <v>8.7767796440980806E-3</v>
      </c>
      <c r="F2" s="10">
        <v>0.20651984129736101</v>
      </c>
      <c r="G2">
        <v>0.17753460041352101</v>
      </c>
      <c r="H2" t="s">
        <v>937</v>
      </c>
      <c r="I2">
        <v>4</v>
      </c>
      <c r="J2" t="str">
        <f t="shared" ref="J2:J61" si="0">IF(F2&lt;0.05,"*","")</f>
        <v/>
      </c>
    </row>
    <row r="3" spans="1:10">
      <c r="A3" t="s">
        <v>93</v>
      </c>
      <c r="B3" s="9" t="s">
        <v>94</v>
      </c>
      <c r="C3" t="str">
        <f>"2/15"</f>
        <v>2/15</v>
      </c>
      <c r="D3" t="str">
        <f>"66/8582"</f>
        <v>66/8582</v>
      </c>
      <c r="E3">
        <v>5.73411065272297E-3</v>
      </c>
      <c r="F3" s="10">
        <v>0.20651984129736101</v>
      </c>
      <c r="G3">
        <v>0.17753460041352101</v>
      </c>
      <c r="H3" t="s">
        <v>938</v>
      </c>
      <c r="I3">
        <v>2</v>
      </c>
      <c r="J3" t="str">
        <f t="shared" si="0"/>
        <v/>
      </c>
    </row>
    <row r="4" spans="1:10">
      <c r="A4" t="s">
        <v>98</v>
      </c>
      <c r="B4" t="s">
        <v>99</v>
      </c>
      <c r="C4" t="str">
        <f>"2/15"</f>
        <v>2/15</v>
      </c>
      <c r="D4" t="str">
        <f>"153/8582"</f>
        <v>153/8582</v>
      </c>
      <c r="E4">
        <v>2.8479552146875801E-2</v>
      </c>
      <c r="F4" s="10">
        <v>0.20651984129736101</v>
      </c>
      <c r="G4">
        <v>0.17753460041352101</v>
      </c>
      <c r="H4" t="s">
        <v>939</v>
      </c>
      <c r="I4">
        <v>2</v>
      </c>
      <c r="J4" t="str">
        <f t="shared" si="0"/>
        <v/>
      </c>
    </row>
    <row r="5" spans="1:10">
      <c r="A5" t="s">
        <v>940</v>
      </c>
      <c r="B5" t="s">
        <v>941</v>
      </c>
      <c r="C5" t="str">
        <f t="shared" ref="C5:C11" si="1">"1/15"</f>
        <v>1/15</v>
      </c>
      <c r="D5" t="str">
        <f>"13/8582"</f>
        <v>13/8582</v>
      </c>
      <c r="E5">
        <v>2.2500780633383202E-2</v>
      </c>
      <c r="F5" s="10">
        <v>0.20651984129736101</v>
      </c>
      <c r="G5">
        <v>0.17753460041352101</v>
      </c>
      <c r="H5" t="s">
        <v>942</v>
      </c>
      <c r="I5">
        <v>1</v>
      </c>
      <c r="J5" t="str">
        <f t="shared" si="0"/>
        <v/>
      </c>
    </row>
    <row r="6" spans="1:10">
      <c r="A6" t="s">
        <v>943</v>
      </c>
      <c r="B6" t="s">
        <v>944</v>
      </c>
      <c r="C6" t="str">
        <f t="shared" si="1"/>
        <v>1/15</v>
      </c>
      <c r="D6" t="str">
        <f>"14/8582"</f>
        <v>14/8582</v>
      </c>
      <c r="E6">
        <v>2.4211889081335002E-2</v>
      </c>
      <c r="F6" s="10">
        <v>0.20651984129736101</v>
      </c>
      <c r="G6">
        <v>0.17753460041352101</v>
      </c>
      <c r="H6" t="s">
        <v>945</v>
      </c>
      <c r="I6">
        <v>1</v>
      </c>
      <c r="J6" t="str">
        <f t="shared" si="0"/>
        <v/>
      </c>
    </row>
    <row r="7" spans="1:10">
      <c r="A7" t="s">
        <v>581</v>
      </c>
      <c r="B7" t="s">
        <v>582</v>
      </c>
      <c r="C7" t="str">
        <f t="shared" si="1"/>
        <v>1/15</v>
      </c>
      <c r="D7" t="str">
        <f>"16/8582"</f>
        <v>16/8582</v>
      </c>
      <c r="E7">
        <v>2.7625722433413401E-2</v>
      </c>
      <c r="F7" s="10">
        <v>0.20651984129736101</v>
      </c>
      <c r="G7">
        <v>0.17753460041352101</v>
      </c>
      <c r="H7" t="s">
        <v>946</v>
      </c>
      <c r="I7">
        <v>1</v>
      </c>
      <c r="J7" t="str">
        <f t="shared" si="0"/>
        <v/>
      </c>
    </row>
    <row r="8" spans="1:10">
      <c r="A8" t="s">
        <v>717</v>
      </c>
      <c r="B8" t="s">
        <v>718</v>
      </c>
      <c r="C8" t="str">
        <f t="shared" si="1"/>
        <v>1/15</v>
      </c>
      <c r="D8" t="str">
        <f>"17/8582"</f>
        <v>17/8582</v>
      </c>
      <c r="E8">
        <v>2.9328455816964898E-2</v>
      </c>
      <c r="F8" s="10">
        <v>0.20651984129736101</v>
      </c>
      <c r="G8">
        <v>0.17753460041352101</v>
      </c>
      <c r="H8" t="s">
        <v>947</v>
      </c>
      <c r="I8">
        <v>1</v>
      </c>
      <c r="J8" t="str">
        <f t="shared" si="0"/>
        <v/>
      </c>
    </row>
    <row r="9" spans="1:10">
      <c r="A9" t="s">
        <v>908</v>
      </c>
      <c r="B9" t="s">
        <v>909</v>
      </c>
      <c r="C9" t="str">
        <f t="shared" si="1"/>
        <v>1/15</v>
      </c>
      <c r="D9" t="str">
        <f>"17/8582"</f>
        <v>17/8582</v>
      </c>
      <c r="E9">
        <v>2.9328455816964898E-2</v>
      </c>
      <c r="F9" s="10">
        <v>0.20651984129736101</v>
      </c>
      <c r="G9">
        <v>0.17753460041352101</v>
      </c>
      <c r="H9" t="s">
        <v>948</v>
      </c>
      <c r="I9">
        <v>1</v>
      </c>
      <c r="J9" t="str">
        <f t="shared" si="0"/>
        <v/>
      </c>
    </row>
    <row r="10" spans="1:10">
      <c r="A10" t="s">
        <v>273</v>
      </c>
      <c r="B10" t="s">
        <v>274</v>
      </c>
      <c r="C10" t="str">
        <f t="shared" si="1"/>
        <v>1/15</v>
      </c>
      <c r="D10" t="str">
        <f>"18/8582"</f>
        <v>18/8582</v>
      </c>
      <c r="E10">
        <v>3.1028405981908602E-2</v>
      </c>
      <c r="F10" s="10">
        <v>0.20651984129736101</v>
      </c>
      <c r="G10">
        <v>0.17753460041352101</v>
      </c>
      <c r="H10" t="s">
        <v>948</v>
      </c>
      <c r="I10">
        <v>1</v>
      </c>
      <c r="J10" t="str">
        <f t="shared" si="0"/>
        <v/>
      </c>
    </row>
    <row r="11" spans="1:10">
      <c r="A11" t="s">
        <v>56</v>
      </c>
      <c r="B11" t="s">
        <v>57</v>
      </c>
      <c r="C11" t="str">
        <f t="shared" si="1"/>
        <v>1/15</v>
      </c>
      <c r="D11" t="str">
        <f>"20/8582"</f>
        <v>20/8582</v>
      </c>
      <c r="E11">
        <v>3.4419973549560202E-2</v>
      </c>
      <c r="F11" s="10">
        <v>0.20651984129736101</v>
      </c>
      <c r="G11">
        <v>0.17753460041352101</v>
      </c>
      <c r="H11" t="s">
        <v>949</v>
      </c>
      <c r="I11">
        <v>1</v>
      </c>
      <c r="J11" t="str">
        <f t="shared" si="0"/>
        <v/>
      </c>
    </row>
    <row r="12" spans="1:10">
      <c r="A12" t="s">
        <v>114</v>
      </c>
      <c r="B12" t="s">
        <v>115</v>
      </c>
      <c r="C12" t="str">
        <f>"2/15"</f>
        <v>2/15</v>
      </c>
      <c r="D12" t="str">
        <f>"230/8582"</f>
        <v>230/8582</v>
      </c>
      <c r="E12">
        <v>5.9710958526738099E-2</v>
      </c>
      <c r="F12" s="10">
        <v>0.209281238954792</v>
      </c>
      <c r="G12">
        <v>0.179908433487453</v>
      </c>
      <c r="H12" t="s">
        <v>938</v>
      </c>
      <c r="I12">
        <v>2</v>
      </c>
      <c r="J12" t="str">
        <f t="shared" si="0"/>
        <v/>
      </c>
    </row>
    <row r="13" spans="1:10">
      <c r="A13" t="s">
        <v>82</v>
      </c>
      <c r="B13" t="s">
        <v>83</v>
      </c>
      <c r="C13" t="str">
        <f>"2/15"</f>
        <v>2/15</v>
      </c>
      <c r="D13" t="str">
        <f>"246/8582"</f>
        <v>246/8582</v>
      </c>
      <c r="E13">
        <v>6.7242900971810099E-2</v>
      </c>
      <c r="F13" s="10">
        <v>0.209281238954792</v>
      </c>
      <c r="G13">
        <v>0.179908433487453</v>
      </c>
      <c r="H13" t="s">
        <v>950</v>
      </c>
      <c r="I13">
        <v>2</v>
      </c>
      <c r="J13" t="str">
        <f t="shared" si="0"/>
        <v/>
      </c>
    </row>
    <row r="14" spans="1:10">
      <c r="A14" t="s">
        <v>951</v>
      </c>
      <c r="B14" t="s">
        <v>952</v>
      </c>
      <c r="C14" t="str">
        <f t="shared" ref="C14:C28" si="2">"1/15"</f>
        <v>1/15</v>
      </c>
      <c r="D14" t="str">
        <f>"24/8582"</f>
        <v>24/8582</v>
      </c>
      <c r="E14">
        <v>4.1169895559884997E-2</v>
      </c>
      <c r="F14" s="10">
        <v>0.209281238954792</v>
      </c>
      <c r="G14">
        <v>0.179908433487453</v>
      </c>
      <c r="H14" t="s">
        <v>953</v>
      </c>
      <c r="I14">
        <v>1</v>
      </c>
      <c r="J14" t="str">
        <f t="shared" si="0"/>
        <v/>
      </c>
    </row>
    <row r="15" spans="1:10">
      <c r="A15" t="s">
        <v>585</v>
      </c>
      <c r="B15" t="s">
        <v>586</v>
      </c>
      <c r="C15" t="str">
        <f t="shared" si="2"/>
        <v>1/15</v>
      </c>
      <c r="D15" t="str">
        <f>"31/8582"</f>
        <v>31/8582</v>
      </c>
      <c r="E15">
        <v>5.2876399492831599E-2</v>
      </c>
      <c r="F15" s="10">
        <v>0.209281238954792</v>
      </c>
      <c r="G15">
        <v>0.179908433487453</v>
      </c>
      <c r="H15" t="s">
        <v>946</v>
      </c>
      <c r="I15">
        <v>1</v>
      </c>
      <c r="J15" t="str">
        <f t="shared" si="0"/>
        <v/>
      </c>
    </row>
    <row r="16" spans="1:10">
      <c r="A16" t="s">
        <v>954</v>
      </c>
      <c r="B16" t="s">
        <v>955</v>
      </c>
      <c r="C16" t="str">
        <f t="shared" si="2"/>
        <v>1/15</v>
      </c>
      <c r="D16" t="str">
        <f>"31/8582"</f>
        <v>31/8582</v>
      </c>
      <c r="E16">
        <v>5.2876399492831599E-2</v>
      </c>
      <c r="F16" s="10">
        <v>0.209281238954792</v>
      </c>
      <c r="G16">
        <v>0.179908433487453</v>
      </c>
      <c r="H16" t="s">
        <v>956</v>
      </c>
      <c r="I16">
        <v>1</v>
      </c>
      <c r="J16" t="str">
        <f t="shared" si="0"/>
        <v/>
      </c>
    </row>
    <row r="17" spans="1:10">
      <c r="A17" t="s">
        <v>957</v>
      </c>
      <c r="B17" t="s">
        <v>958</v>
      </c>
      <c r="C17" t="str">
        <f t="shared" si="2"/>
        <v>1/15</v>
      </c>
      <c r="D17" t="str">
        <f>"32/8582"</f>
        <v>32/8582</v>
      </c>
      <c r="E17">
        <v>5.4537825525764E-2</v>
      </c>
      <c r="F17" s="10">
        <v>0.209281238954792</v>
      </c>
      <c r="G17">
        <v>0.179908433487453</v>
      </c>
      <c r="H17" t="s">
        <v>959</v>
      </c>
      <c r="I17">
        <v>1</v>
      </c>
      <c r="J17" t="str">
        <f t="shared" si="0"/>
        <v/>
      </c>
    </row>
    <row r="18" spans="1:10">
      <c r="A18" t="s">
        <v>122</v>
      </c>
      <c r="B18" t="s">
        <v>123</v>
      </c>
      <c r="C18" t="str">
        <f t="shared" si="2"/>
        <v>1/15</v>
      </c>
      <c r="D18" t="str">
        <f>"35/8582"</f>
        <v>35/8582</v>
      </c>
      <c r="E18">
        <v>5.9505797384122198E-2</v>
      </c>
      <c r="F18" s="10">
        <v>0.209281238954792</v>
      </c>
      <c r="G18">
        <v>0.179908433487453</v>
      </c>
      <c r="H18" t="s">
        <v>946</v>
      </c>
      <c r="I18">
        <v>1</v>
      </c>
      <c r="J18" t="str">
        <f t="shared" si="0"/>
        <v/>
      </c>
    </row>
    <row r="19" spans="1:10">
      <c r="A19" t="s">
        <v>588</v>
      </c>
      <c r="B19" t="s">
        <v>589</v>
      </c>
      <c r="C19" t="str">
        <f t="shared" si="2"/>
        <v>1/15</v>
      </c>
      <c r="D19" t="str">
        <f>"42/8582"</f>
        <v>42/8582</v>
      </c>
      <c r="E19">
        <v>7.1003141021816596E-2</v>
      </c>
      <c r="F19" s="10">
        <v>0.209281238954792</v>
      </c>
      <c r="G19">
        <v>0.179908433487453</v>
      </c>
      <c r="H19" t="s">
        <v>946</v>
      </c>
      <c r="I19">
        <v>1</v>
      </c>
      <c r="J19" t="str">
        <f t="shared" si="0"/>
        <v/>
      </c>
    </row>
    <row r="20" spans="1:10">
      <c r="A20" t="s">
        <v>59</v>
      </c>
      <c r="B20" t="s">
        <v>60</v>
      </c>
      <c r="C20" t="str">
        <f t="shared" si="2"/>
        <v>1/15</v>
      </c>
      <c r="D20" t="str">
        <f>"42/8582"</f>
        <v>42/8582</v>
      </c>
      <c r="E20">
        <v>7.1003141021816596E-2</v>
      </c>
      <c r="F20" s="10">
        <v>0.209281238954792</v>
      </c>
      <c r="G20">
        <v>0.179908433487453</v>
      </c>
      <c r="H20" t="s">
        <v>949</v>
      </c>
      <c r="I20">
        <v>1</v>
      </c>
      <c r="J20" t="str">
        <f t="shared" si="0"/>
        <v/>
      </c>
    </row>
    <row r="21" spans="1:10">
      <c r="A21" t="s">
        <v>578</v>
      </c>
      <c r="B21" t="s">
        <v>579</v>
      </c>
      <c r="C21" t="str">
        <f t="shared" si="2"/>
        <v>1/15</v>
      </c>
      <c r="D21" t="str">
        <f>"45/8582"</f>
        <v>45/8582</v>
      </c>
      <c r="E21">
        <v>7.5890301778228197E-2</v>
      </c>
      <c r="F21" s="10">
        <v>0.209281238954792</v>
      </c>
      <c r="G21">
        <v>0.179908433487453</v>
      </c>
      <c r="H21" t="s">
        <v>946</v>
      </c>
      <c r="I21">
        <v>1</v>
      </c>
      <c r="J21" t="str">
        <f t="shared" si="0"/>
        <v/>
      </c>
    </row>
    <row r="22" spans="1:10">
      <c r="A22" t="s">
        <v>61</v>
      </c>
      <c r="B22" t="s">
        <v>62</v>
      </c>
      <c r="C22" t="str">
        <f t="shared" si="2"/>
        <v>1/15</v>
      </c>
      <c r="D22" t="str">
        <f>"46/8582"</f>
        <v>46/8582</v>
      </c>
      <c r="E22">
        <v>7.7514015667572003E-2</v>
      </c>
      <c r="F22" s="10">
        <v>0.209281238954792</v>
      </c>
      <c r="G22">
        <v>0.179908433487453</v>
      </c>
      <c r="H22" t="s">
        <v>949</v>
      </c>
      <c r="I22">
        <v>1</v>
      </c>
      <c r="J22" t="str">
        <f t="shared" si="0"/>
        <v/>
      </c>
    </row>
    <row r="23" spans="1:10">
      <c r="A23" t="s">
        <v>290</v>
      </c>
      <c r="B23" t="s">
        <v>291</v>
      </c>
      <c r="C23" t="str">
        <f t="shared" si="2"/>
        <v>1/15</v>
      </c>
      <c r="D23" t="str">
        <f>"48/8582"</f>
        <v>48/8582</v>
      </c>
      <c r="E23">
        <v>8.0753458282325302E-2</v>
      </c>
      <c r="F23" s="10">
        <v>0.209281238954792</v>
      </c>
      <c r="G23">
        <v>0.179908433487453</v>
      </c>
      <c r="H23" t="s">
        <v>948</v>
      </c>
      <c r="I23">
        <v>1</v>
      </c>
      <c r="J23" t="str">
        <f t="shared" si="0"/>
        <v/>
      </c>
    </row>
    <row r="24" spans="1:10">
      <c r="A24" t="s">
        <v>590</v>
      </c>
      <c r="B24" t="s">
        <v>591</v>
      </c>
      <c r="C24" t="str">
        <f t="shared" si="2"/>
        <v>1/15</v>
      </c>
      <c r="D24" t="str">
        <f>"50/8582"</f>
        <v>50/8582</v>
      </c>
      <c r="E24">
        <v>8.3982281024879299E-2</v>
      </c>
      <c r="F24" s="10">
        <v>0.209281238954792</v>
      </c>
      <c r="G24">
        <v>0.179908433487453</v>
      </c>
      <c r="H24" t="s">
        <v>946</v>
      </c>
      <c r="I24">
        <v>1</v>
      </c>
      <c r="J24" t="str">
        <f t="shared" si="0"/>
        <v/>
      </c>
    </row>
    <row r="25" spans="1:10">
      <c r="A25" t="s">
        <v>720</v>
      </c>
      <c r="B25" t="s">
        <v>721</v>
      </c>
      <c r="C25" t="str">
        <f t="shared" si="2"/>
        <v>1/15</v>
      </c>
      <c r="D25" t="str">
        <f>"52/8582"</f>
        <v>52/8582</v>
      </c>
      <c r="E25">
        <v>8.72005162311634E-2</v>
      </c>
      <c r="F25" s="10">
        <v>0.209281238954792</v>
      </c>
      <c r="G25">
        <v>0.179908433487453</v>
      </c>
      <c r="H25" t="s">
        <v>947</v>
      </c>
      <c r="I25">
        <v>1</v>
      </c>
      <c r="J25" t="str">
        <f t="shared" si="0"/>
        <v/>
      </c>
    </row>
    <row r="26" spans="1:10">
      <c r="A26" t="s">
        <v>960</v>
      </c>
      <c r="B26" t="s">
        <v>961</v>
      </c>
      <c r="C26" t="str">
        <f t="shared" si="2"/>
        <v>1/15</v>
      </c>
      <c r="D26" t="str">
        <f>"52/8582"</f>
        <v>52/8582</v>
      </c>
      <c r="E26">
        <v>8.72005162311634E-2</v>
      </c>
      <c r="F26" s="10">
        <v>0.209281238954792</v>
      </c>
      <c r="G26">
        <v>0.179908433487453</v>
      </c>
      <c r="H26" t="s">
        <v>962</v>
      </c>
      <c r="I26">
        <v>1</v>
      </c>
      <c r="J26" t="str">
        <f t="shared" si="0"/>
        <v/>
      </c>
    </row>
    <row r="27" spans="1:10">
      <c r="A27" t="s">
        <v>963</v>
      </c>
      <c r="B27" t="s">
        <v>964</v>
      </c>
      <c r="C27" t="str">
        <f t="shared" si="2"/>
        <v>1/15</v>
      </c>
      <c r="D27" t="str">
        <f>"58/8582"</f>
        <v>58/8582</v>
      </c>
      <c r="E27">
        <v>9.6792018629502499E-2</v>
      </c>
      <c r="F27" s="10">
        <v>0.222151611634201</v>
      </c>
      <c r="G27">
        <v>0.19097243807150599</v>
      </c>
      <c r="H27" t="s">
        <v>959</v>
      </c>
      <c r="I27">
        <v>1</v>
      </c>
      <c r="J27" t="str">
        <f t="shared" si="0"/>
        <v/>
      </c>
    </row>
    <row r="28" spans="1:10">
      <c r="A28" t="s">
        <v>134</v>
      </c>
      <c r="B28" t="s">
        <v>135</v>
      </c>
      <c r="C28" t="str">
        <f t="shared" si="2"/>
        <v>1/15</v>
      </c>
      <c r="D28" t="str">
        <f>"60/8582"</f>
        <v>60/8582</v>
      </c>
      <c r="E28">
        <v>9.9968225235390604E-2</v>
      </c>
      <c r="F28" s="10">
        <v>0.222151611634201</v>
      </c>
      <c r="G28">
        <v>0.19097243807150599</v>
      </c>
      <c r="H28" t="s">
        <v>946</v>
      </c>
      <c r="I28">
        <v>1</v>
      </c>
      <c r="J28" t="str">
        <f t="shared" si="0"/>
        <v/>
      </c>
    </row>
    <row r="29" spans="1:10">
      <c r="A29" t="s">
        <v>619</v>
      </c>
      <c r="B29" t="s">
        <v>620</v>
      </c>
      <c r="C29" t="str">
        <f>"2/15"</f>
        <v>2/15</v>
      </c>
      <c r="D29" t="str">
        <f>"400/8582"</f>
        <v>400/8582</v>
      </c>
      <c r="E29">
        <v>0.15277799843582399</v>
      </c>
      <c r="F29" s="10">
        <v>0.24201659561390601</v>
      </c>
      <c r="G29">
        <v>0.208049354124235</v>
      </c>
      <c r="H29" t="s">
        <v>965</v>
      </c>
      <c r="I29">
        <v>2</v>
      </c>
      <c r="J29" t="str">
        <f t="shared" si="0"/>
        <v/>
      </c>
    </row>
    <row r="30" spans="1:10">
      <c r="A30" t="s">
        <v>295</v>
      </c>
      <c r="B30" t="s">
        <v>296</v>
      </c>
      <c r="C30" t="str">
        <f t="shared" ref="C30:C61" si="3">"1/15"</f>
        <v>1/15</v>
      </c>
      <c r="D30" t="str">
        <f>"70/8582"</f>
        <v>70/8582</v>
      </c>
      <c r="E30">
        <v>0.115693484570561</v>
      </c>
      <c r="F30" s="10">
        <v>0.24201659561390601</v>
      </c>
      <c r="G30">
        <v>0.208049354124235</v>
      </c>
      <c r="H30" t="s">
        <v>948</v>
      </c>
      <c r="I30">
        <v>1</v>
      </c>
      <c r="J30" t="str">
        <f t="shared" si="0"/>
        <v/>
      </c>
    </row>
    <row r="31" spans="1:10">
      <c r="A31" t="s">
        <v>138</v>
      </c>
      <c r="B31" t="s">
        <v>139</v>
      </c>
      <c r="C31" t="str">
        <f t="shared" si="3"/>
        <v>1/15</v>
      </c>
      <c r="D31" t="str">
        <f>"73/8582"</f>
        <v>73/8582</v>
      </c>
      <c r="E31">
        <v>0.120360821097584</v>
      </c>
      <c r="F31" s="10">
        <v>0.24201659561390601</v>
      </c>
      <c r="G31">
        <v>0.208049354124235</v>
      </c>
      <c r="H31" t="s">
        <v>946</v>
      </c>
      <c r="I31">
        <v>1</v>
      </c>
      <c r="J31" t="str">
        <f t="shared" si="0"/>
        <v/>
      </c>
    </row>
    <row r="32" spans="1:10">
      <c r="A32" t="s">
        <v>561</v>
      </c>
      <c r="B32" t="s">
        <v>562</v>
      </c>
      <c r="C32" t="str">
        <f t="shared" si="3"/>
        <v>1/15</v>
      </c>
      <c r="D32" t="str">
        <f>"81/8582"</f>
        <v>81/8582</v>
      </c>
      <c r="E32">
        <v>0.13269489385017399</v>
      </c>
      <c r="F32" s="10">
        <v>0.24201659561390601</v>
      </c>
      <c r="G32">
        <v>0.208049354124235</v>
      </c>
      <c r="H32" t="s">
        <v>966</v>
      </c>
      <c r="I32">
        <v>1</v>
      </c>
      <c r="J32" t="str">
        <f t="shared" si="0"/>
        <v/>
      </c>
    </row>
    <row r="33" spans="1:10">
      <c r="A33" t="s">
        <v>967</v>
      </c>
      <c r="B33" t="s">
        <v>968</v>
      </c>
      <c r="C33" t="str">
        <f t="shared" si="3"/>
        <v>1/15</v>
      </c>
      <c r="D33" t="str">
        <f>"87/8582"</f>
        <v>87/8582</v>
      </c>
      <c r="E33">
        <v>0.141839312306655</v>
      </c>
      <c r="F33" s="10">
        <v>0.24201659561390601</v>
      </c>
      <c r="G33">
        <v>0.208049354124235</v>
      </c>
      <c r="H33" t="s">
        <v>959</v>
      </c>
      <c r="I33">
        <v>1</v>
      </c>
      <c r="J33" t="str">
        <f t="shared" si="0"/>
        <v/>
      </c>
    </row>
    <row r="34" spans="1:10">
      <c r="A34" t="s">
        <v>140</v>
      </c>
      <c r="B34" t="s">
        <v>141</v>
      </c>
      <c r="C34" t="str">
        <f t="shared" si="3"/>
        <v>1/15</v>
      </c>
      <c r="D34" t="str">
        <f>"89/8582"</f>
        <v>89/8582</v>
      </c>
      <c r="E34">
        <v>0.14486739989198699</v>
      </c>
      <c r="F34" s="10">
        <v>0.24201659561390601</v>
      </c>
      <c r="G34">
        <v>0.208049354124235</v>
      </c>
      <c r="H34" t="s">
        <v>969</v>
      </c>
      <c r="I34">
        <v>1</v>
      </c>
      <c r="J34" t="str">
        <f t="shared" si="0"/>
        <v/>
      </c>
    </row>
    <row r="35" spans="1:10">
      <c r="A35" t="s">
        <v>65</v>
      </c>
      <c r="B35" t="s">
        <v>66</v>
      </c>
      <c r="C35" t="str">
        <f t="shared" si="3"/>
        <v>1/15</v>
      </c>
      <c r="D35" t="str">
        <f>"89/8582"</f>
        <v>89/8582</v>
      </c>
      <c r="E35">
        <v>0.14486739989198699</v>
      </c>
      <c r="F35" s="10">
        <v>0.24201659561390601</v>
      </c>
      <c r="G35">
        <v>0.208049354124235</v>
      </c>
      <c r="H35" t="s">
        <v>949</v>
      </c>
      <c r="I35">
        <v>1</v>
      </c>
      <c r="J35" t="str">
        <f t="shared" si="0"/>
        <v/>
      </c>
    </row>
    <row r="36" spans="1:10">
      <c r="A36" t="s">
        <v>722</v>
      </c>
      <c r="B36" t="s">
        <v>723</v>
      </c>
      <c r="C36" t="str">
        <f t="shared" si="3"/>
        <v>1/15</v>
      </c>
      <c r="D36" t="str">
        <f>"90/8582"</f>
        <v>90/8582</v>
      </c>
      <c r="E36">
        <v>0.14637770119913701</v>
      </c>
      <c r="F36" s="10">
        <v>0.24201659561390601</v>
      </c>
      <c r="G36">
        <v>0.208049354124235</v>
      </c>
      <c r="H36" t="s">
        <v>947</v>
      </c>
      <c r="I36">
        <v>1</v>
      </c>
      <c r="J36" t="str">
        <f t="shared" si="0"/>
        <v/>
      </c>
    </row>
    <row r="37" spans="1:10">
      <c r="A37" t="s">
        <v>970</v>
      </c>
      <c r="B37" t="s">
        <v>971</v>
      </c>
      <c r="C37" t="str">
        <f t="shared" si="3"/>
        <v>1/15</v>
      </c>
      <c r="D37" t="str">
        <f>"91/8582"</f>
        <v>91/8582</v>
      </c>
      <c r="E37">
        <v>0.14788551260775801</v>
      </c>
      <c r="F37" s="10">
        <v>0.24201659561390601</v>
      </c>
      <c r="G37">
        <v>0.208049354124235</v>
      </c>
      <c r="H37" t="s">
        <v>962</v>
      </c>
      <c r="I37">
        <v>1</v>
      </c>
      <c r="J37" t="str">
        <f t="shared" si="0"/>
        <v/>
      </c>
    </row>
    <row r="38" spans="1:10">
      <c r="A38" t="s">
        <v>682</v>
      </c>
      <c r="B38" t="s">
        <v>683</v>
      </c>
      <c r="C38" t="str">
        <f t="shared" si="3"/>
        <v>1/15</v>
      </c>
      <c r="D38" t="str">
        <f>"92/8582"</f>
        <v>92/8582</v>
      </c>
      <c r="E38">
        <v>0.14939083792996799</v>
      </c>
      <c r="F38" s="10">
        <v>0.24201659561390601</v>
      </c>
      <c r="G38">
        <v>0.208049354124235</v>
      </c>
      <c r="H38" t="s">
        <v>942</v>
      </c>
      <c r="I38">
        <v>1</v>
      </c>
      <c r="J38" t="str">
        <f t="shared" si="0"/>
        <v/>
      </c>
    </row>
    <row r="39" spans="1:10">
      <c r="A39" t="s">
        <v>145</v>
      </c>
      <c r="B39" t="s">
        <v>146</v>
      </c>
      <c r="C39" t="str">
        <f t="shared" si="3"/>
        <v>1/15</v>
      </c>
      <c r="D39" t="str">
        <f>"95/8582"</f>
        <v>95/8582</v>
      </c>
      <c r="E39">
        <v>0.15389193541851201</v>
      </c>
      <c r="F39" s="10">
        <v>0.24201659561390601</v>
      </c>
      <c r="G39">
        <v>0.208049354124235</v>
      </c>
      <c r="H39" t="s">
        <v>969</v>
      </c>
      <c r="I39">
        <v>1</v>
      </c>
      <c r="J39" t="str">
        <f t="shared" si="0"/>
        <v/>
      </c>
    </row>
    <row r="40" spans="1:10">
      <c r="A40" t="s">
        <v>96</v>
      </c>
      <c r="B40" t="s">
        <v>97</v>
      </c>
      <c r="C40" t="str">
        <f t="shared" si="3"/>
        <v>1/15</v>
      </c>
      <c r="D40" t="str">
        <f>"98/8582"</f>
        <v>98/8582</v>
      </c>
      <c r="E40">
        <v>0.15837079484907701</v>
      </c>
      <c r="F40" s="10">
        <v>0.24201659561390601</v>
      </c>
      <c r="G40">
        <v>0.208049354124235</v>
      </c>
      <c r="H40" t="s">
        <v>972</v>
      </c>
      <c r="I40">
        <v>1</v>
      </c>
      <c r="J40" t="str">
        <f t="shared" si="0"/>
        <v/>
      </c>
    </row>
    <row r="41" spans="1:10">
      <c r="A41" t="s">
        <v>687</v>
      </c>
      <c r="B41" t="s">
        <v>688</v>
      </c>
      <c r="C41" t="str">
        <f t="shared" si="3"/>
        <v>1/15</v>
      </c>
      <c r="D41" t="str">
        <f>"100/8582"</f>
        <v>100/8582</v>
      </c>
      <c r="E41">
        <v>0.16134439707593701</v>
      </c>
      <c r="F41" s="10">
        <v>0.24201659561390601</v>
      </c>
      <c r="G41">
        <v>0.208049354124235</v>
      </c>
      <c r="H41" t="s">
        <v>942</v>
      </c>
      <c r="I41">
        <v>1</v>
      </c>
      <c r="J41" t="str">
        <f t="shared" si="0"/>
        <v/>
      </c>
    </row>
    <row r="42" spans="1:10">
      <c r="A42" t="s">
        <v>973</v>
      </c>
      <c r="B42" t="s">
        <v>974</v>
      </c>
      <c r="C42" t="str">
        <f t="shared" si="3"/>
        <v>1/15</v>
      </c>
      <c r="D42" t="str">
        <f>"111/8582"</f>
        <v>111/8582</v>
      </c>
      <c r="E42">
        <v>0.17752469351757599</v>
      </c>
      <c r="F42" s="10">
        <v>0.25055888482975702</v>
      </c>
      <c r="G42">
        <v>0.21539272555540501</v>
      </c>
      <c r="H42" t="s">
        <v>959</v>
      </c>
      <c r="I42">
        <v>1</v>
      </c>
      <c r="J42" t="str">
        <f t="shared" si="0"/>
        <v/>
      </c>
    </row>
    <row r="43" spans="1:10">
      <c r="A43" t="s">
        <v>69</v>
      </c>
      <c r="B43" t="s">
        <v>70</v>
      </c>
      <c r="C43" t="str">
        <f t="shared" si="3"/>
        <v>1/15</v>
      </c>
      <c r="D43" t="str">
        <f>"114/8582"</f>
        <v>114/8582</v>
      </c>
      <c r="E43">
        <v>0.181886663089565</v>
      </c>
      <c r="F43" s="10">
        <v>0.25055888482975702</v>
      </c>
      <c r="G43">
        <v>0.21539272555540501</v>
      </c>
      <c r="H43" t="s">
        <v>975</v>
      </c>
      <c r="I43">
        <v>1</v>
      </c>
      <c r="J43" t="str">
        <f t="shared" si="0"/>
        <v/>
      </c>
    </row>
    <row r="44" spans="1:10">
      <c r="A44" t="s">
        <v>72</v>
      </c>
      <c r="B44" t="s">
        <v>73</v>
      </c>
      <c r="C44" t="str">
        <f t="shared" si="3"/>
        <v>1/15</v>
      </c>
      <c r="D44" t="str">
        <f>"117/8582"</f>
        <v>117/8582</v>
      </c>
      <c r="E44">
        <v>0.18622703370281199</v>
      </c>
      <c r="F44" s="10">
        <v>0.25055888482975702</v>
      </c>
      <c r="G44">
        <v>0.21539272555540501</v>
      </c>
      <c r="H44" t="s">
        <v>976</v>
      </c>
      <c r="I44">
        <v>1</v>
      </c>
      <c r="J44" t="str">
        <f t="shared" si="0"/>
        <v/>
      </c>
    </row>
    <row r="45" spans="1:10">
      <c r="A45" t="s">
        <v>74</v>
      </c>
      <c r="B45" t="s">
        <v>75</v>
      </c>
      <c r="C45" t="str">
        <f t="shared" si="3"/>
        <v>1/15</v>
      </c>
      <c r="D45" t="str">
        <f>"120/8582"</f>
        <v>120/8582</v>
      </c>
      <c r="E45">
        <v>0.19054590470369101</v>
      </c>
      <c r="F45" s="10">
        <v>0.25055888482975702</v>
      </c>
      <c r="G45">
        <v>0.21539272555540501</v>
      </c>
      <c r="H45" t="s">
        <v>975</v>
      </c>
      <c r="I45">
        <v>1</v>
      </c>
      <c r="J45" t="str">
        <f t="shared" si="0"/>
        <v/>
      </c>
    </row>
    <row r="46" spans="1:10">
      <c r="A46" t="s">
        <v>76</v>
      </c>
      <c r="B46" t="s">
        <v>77</v>
      </c>
      <c r="C46" t="str">
        <f t="shared" si="3"/>
        <v>1/15</v>
      </c>
      <c r="D46" t="str">
        <f>"122/8582"</f>
        <v>122/8582</v>
      </c>
      <c r="E46">
        <v>0.19341325667739701</v>
      </c>
      <c r="F46" s="10">
        <v>0.25055888482975702</v>
      </c>
      <c r="G46">
        <v>0.21539272555540501</v>
      </c>
      <c r="H46" t="s">
        <v>976</v>
      </c>
      <c r="I46">
        <v>1</v>
      </c>
      <c r="J46" t="str">
        <f t="shared" si="0"/>
        <v/>
      </c>
    </row>
    <row r="47" spans="1:10">
      <c r="A47" t="s">
        <v>977</v>
      </c>
      <c r="B47" t="s">
        <v>978</v>
      </c>
      <c r="C47" t="str">
        <f t="shared" si="3"/>
        <v>1/15</v>
      </c>
      <c r="D47" t="str">
        <f>"122/8582"</f>
        <v>122/8582</v>
      </c>
      <c r="E47">
        <v>0.19341325667739701</v>
      </c>
      <c r="F47" s="10">
        <v>0.25055888482975702</v>
      </c>
      <c r="G47">
        <v>0.21539272555540501</v>
      </c>
      <c r="H47" t="s">
        <v>962</v>
      </c>
      <c r="I47">
        <v>1</v>
      </c>
      <c r="J47" t="str">
        <f t="shared" si="0"/>
        <v/>
      </c>
    </row>
    <row r="48" spans="1:10">
      <c r="A48" t="s">
        <v>979</v>
      </c>
      <c r="B48" t="s">
        <v>980</v>
      </c>
      <c r="C48" t="str">
        <f t="shared" si="3"/>
        <v>1/15</v>
      </c>
      <c r="D48" t="str">
        <f>"124/8582"</f>
        <v>124/8582</v>
      </c>
      <c r="E48">
        <v>0.19627112644997599</v>
      </c>
      <c r="F48" s="10">
        <v>0.25055888482975702</v>
      </c>
      <c r="G48">
        <v>0.21539272555540501</v>
      </c>
      <c r="H48" t="s">
        <v>962</v>
      </c>
      <c r="I48">
        <v>1</v>
      </c>
      <c r="J48" t="str">
        <f t="shared" si="0"/>
        <v/>
      </c>
    </row>
    <row r="49" spans="1:10">
      <c r="A49" t="s">
        <v>78</v>
      </c>
      <c r="B49" t="s">
        <v>79</v>
      </c>
      <c r="C49" t="str">
        <f t="shared" si="3"/>
        <v>1/15</v>
      </c>
      <c r="D49" t="str">
        <f>"169/8582"</f>
        <v>169/8582</v>
      </c>
      <c r="E49">
        <v>0.25812827221421403</v>
      </c>
      <c r="F49" s="10">
        <v>0.32266034026776702</v>
      </c>
      <c r="G49">
        <v>0.2773746784758</v>
      </c>
      <c r="H49" t="s">
        <v>949</v>
      </c>
      <c r="I49">
        <v>1</v>
      </c>
      <c r="J49" t="str">
        <f t="shared" si="0"/>
        <v/>
      </c>
    </row>
    <row r="50" spans="1:10">
      <c r="A50" t="s">
        <v>981</v>
      </c>
      <c r="B50" t="s">
        <v>982</v>
      </c>
      <c r="C50" t="str">
        <f t="shared" si="3"/>
        <v>1/15</v>
      </c>
      <c r="D50" t="str">
        <f>"179/8582"</f>
        <v>179/8582</v>
      </c>
      <c r="E50">
        <v>0.27125685541830002</v>
      </c>
      <c r="F50" s="10">
        <v>0.33215125153261199</v>
      </c>
      <c r="G50">
        <v>0.28553353201926301</v>
      </c>
      <c r="H50" t="s">
        <v>962</v>
      </c>
      <c r="I50">
        <v>1</v>
      </c>
      <c r="J50" t="str">
        <f t="shared" si="0"/>
        <v/>
      </c>
    </row>
    <row r="51" spans="1:10">
      <c r="A51" t="s">
        <v>80</v>
      </c>
      <c r="B51" t="s">
        <v>81</v>
      </c>
      <c r="C51" t="str">
        <f t="shared" si="3"/>
        <v>1/15</v>
      </c>
      <c r="D51" t="str">
        <f>"192/8582"</f>
        <v>192/8582</v>
      </c>
      <c r="E51">
        <v>0.287999951290629</v>
      </c>
      <c r="F51" s="10">
        <v>0.34543874662962298</v>
      </c>
      <c r="G51">
        <v>0.29695611552371098</v>
      </c>
      <c r="H51" t="s">
        <v>949</v>
      </c>
      <c r="I51">
        <v>1</v>
      </c>
      <c r="J51" t="str">
        <f t="shared" si="0"/>
        <v/>
      </c>
    </row>
    <row r="52" spans="1:10">
      <c r="A52" t="s">
        <v>863</v>
      </c>
      <c r="B52" t="s">
        <v>864</v>
      </c>
      <c r="C52" t="str">
        <f t="shared" si="3"/>
        <v>1/15</v>
      </c>
      <c r="D52" t="str">
        <f>"200/8582"</f>
        <v>200/8582</v>
      </c>
      <c r="E52">
        <v>0.298124205929991</v>
      </c>
      <c r="F52" s="10">
        <v>0.34543874662962298</v>
      </c>
      <c r="G52">
        <v>0.29695611552371098</v>
      </c>
      <c r="H52" t="s">
        <v>953</v>
      </c>
      <c r="I52">
        <v>1</v>
      </c>
      <c r="J52" t="str">
        <f t="shared" si="0"/>
        <v/>
      </c>
    </row>
    <row r="53" spans="1:10">
      <c r="A53" t="s">
        <v>251</v>
      </c>
      <c r="B53" t="s">
        <v>252</v>
      </c>
      <c r="C53" t="str">
        <f t="shared" si="3"/>
        <v>1/15</v>
      </c>
      <c r="D53" t="str">
        <f>"201/8582"</f>
        <v>201/8582</v>
      </c>
      <c r="E53">
        <v>0.29938024707900701</v>
      </c>
      <c r="F53" s="10">
        <v>0.34543874662962298</v>
      </c>
      <c r="G53">
        <v>0.29695611552371098</v>
      </c>
      <c r="H53" t="s">
        <v>948</v>
      </c>
      <c r="I53">
        <v>1</v>
      </c>
      <c r="J53" t="str">
        <f t="shared" si="0"/>
        <v/>
      </c>
    </row>
    <row r="54" spans="1:10">
      <c r="A54" t="s">
        <v>255</v>
      </c>
      <c r="B54" t="s">
        <v>256</v>
      </c>
      <c r="C54" t="str">
        <f t="shared" si="3"/>
        <v>1/15</v>
      </c>
      <c r="D54" t="str">
        <f>"218/8582"</f>
        <v>218/8582</v>
      </c>
      <c r="E54">
        <v>0.32041457178306398</v>
      </c>
      <c r="F54" s="10">
        <v>0.36273347749026202</v>
      </c>
      <c r="G54">
        <v>0.31182351573724199</v>
      </c>
      <c r="H54" t="s">
        <v>948</v>
      </c>
      <c r="I54">
        <v>1</v>
      </c>
      <c r="J54" t="str">
        <f t="shared" si="0"/>
        <v/>
      </c>
    </row>
    <row r="55" spans="1:10">
      <c r="A55" t="s">
        <v>593</v>
      </c>
      <c r="B55" t="s">
        <v>594</v>
      </c>
      <c r="C55" t="str">
        <f t="shared" si="3"/>
        <v>1/15</v>
      </c>
      <c r="D55" t="str">
        <f>"249/8582"</f>
        <v>249/8582</v>
      </c>
      <c r="E55">
        <v>0.35726179238524403</v>
      </c>
      <c r="F55" s="10">
        <v>0.38402010796923503</v>
      </c>
      <c r="G55">
        <v>0.33012254895600901</v>
      </c>
      <c r="H55" t="s">
        <v>946</v>
      </c>
      <c r="I55">
        <v>1</v>
      </c>
      <c r="J55" t="str">
        <f t="shared" si="0"/>
        <v/>
      </c>
    </row>
    <row r="56" spans="1:10">
      <c r="A56" t="s">
        <v>507</v>
      </c>
      <c r="B56" t="s">
        <v>508</v>
      </c>
      <c r="C56" t="str">
        <f t="shared" si="3"/>
        <v>1/15</v>
      </c>
      <c r="D56" t="str">
        <f>"249/8582"</f>
        <v>249/8582</v>
      </c>
      <c r="E56">
        <v>0.35726179238524403</v>
      </c>
      <c r="F56" s="10">
        <v>0.38402010796923503</v>
      </c>
      <c r="G56">
        <v>0.33012254895600901</v>
      </c>
      <c r="H56" t="s">
        <v>948</v>
      </c>
      <c r="I56">
        <v>1</v>
      </c>
      <c r="J56" t="str">
        <f t="shared" si="0"/>
        <v/>
      </c>
    </row>
    <row r="57" spans="1:10">
      <c r="A57" t="s">
        <v>596</v>
      </c>
      <c r="B57" t="s">
        <v>597</v>
      </c>
      <c r="C57" t="str">
        <f t="shared" si="3"/>
        <v>1/15</v>
      </c>
      <c r="D57" t="str">
        <f>"250/8582"</f>
        <v>250/8582</v>
      </c>
      <c r="E57">
        <v>0.35841876743795298</v>
      </c>
      <c r="F57" s="10">
        <v>0.38402010796923503</v>
      </c>
      <c r="G57">
        <v>0.33012254895600901</v>
      </c>
      <c r="H57" t="s">
        <v>946</v>
      </c>
      <c r="I57">
        <v>1</v>
      </c>
      <c r="J57" t="str">
        <f t="shared" si="0"/>
        <v/>
      </c>
    </row>
    <row r="58" spans="1:10">
      <c r="A58" t="s">
        <v>314</v>
      </c>
      <c r="B58" t="s">
        <v>315</v>
      </c>
      <c r="C58" t="str">
        <f t="shared" si="3"/>
        <v>1/15</v>
      </c>
      <c r="D58" t="str">
        <f>"307/8582"</f>
        <v>307/8582</v>
      </c>
      <c r="E58">
        <v>0.42124464012719398</v>
      </c>
      <c r="F58" s="10">
        <v>0.44341541066020501</v>
      </c>
      <c r="G58">
        <v>0.38118166881315801</v>
      </c>
      <c r="H58" t="s">
        <v>945</v>
      </c>
      <c r="I58">
        <v>1</v>
      </c>
      <c r="J58" t="str">
        <f t="shared" si="0"/>
        <v/>
      </c>
    </row>
    <row r="59" spans="1:10">
      <c r="A59" t="s">
        <v>262</v>
      </c>
      <c r="B59" t="s">
        <v>263</v>
      </c>
      <c r="C59" t="str">
        <f t="shared" si="3"/>
        <v>1/15</v>
      </c>
      <c r="D59" t="str">
        <f>"323/8582"</f>
        <v>323/8582</v>
      </c>
      <c r="E59">
        <v>0.43781883288014001</v>
      </c>
      <c r="F59" s="10">
        <v>0.45291603401393798</v>
      </c>
      <c r="G59">
        <v>0.38934887134531498</v>
      </c>
      <c r="H59" t="s">
        <v>948</v>
      </c>
      <c r="I59">
        <v>1</v>
      </c>
      <c r="J59" t="str">
        <f t="shared" si="0"/>
        <v/>
      </c>
    </row>
    <row r="60" spans="1:10">
      <c r="A60" t="s">
        <v>316</v>
      </c>
      <c r="B60" t="s">
        <v>317</v>
      </c>
      <c r="C60" t="str">
        <f t="shared" si="3"/>
        <v>1/15</v>
      </c>
      <c r="D60" t="str">
        <f>"394/8582"</f>
        <v>394/8582</v>
      </c>
      <c r="E60">
        <v>0.50616271350408404</v>
      </c>
      <c r="F60" s="10">
        <v>0.51474174254652605</v>
      </c>
      <c r="G60">
        <v>0.44249728745227701</v>
      </c>
      <c r="H60" t="s">
        <v>945</v>
      </c>
      <c r="I60">
        <v>1</v>
      </c>
      <c r="J60" t="str">
        <f t="shared" si="0"/>
        <v/>
      </c>
    </row>
    <row r="61" spans="1:10">
      <c r="A61" t="s">
        <v>160</v>
      </c>
      <c r="B61" t="s">
        <v>161</v>
      </c>
      <c r="C61" t="str">
        <f t="shared" si="3"/>
        <v>1/15</v>
      </c>
      <c r="D61" t="str">
        <f>"447/8582"</f>
        <v>447/8582</v>
      </c>
      <c r="E61">
        <v>0.55203570500473598</v>
      </c>
      <c r="F61" s="10">
        <v>0.55203570500473598</v>
      </c>
      <c r="G61">
        <v>0.47455700956547497</v>
      </c>
      <c r="H61" t="s">
        <v>946</v>
      </c>
      <c r="I61">
        <v>1</v>
      </c>
      <c r="J61" t="str">
        <f t="shared" si="0"/>
        <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0D75A-734E-4BC4-B12E-850AD1E69260}">
  <dimension ref="A1:J55"/>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84</v>
      </c>
      <c r="B2" t="s">
        <v>85</v>
      </c>
      <c r="C2" t="str">
        <f>"4/15"</f>
        <v>4/15</v>
      </c>
      <c r="D2" t="str">
        <f>"492/8582"</f>
        <v>492/8582</v>
      </c>
      <c r="E2">
        <v>8.7767796440980806E-3</v>
      </c>
      <c r="F2">
        <v>0.14726509718904701</v>
      </c>
      <c r="G2">
        <v>0.12056791582729</v>
      </c>
      <c r="H2" t="s">
        <v>983</v>
      </c>
      <c r="I2">
        <v>4</v>
      </c>
      <c r="J2" t="str">
        <f t="shared" ref="J2:J55" si="0">IF(F2&lt;0.05,"*","")</f>
        <v/>
      </c>
    </row>
    <row r="3" spans="1:10">
      <c r="A3" t="s">
        <v>114</v>
      </c>
      <c r="B3" t="s">
        <v>115</v>
      </c>
      <c r="C3" t="str">
        <f>"3/15"</f>
        <v>3/15</v>
      </c>
      <c r="D3" t="str">
        <f>"230/8582"</f>
        <v>230/8582</v>
      </c>
      <c r="E3">
        <v>6.8104446137796102E-3</v>
      </c>
      <c r="F3">
        <v>0.14726509718904701</v>
      </c>
      <c r="G3">
        <v>0.12056791582729</v>
      </c>
      <c r="H3" t="s">
        <v>984</v>
      </c>
      <c r="I3">
        <v>3</v>
      </c>
      <c r="J3" t="str">
        <f t="shared" si="0"/>
        <v/>
      </c>
    </row>
    <row r="4" spans="1:10">
      <c r="A4" t="s">
        <v>93</v>
      </c>
      <c r="B4" t="s">
        <v>94</v>
      </c>
      <c r="C4" t="str">
        <f>"2/15"</f>
        <v>2/15</v>
      </c>
      <c r="D4" t="str">
        <f>"66/8582"</f>
        <v>66/8582</v>
      </c>
      <c r="E4">
        <v>5.73411065272297E-3</v>
      </c>
      <c r="F4">
        <v>0.14726509718904701</v>
      </c>
      <c r="G4">
        <v>0.12056791582729</v>
      </c>
      <c r="H4" t="s">
        <v>938</v>
      </c>
      <c r="I4">
        <v>2</v>
      </c>
      <c r="J4" t="str">
        <f t="shared" si="0"/>
        <v/>
      </c>
    </row>
    <row r="5" spans="1:10">
      <c r="A5" t="s">
        <v>72</v>
      </c>
      <c r="B5" t="s">
        <v>73</v>
      </c>
      <c r="C5" t="str">
        <f>"2/15"</f>
        <v>2/15</v>
      </c>
      <c r="D5" t="str">
        <f>"117/8582"</f>
        <v>117/8582</v>
      </c>
      <c r="E5">
        <v>1.7232647730553E-2</v>
      </c>
      <c r="F5">
        <v>0.14726509718904701</v>
      </c>
      <c r="G5">
        <v>0.12056791582729</v>
      </c>
      <c r="H5" t="s">
        <v>985</v>
      </c>
      <c r="I5">
        <v>2</v>
      </c>
      <c r="J5" t="str">
        <f t="shared" si="0"/>
        <v/>
      </c>
    </row>
    <row r="6" spans="1:10">
      <c r="A6" t="s">
        <v>76</v>
      </c>
      <c r="B6" t="s">
        <v>77</v>
      </c>
      <c r="C6" t="str">
        <f>"2/15"</f>
        <v>2/15</v>
      </c>
      <c r="D6" t="str">
        <f>"122/8582"</f>
        <v>122/8582</v>
      </c>
      <c r="E6">
        <v>1.8649612315525199E-2</v>
      </c>
      <c r="F6">
        <v>0.14726509718904701</v>
      </c>
      <c r="G6">
        <v>0.12056791582729</v>
      </c>
      <c r="H6" t="s">
        <v>985</v>
      </c>
      <c r="I6">
        <v>2</v>
      </c>
      <c r="J6" t="str">
        <f t="shared" si="0"/>
        <v/>
      </c>
    </row>
    <row r="7" spans="1:10">
      <c r="A7" t="s">
        <v>98</v>
      </c>
      <c r="B7" t="s">
        <v>99</v>
      </c>
      <c r="C7" t="str">
        <f>"2/15"</f>
        <v>2/15</v>
      </c>
      <c r="D7" t="str">
        <f>"153/8582"</f>
        <v>153/8582</v>
      </c>
      <c r="E7">
        <v>2.8479552146875801E-2</v>
      </c>
      <c r="F7">
        <v>0.14726509718904701</v>
      </c>
      <c r="G7">
        <v>0.12056791582729</v>
      </c>
      <c r="H7" t="s">
        <v>939</v>
      </c>
      <c r="I7">
        <v>2</v>
      </c>
      <c r="J7" t="str">
        <f t="shared" si="0"/>
        <v/>
      </c>
    </row>
    <row r="8" spans="1:10">
      <c r="A8" t="s">
        <v>940</v>
      </c>
      <c r="B8" t="s">
        <v>941</v>
      </c>
      <c r="C8" t="str">
        <f t="shared" ref="C8:C18" si="1">"1/15"</f>
        <v>1/15</v>
      </c>
      <c r="D8" t="str">
        <f>"13/8582"</f>
        <v>13/8582</v>
      </c>
      <c r="E8">
        <v>2.2500780633383202E-2</v>
      </c>
      <c r="F8">
        <v>0.14726509718904701</v>
      </c>
      <c r="G8">
        <v>0.12056791582729</v>
      </c>
      <c r="H8" t="s">
        <v>942</v>
      </c>
      <c r="I8">
        <v>1</v>
      </c>
      <c r="J8" t="str">
        <f t="shared" si="0"/>
        <v/>
      </c>
    </row>
    <row r="9" spans="1:10">
      <c r="A9" t="s">
        <v>943</v>
      </c>
      <c r="B9" t="s">
        <v>944</v>
      </c>
      <c r="C9" t="str">
        <f t="shared" si="1"/>
        <v>1/15</v>
      </c>
      <c r="D9" t="str">
        <f>"14/8582"</f>
        <v>14/8582</v>
      </c>
      <c r="E9">
        <v>2.4211889081335002E-2</v>
      </c>
      <c r="F9">
        <v>0.14726509718904701</v>
      </c>
      <c r="G9">
        <v>0.12056791582729</v>
      </c>
      <c r="H9" t="s">
        <v>945</v>
      </c>
      <c r="I9">
        <v>1</v>
      </c>
      <c r="J9" t="str">
        <f t="shared" si="0"/>
        <v/>
      </c>
    </row>
    <row r="10" spans="1:10">
      <c r="A10" t="s">
        <v>581</v>
      </c>
      <c r="B10" t="s">
        <v>582</v>
      </c>
      <c r="C10" t="str">
        <f t="shared" si="1"/>
        <v>1/15</v>
      </c>
      <c r="D10" t="str">
        <f>"16/8582"</f>
        <v>16/8582</v>
      </c>
      <c r="E10">
        <v>2.7625722433413401E-2</v>
      </c>
      <c r="F10">
        <v>0.14726509718904701</v>
      </c>
      <c r="G10">
        <v>0.12056791582729</v>
      </c>
      <c r="H10" t="s">
        <v>946</v>
      </c>
      <c r="I10">
        <v>1</v>
      </c>
      <c r="J10" t="str">
        <f t="shared" si="0"/>
        <v/>
      </c>
    </row>
    <row r="11" spans="1:10">
      <c r="A11" t="s">
        <v>908</v>
      </c>
      <c r="B11" t="s">
        <v>909</v>
      </c>
      <c r="C11" t="str">
        <f t="shared" si="1"/>
        <v>1/15</v>
      </c>
      <c r="D11" t="str">
        <f>"17/8582"</f>
        <v>17/8582</v>
      </c>
      <c r="E11">
        <v>2.9328455816964898E-2</v>
      </c>
      <c r="F11">
        <v>0.14726509718904701</v>
      </c>
      <c r="G11">
        <v>0.12056791582729</v>
      </c>
      <c r="H11" t="s">
        <v>948</v>
      </c>
      <c r="I11">
        <v>1</v>
      </c>
      <c r="J11" t="str">
        <f t="shared" si="0"/>
        <v/>
      </c>
    </row>
    <row r="12" spans="1:10">
      <c r="A12" t="s">
        <v>273</v>
      </c>
      <c r="B12" t="s">
        <v>274</v>
      </c>
      <c r="C12" t="str">
        <f t="shared" si="1"/>
        <v>1/15</v>
      </c>
      <c r="D12" t="str">
        <f>"18/8582"</f>
        <v>18/8582</v>
      </c>
      <c r="E12">
        <v>3.1028405981908602E-2</v>
      </c>
      <c r="F12">
        <v>0.14726509718904701</v>
      </c>
      <c r="G12">
        <v>0.12056791582729</v>
      </c>
      <c r="H12" t="s">
        <v>948</v>
      </c>
      <c r="I12">
        <v>1</v>
      </c>
      <c r="J12" t="str">
        <f t="shared" si="0"/>
        <v/>
      </c>
    </row>
    <row r="13" spans="1:10">
      <c r="A13" t="s">
        <v>823</v>
      </c>
      <c r="B13" t="s">
        <v>824</v>
      </c>
      <c r="C13" t="str">
        <f t="shared" si="1"/>
        <v>1/15</v>
      </c>
      <c r="D13" t="str">
        <f>"19/8582"</f>
        <v>19/8582</v>
      </c>
      <c r="E13">
        <v>3.2725577153121597E-2</v>
      </c>
      <c r="F13">
        <v>0.14726509718904701</v>
      </c>
      <c r="G13">
        <v>0.12056791582729</v>
      </c>
      <c r="H13" t="s">
        <v>986</v>
      </c>
      <c r="I13">
        <v>1</v>
      </c>
      <c r="J13" t="str">
        <f t="shared" si="0"/>
        <v/>
      </c>
    </row>
    <row r="14" spans="1:10">
      <c r="A14" t="s">
        <v>585</v>
      </c>
      <c r="B14" t="s">
        <v>586</v>
      </c>
      <c r="C14" t="str">
        <f t="shared" si="1"/>
        <v>1/15</v>
      </c>
      <c r="D14" t="str">
        <f>"31/8582"</f>
        <v>31/8582</v>
      </c>
      <c r="E14">
        <v>5.2876399492831599E-2</v>
      </c>
      <c r="F14">
        <v>0.189018415220153</v>
      </c>
      <c r="G14">
        <v>0.154751918893692</v>
      </c>
      <c r="H14" t="s">
        <v>946</v>
      </c>
      <c r="I14">
        <v>1</v>
      </c>
      <c r="J14" t="str">
        <f t="shared" si="0"/>
        <v/>
      </c>
    </row>
    <row r="15" spans="1:10">
      <c r="A15" t="s">
        <v>954</v>
      </c>
      <c r="B15" t="s">
        <v>955</v>
      </c>
      <c r="C15" t="str">
        <f t="shared" si="1"/>
        <v>1/15</v>
      </c>
      <c r="D15" t="str">
        <f>"31/8582"</f>
        <v>31/8582</v>
      </c>
      <c r="E15">
        <v>5.2876399492831599E-2</v>
      </c>
      <c r="F15">
        <v>0.189018415220153</v>
      </c>
      <c r="G15">
        <v>0.154751918893692</v>
      </c>
      <c r="H15" t="s">
        <v>956</v>
      </c>
      <c r="I15">
        <v>1</v>
      </c>
      <c r="J15" t="str">
        <f t="shared" si="0"/>
        <v/>
      </c>
    </row>
    <row r="16" spans="1:10">
      <c r="A16" t="s">
        <v>957</v>
      </c>
      <c r="B16" t="s">
        <v>958</v>
      </c>
      <c r="C16" t="str">
        <f t="shared" si="1"/>
        <v>1/15</v>
      </c>
      <c r="D16" t="str">
        <f>"32/8582"</f>
        <v>32/8582</v>
      </c>
      <c r="E16">
        <v>5.4537825525764E-2</v>
      </c>
      <c r="F16">
        <v>0.189018415220153</v>
      </c>
      <c r="G16">
        <v>0.154751918893692</v>
      </c>
      <c r="H16" t="s">
        <v>987</v>
      </c>
      <c r="I16">
        <v>1</v>
      </c>
      <c r="J16" t="str">
        <f t="shared" si="0"/>
        <v/>
      </c>
    </row>
    <row r="17" spans="1:10">
      <c r="A17" t="s">
        <v>988</v>
      </c>
      <c r="B17" t="s">
        <v>989</v>
      </c>
      <c r="C17" t="str">
        <f t="shared" si="1"/>
        <v>1/15</v>
      </c>
      <c r="D17" t="str">
        <f>"33/8582"</f>
        <v>33/8582</v>
      </c>
      <c r="E17">
        <v>5.6196531095017398E-2</v>
      </c>
      <c r="F17">
        <v>0.189018415220153</v>
      </c>
      <c r="G17">
        <v>0.154751918893692</v>
      </c>
      <c r="H17" t="s">
        <v>990</v>
      </c>
      <c r="I17">
        <v>1</v>
      </c>
      <c r="J17" t="str">
        <f t="shared" si="0"/>
        <v/>
      </c>
    </row>
    <row r="18" spans="1:10">
      <c r="A18" t="s">
        <v>122</v>
      </c>
      <c r="B18" t="s">
        <v>123</v>
      </c>
      <c r="C18" t="str">
        <f t="shared" si="1"/>
        <v>1/15</v>
      </c>
      <c r="D18" t="str">
        <f>"35/8582"</f>
        <v>35/8582</v>
      </c>
      <c r="E18">
        <v>5.9505797384122198E-2</v>
      </c>
      <c r="F18">
        <v>0.189018415220153</v>
      </c>
      <c r="G18">
        <v>0.154751918893692</v>
      </c>
      <c r="H18" t="s">
        <v>946</v>
      </c>
      <c r="I18">
        <v>1</v>
      </c>
      <c r="J18" t="str">
        <f t="shared" si="0"/>
        <v/>
      </c>
    </row>
    <row r="19" spans="1:10">
      <c r="A19" t="s">
        <v>82</v>
      </c>
      <c r="B19" t="s">
        <v>83</v>
      </c>
      <c r="C19" t="str">
        <f>"2/15"</f>
        <v>2/15</v>
      </c>
      <c r="D19" t="str">
        <f>"246/8582"</f>
        <v>246/8582</v>
      </c>
      <c r="E19">
        <v>6.7242900971810099E-2</v>
      </c>
      <c r="F19">
        <v>0.19873746990994801</v>
      </c>
      <c r="G19">
        <v>0.16270903969235501</v>
      </c>
      <c r="H19" t="s">
        <v>985</v>
      </c>
      <c r="I19">
        <v>2</v>
      </c>
      <c r="J19" t="str">
        <f t="shared" si="0"/>
        <v/>
      </c>
    </row>
    <row r="20" spans="1:10">
      <c r="A20" t="s">
        <v>588</v>
      </c>
      <c r="B20" t="s">
        <v>589</v>
      </c>
      <c r="C20" t="str">
        <f t="shared" ref="C20:C30" si="2">"1/15"</f>
        <v>1/15</v>
      </c>
      <c r="D20" t="str">
        <f>"42/8582"</f>
        <v>42/8582</v>
      </c>
      <c r="E20">
        <v>7.1003141021816596E-2</v>
      </c>
      <c r="F20">
        <v>0.19873746990994801</v>
      </c>
      <c r="G20">
        <v>0.16270903969235501</v>
      </c>
      <c r="H20" t="s">
        <v>946</v>
      </c>
      <c r="I20">
        <v>1</v>
      </c>
      <c r="J20" t="str">
        <f t="shared" si="0"/>
        <v/>
      </c>
    </row>
    <row r="21" spans="1:10">
      <c r="A21" t="s">
        <v>578</v>
      </c>
      <c r="B21" t="s">
        <v>579</v>
      </c>
      <c r="C21" t="str">
        <f t="shared" si="2"/>
        <v>1/15</v>
      </c>
      <c r="D21" t="str">
        <f>"45/8582"</f>
        <v>45/8582</v>
      </c>
      <c r="E21">
        <v>7.5890301778228197E-2</v>
      </c>
      <c r="F21">
        <v>0.19873746990994801</v>
      </c>
      <c r="G21">
        <v>0.16270903969235501</v>
      </c>
      <c r="H21" t="s">
        <v>946</v>
      </c>
      <c r="I21">
        <v>1</v>
      </c>
      <c r="J21" t="str">
        <f t="shared" si="0"/>
        <v/>
      </c>
    </row>
    <row r="22" spans="1:10">
      <c r="A22" t="s">
        <v>290</v>
      </c>
      <c r="B22" t="s">
        <v>291</v>
      </c>
      <c r="C22" t="str">
        <f t="shared" si="2"/>
        <v>1/15</v>
      </c>
      <c r="D22" t="str">
        <f>"48/8582"</f>
        <v>48/8582</v>
      </c>
      <c r="E22">
        <v>8.0753458282325302E-2</v>
      </c>
      <c r="F22">
        <v>0.19873746990994801</v>
      </c>
      <c r="G22">
        <v>0.16270903969235501</v>
      </c>
      <c r="H22" t="s">
        <v>948</v>
      </c>
      <c r="I22">
        <v>1</v>
      </c>
      <c r="J22" t="str">
        <f t="shared" si="0"/>
        <v/>
      </c>
    </row>
    <row r="23" spans="1:10">
      <c r="A23" t="s">
        <v>590</v>
      </c>
      <c r="B23" t="s">
        <v>591</v>
      </c>
      <c r="C23" t="str">
        <f t="shared" si="2"/>
        <v>1/15</v>
      </c>
      <c r="D23" t="str">
        <f>"50/8582"</f>
        <v>50/8582</v>
      </c>
      <c r="E23">
        <v>8.3982281024879299E-2</v>
      </c>
      <c r="F23">
        <v>0.19873746990994801</v>
      </c>
      <c r="G23">
        <v>0.16270903969235501</v>
      </c>
      <c r="H23" t="s">
        <v>946</v>
      </c>
      <c r="I23">
        <v>1</v>
      </c>
      <c r="J23" t="str">
        <f t="shared" si="0"/>
        <v/>
      </c>
    </row>
    <row r="24" spans="1:10">
      <c r="A24" t="s">
        <v>960</v>
      </c>
      <c r="B24" t="s">
        <v>961</v>
      </c>
      <c r="C24" t="str">
        <f t="shared" si="2"/>
        <v>1/15</v>
      </c>
      <c r="D24" t="str">
        <f>"52/8582"</f>
        <v>52/8582</v>
      </c>
      <c r="E24">
        <v>8.72005162311634E-2</v>
      </c>
      <c r="F24">
        <v>0.19873746990994801</v>
      </c>
      <c r="G24">
        <v>0.16270903969235501</v>
      </c>
      <c r="H24" t="s">
        <v>962</v>
      </c>
      <c r="I24">
        <v>1</v>
      </c>
      <c r="J24" t="str">
        <f t="shared" si="0"/>
        <v/>
      </c>
    </row>
    <row r="25" spans="1:10">
      <c r="A25" t="s">
        <v>63</v>
      </c>
      <c r="B25" t="s">
        <v>64</v>
      </c>
      <c r="C25" t="str">
        <f t="shared" si="2"/>
        <v>1/15</v>
      </c>
      <c r="D25" t="str">
        <f>"54/8582"</f>
        <v>54/8582</v>
      </c>
      <c r="E25">
        <v>9.0408196146200895E-2</v>
      </c>
      <c r="F25">
        <v>0.19873746990994801</v>
      </c>
      <c r="G25">
        <v>0.16270903969235501</v>
      </c>
      <c r="H25" t="s">
        <v>991</v>
      </c>
      <c r="I25">
        <v>1</v>
      </c>
      <c r="J25" t="str">
        <f t="shared" si="0"/>
        <v/>
      </c>
    </row>
    <row r="26" spans="1:10">
      <c r="A26" t="s">
        <v>132</v>
      </c>
      <c r="B26" t="s">
        <v>133</v>
      </c>
      <c r="C26" t="str">
        <f t="shared" si="2"/>
        <v>1/15</v>
      </c>
      <c r="D26" t="str">
        <f>"55/8582"</f>
        <v>55/8582</v>
      </c>
      <c r="E26">
        <v>9.2008087921272103E-2</v>
      </c>
      <c r="F26">
        <v>0.19873746990994801</v>
      </c>
      <c r="G26">
        <v>0.16270903969235501</v>
      </c>
      <c r="H26" t="s">
        <v>990</v>
      </c>
      <c r="I26">
        <v>1</v>
      </c>
      <c r="J26" t="str">
        <f t="shared" si="0"/>
        <v/>
      </c>
    </row>
    <row r="27" spans="1:10">
      <c r="A27" t="s">
        <v>963</v>
      </c>
      <c r="B27" t="s">
        <v>964</v>
      </c>
      <c r="C27" t="str">
        <f t="shared" si="2"/>
        <v>1/15</v>
      </c>
      <c r="D27" t="str">
        <f>"58/8582"</f>
        <v>58/8582</v>
      </c>
      <c r="E27">
        <v>9.6792018629502499E-2</v>
      </c>
      <c r="F27">
        <v>0.19993645047078101</v>
      </c>
      <c r="G27">
        <v>0.16369066120414799</v>
      </c>
      <c r="H27" t="s">
        <v>987</v>
      </c>
      <c r="I27">
        <v>1</v>
      </c>
      <c r="J27" t="str">
        <f t="shared" si="0"/>
        <v/>
      </c>
    </row>
    <row r="28" spans="1:10">
      <c r="A28" t="s">
        <v>134</v>
      </c>
      <c r="B28" t="s">
        <v>135</v>
      </c>
      <c r="C28" t="str">
        <f t="shared" si="2"/>
        <v>1/15</v>
      </c>
      <c r="D28" t="str">
        <f>"60/8582"</f>
        <v>60/8582</v>
      </c>
      <c r="E28">
        <v>9.9968225235390604E-2</v>
      </c>
      <c r="F28">
        <v>0.19993645047078101</v>
      </c>
      <c r="G28">
        <v>0.16369066120414799</v>
      </c>
      <c r="H28" t="s">
        <v>946</v>
      </c>
      <c r="I28">
        <v>1</v>
      </c>
      <c r="J28" t="str">
        <f t="shared" si="0"/>
        <v/>
      </c>
    </row>
    <row r="29" spans="1:10">
      <c r="A29" t="s">
        <v>295</v>
      </c>
      <c r="B29" t="s">
        <v>296</v>
      </c>
      <c r="C29" t="str">
        <f t="shared" si="2"/>
        <v>1/15</v>
      </c>
      <c r="D29" t="str">
        <f>"70/8582"</f>
        <v>70/8582</v>
      </c>
      <c r="E29">
        <v>0.115693484570561</v>
      </c>
      <c r="F29">
        <v>0.223123148814654</v>
      </c>
      <c r="G29">
        <v>0.18267392300615001</v>
      </c>
      <c r="H29" t="s">
        <v>948</v>
      </c>
      <c r="I29">
        <v>1</v>
      </c>
      <c r="J29" t="str">
        <f t="shared" si="0"/>
        <v/>
      </c>
    </row>
    <row r="30" spans="1:10">
      <c r="A30" t="s">
        <v>138</v>
      </c>
      <c r="B30" t="s">
        <v>139</v>
      </c>
      <c r="C30" t="str">
        <f t="shared" si="2"/>
        <v>1/15</v>
      </c>
      <c r="D30" t="str">
        <f>"73/8582"</f>
        <v>73/8582</v>
      </c>
      <c r="E30">
        <v>0.120360821097584</v>
      </c>
      <c r="F30">
        <v>0.224120149629985</v>
      </c>
      <c r="G30">
        <v>0.183490180983613</v>
      </c>
      <c r="H30" t="s">
        <v>946</v>
      </c>
      <c r="I30">
        <v>1</v>
      </c>
      <c r="J30" t="str">
        <f t="shared" si="0"/>
        <v/>
      </c>
    </row>
    <row r="31" spans="1:10">
      <c r="A31" t="s">
        <v>619</v>
      </c>
      <c r="B31" t="s">
        <v>620</v>
      </c>
      <c r="C31" t="str">
        <f>"2/15"</f>
        <v>2/15</v>
      </c>
      <c r="D31" t="str">
        <f>"400/8582"</f>
        <v>400/8582</v>
      </c>
      <c r="E31">
        <v>0.15277799843582399</v>
      </c>
      <c r="F31">
        <v>0.23547560654326</v>
      </c>
      <c r="G31">
        <v>0.192787046292727</v>
      </c>
      <c r="H31" t="s">
        <v>965</v>
      </c>
      <c r="I31">
        <v>2</v>
      </c>
      <c r="J31" t="str">
        <f t="shared" si="0"/>
        <v/>
      </c>
    </row>
    <row r="32" spans="1:10">
      <c r="A32" t="s">
        <v>140</v>
      </c>
      <c r="B32" t="s">
        <v>141</v>
      </c>
      <c r="C32" t="str">
        <f t="shared" ref="C32:C55" si="3">"1/15"</f>
        <v>1/15</v>
      </c>
      <c r="D32" t="str">
        <f>"89/8582"</f>
        <v>89/8582</v>
      </c>
      <c r="E32">
        <v>0.14486739989198699</v>
      </c>
      <c r="F32">
        <v>0.23547560654326</v>
      </c>
      <c r="G32">
        <v>0.192787046292727</v>
      </c>
      <c r="H32" t="s">
        <v>969</v>
      </c>
      <c r="I32">
        <v>1</v>
      </c>
      <c r="J32" t="str">
        <f t="shared" si="0"/>
        <v/>
      </c>
    </row>
    <row r="33" spans="1:10">
      <c r="A33" t="s">
        <v>970</v>
      </c>
      <c r="B33" t="s">
        <v>971</v>
      </c>
      <c r="C33" t="str">
        <f t="shared" si="3"/>
        <v>1/15</v>
      </c>
      <c r="D33" t="str">
        <f>"91/8582"</f>
        <v>91/8582</v>
      </c>
      <c r="E33">
        <v>0.14788551260775801</v>
      </c>
      <c r="F33">
        <v>0.23547560654326</v>
      </c>
      <c r="G33">
        <v>0.192787046292727</v>
      </c>
      <c r="H33" t="s">
        <v>962</v>
      </c>
      <c r="I33">
        <v>1</v>
      </c>
      <c r="J33" t="str">
        <f t="shared" si="0"/>
        <v/>
      </c>
    </row>
    <row r="34" spans="1:10">
      <c r="A34" t="s">
        <v>682</v>
      </c>
      <c r="B34" t="s">
        <v>683</v>
      </c>
      <c r="C34" t="str">
        <f t="shared" si="3"/>
        <v>1/15</v>
      </c>
      <c r="D34" t="str">
        <f>"92/8582"</f>
        <v>92/8582</v>
      </c>
      <c r="E34">
        <v>0.14939083792996799</v>
      </c>
      <c r="F34">
        <v>0.23547560654326</v>
      </c>
      <c r="G34">
        <v>0.192787046292727</v>
      </c>
      <c r="H34" t="s">
        <v>942</v>
      </c>
      <c r="I34">
        <v>1</v>
      </c>
      <c r="J34" t="str">
        <f t="shared" si="0"/>
        <v/>
      </c>
    </row>
    <row r="35" spans="1:10">
      <c r="A35" t="s">
        <v>145</v>
      </c>
      <c r="B35" t="s">
        <v>146</v>
      </c>
      <c r="C35" t="str">
        <f t="shared" si="3"/>
        <v>1/15</v>
      </c>
      <c r="D35" t="str">
        <f>"95/8582"</f>
        <v>95/8582</v>
      </c>
      <c r="E35">
        <v>0.15389193541851201</v>
      </c>
      <c r="F35">
        <v>0.23547560654326</v>
      </c>
      <c r="G35">
        <v>0.192787046292727</v>
      </c>
      <c r="H35" t="s">
        <v>969</v>
      </c>
      <c r="I35">
        <v>1</v>
      </c>
      <c r="J35" t="str">
        <f t="shared" si="0"/>
        <v/>
      </c>
    </row>
    <row r="36" spans="1:10">
      <c r="A36" t="s">
        <v>67</v>
      </c>
      <c r="B36" t="s">
        <v>68</v>
      </c>
      <c r="C36" t="str">
        <f t="shared" si="3"/>
        <v>1/15</v>
      </c>
      <c r="D36" t="str">
        <f>"97/8582"</f>
        <v>97/8582</v>
      </c>
      <c r="E36">
        <v>0.15688030629214</v>
      </c>
      <c r="F36">
        <v>0.23547560654326</v>
      </c>
      <c r="G36">
        <v>0.192787046292727</v>
      </c>
      <c r="H36" t="s">
        <v>991</v>
      </c>
      <c r="I36">
        <v>1</v>
      </c>
      <c r="J36" t="str">
        <f t="shared" si="0"/>
        <v/>
      </c>
    </row>
    <row r="37" spans="1:10">
      <c r="A37" t="s">
        <v>96</v>
      </c>
      <c r="B37" t="s">
        <v>97</v>
      </c>
      <c r="C37" t="str">
        <f t="shared" si="3"/>
        <v>1/15</v>
      </c>
      <c r="D37" t="str">
        <f>"98/8582"</f>
        <v>98/8582</v>
      </c>
      <c r="E37">
        <v>0.15837079484907701</v>
      </c>
      <c r="F37">
        <v>0.23547560654326</v>
      </c>
      <c r="G37">
        <v>0.192787046292727</v>
      </c>
      <c r="H37" t="s">
        <v>972</v>
      </c>
      <c r="I37">
        <v>1</v>
      </c>
      <c r="J37" t="str">
        <f t="shared" si="0"/>
        <v/>
      </c>
    </row>
    <row r="38" spans="1:10">
      <c r="A38" t="s">
        <v>687</v>
      </c>
      <c r="B38" t="s">
        <v>688</v>
      </c>
      <c r="C38" t="str">
        <f t="shared" si="3"/>
        <v>1/15</v>
      </c>
      <c r="D38" t="str">
        <f>"100/8582"</f>
        <v>100/8582</v>
      </c>
      <c r="E38">
        <v>0.16134439707593701</v>
      </c>
      <c r="F38">
        <v>0.23547560654326</v>
      </c>
      <c r="G38">
        <v>0.192787046292727</v>
      </c>
      <c r="H38" t="s">
        <v>942</v>
      </c>
      <c r="I38">
        <v>1</v>
      </c>
      <c r="J38" t="str">
        <f t="shared" si="0"/>
        <v/>
      </c>
    </row>
    <row r="39" spans="1:10">
      <c r="A39" t="s">
        <v>859</v>
      </c>
      <c r="B39" t="s">
        <v>860</v>
      </c>
      <c r="C39" t="str">
        <f t="shared" si="3"/>
        <v>1/15</v>
      </c>
      <c r="D39" t="str">
        <f>"103/8582"</f>
        <v>103/8582</v>
      </c>
      <c r="E39">
        <v>0.16578641965683399</v>
      </c>
      <c r="F39">
        <v>0.23559122793339499</v>
      </c>
      <c r="G39">
        <v>0.19288170707997301</v>
      </c>
      <c r="H39" t="s">
        <v>986</v>
      </c>
      <c r="I39">
        <v>1</v>
      </c>
      <c r="J39" t="str">
        <f t="shared" si="0"/>
        <v/>
      </c>
    </row>
    <row r="40" spans="1:10">
      <c r="A40" t="s">
        <v>147</v>
      </c>
      <c r="B40" t="s">
        <v>148</v>
      </c>
      <c r="C40" t="str">
        <f t="shared" si="3"/>
        <v>1/15</v>
      </c>
      <c r="D40" t="str">
        <f>"106/8582"</f>
        <v>106/8582</v>
      </c>
      <c r="E40">
        <v>0.17020647537221201</v>
      </c>
      <c r="F40">
        <v>0.23567050436152501</v>
      </c>
      <c r="G40">
        <v>0.19294661175797301</v>
      </c>
      <c r="H40" t="s">
        <v>990</v>
      </c>
      <c r="I40">
        <v>1</v>
      </c>
      <c r="J40" t="str">
        <f t="shared" si="0"/>
        <v/>
      </c>
    </row>
    <row r="41" spans="1:10">
      <c r="A41" t="s">
        <v>973</v>
      </c>
      <c r="B41" t="s">
        <v>974</v>
      </c>
      <c r="C41" t="str">
        <f t="shared" si="3"/>
        <v>1/15</v>
      </c>
      <c r="D41" t="str">
        <f>"111/8582"</f>
        <v>111/8582</v>
      </c>
      <c r="E41">
        <v>0.17752469351757599</v>
      </c>
      <c r="F41">
        <v>0.23955804406918299</v>
      </c>
      <c r="G41">
        <v>0.19612939280517899</v>
      </c>
      <c r="H41" t="s">
        <v>987</v>
      </c>
      <c r="I41">
        <v>1</v>
      </c>
      <c r="J41" t="str">
        <f t="shared" si="0"/>
        <v/>
      </c>
    </row>
    <row r="42" spans="1:10">
      <c r="A42" t="s">
        <v>69</v>
      </c>
      <c r="B42" t="s">
        <v>70</v>
      </c>
      <c r="C42" t="str">
        <f t="shared" si="3"/>
        <v>1/15</v>
      </c>
      <c r="D42" t="str">
        <f>"114/8582"</f>
        <v>114/8582</v>
      </c>
      <c r="E42">
        <v>0.181886663089565</v>
      </c>
      <c r="F42">
        <v>0.23955804406918299</v>
      </c>
      <c r="G42">
        <v>0.19612939280517899</v>
      </c>
      <c r="H42" t="s">
        <v>975</v>
      </c>
      <c r="I42">
        <v>1</v>
      </c>
      <c r="J42" t="str">
        <f t="shared" si="0"/>
        <v/>
      </c>
    </row>
    <row r="43" spans="1:10">
      <c r="A43" t="s">
        <v>74</v>
      </c>
      <c r="B43" t="s">
        <v>75</v>
      </c>
      <c r="C43" t="str">
        <f t="shared" si="3"/>
        <v>1/15</v>
      </c>
      <c r="D43" t="str">
        <f>"120/8582"</f>
        <v>120/8582</v>
      </c>
      <c r="E43">
        <v>0.19054590470369101</v>
      </c>
      <c r="F43">
        <v>0.24087820064315199</v>
      </c>
      <c r="G43">
        <v>0.19721022274878</v>
      </c>
      <c r="H43" t="s">
        <v>975</v>
      </c>
      <c r="I43">
        <v>1</v>
      </c>
      <c r="J43" t="str">
        <f t="shared" si="0"/>
        <v/>
      </c>
    </row>
    <row r="44" spans="1:10">
      <c r="A44" t="s">
        <v>977</v>
      </c>
      <c r="B44" t="s">
        <v>978</v>
      </c>
      <c r="C44" t="str">
        <f t="shared" si="3"/>
        <v>1/15</v>
      </c>
      <c r="D44" t="str">
        <f>"122/8582"</f>
        <v>122/8582</v>
      </c>
      <c r="E44">
        <v>0.19341325667739701</v>
      </c>
      <c r="F44">
        <v>0.24087820064315199</v>
      </c>
      <c r="G44">
        <v>0.19721022274878</v>
      </c>
      <c r="H44" t="s">
        <v>962</v>
      </c>
      <c r="I44">
        <v>1</v>
      </c>
      <c r="J44" t="str">
        <f t="shared" si="0"/>
        <v/>
      </c>
    </row>
    <row r="45" spans="1:10">
      <c r="A45" t="s">
        <v>979</v>
      </c>
      <c r="B45" t="s">
        <v>980</v>
      </c>
      <c r="C45" t="str">
        <f t="shared" si="3"/>
        <v>1/15</v>
      </c>
      <c r="D45" t="str">
        <f>"124/8582"</f>
        <v>124/8582</v>
      </c>
      <c r="E45">
        <v>0.19627112644997599</v>
      </c>
      <c r="F45">
        <v>0.24087820064315199</v>
      </c>
      <c r="G45">
        <v>0.19721022274878</v>
      </c>
      <c r="H45" t="s">
        <v>962</v>
      </c>
      <c r="I45">
        <v>1</v>
      </c>
      <c r="J45" t="str">
        <f t="shared" si="0"/>
        <v/>
      </c>
    </row>
    <row r="46" spans="1:10">
      <c r="A46" t="s">
        <v>981</v>
      </c>
      <c r="B46" t="s">
        <v>982</v>
      </c>
      <c r="C46" t="str">
        <f t="shared" si="3"/>
        <v>1/15</v>
      </c>
      <c r="D46" t="str">
        <f>"179/8582"</f>
        <v>179/8582</v>
      </c>
      <c r="E46">
        <v>0.27125685541830002</v>
      </c>
      <c r="F46">
        <v>0.32550822650195999</v>
      </c>
      <c r="G46">
        <v>0.26649796321797897</v>
      </c>
      <c r="H46" t="s">
        <v>962</v>
      </c>
      <c r="I46">
        <v>1</v>
      </c>
      <c r="J46" t="str">
        <f t="shared" si="0"/>
        <v/>
      </c>
    </row>
    <row r="47" spans="1:10">
      <c r="A47" t="s">
        <v>251</v>
      </c>
      <c r="B47" t="s">
        <v>252</v>
      </c>
      <c r="C47" t="str">
        <f t="shared" si="3"/>
        <v>1/15</v>
      </c>
      <c r="D47" t="str">
        <f>"201/8582"</f>
        <v>201/8582</v>
      </c>
      <c r="E47">
        <v>0.29938024707900701</v>
      </c>
      <c r="F47">
        <v>0.35144637700579101</v>
      </c>
      <c r="G47">
        <v>0.287733875911174</v>
      </c>
      <c r="H47" t="s">
        <v>948</v>
      </c>
      <c r="I47">
        <v>1</v>
      </c>
      <c r="J47" t="str">
        <f t="shared" si="0"/>
        <v/>
      </c>
    </row>
    <row r="48" spans="1:10">
      <c r="A48" t="s">
        <v>255</v>
      </c>
      <c r="B48" t="s">
        <v>256</v>
      </c>
      <c r="C48" t="str">
        <f t="shared" si="3"/>
        <v>1/15</v>
      </c>
      <c r="D48" t="str">
        <f>"218/8582"</f>
        <v>218/8582</v>
      </c>
      <c r="E48">
        <v>0.32041457178306398</v>
      </c>
      <c r="F48">
        <v>0.36813589098479699</v>
      </c>
      <c r="G48">
        <v>0.30139780548463002</v>
      </c>
      <c r="H48" t="s">
        <v>948</v>
      </c>
      <c r="I48">
        <v>1</v>
      </c>
      <c r="J48" t="str">
        <f t="shared" si="0"/>
        <v/>
      </c>
    </row>
    <row r="49" spans="1:10">
      <c r="A49" t="s">
        <v>593</v>
      </c>
      <c r="B49" t="s">
        <v>594</v>
      </c>
      <c r="C49" t="str">
        <f t="shared" si="3"/>
        <v>1/15</v>
      </c>
      <c r="D49" t="str">
        <f>"249/8582"</f>
        <v>249/8582</v>
      </c>
      <c r="E49">
        <v>0.35726179238524403</v>
      </c>
      <c r="F49">
        <v>0.38709226883298897</v>
      </c>
      <c r="G49">
        <v>0.31691764699776898</v>
      </c>
      <c r="H49" t="s">
        <v>946</v>
      </c>
      <c r="I49">
        <v>1</v>
      </c>
      <c r="J49" t="str">
        <f t="shared" si="0"/>
        <v/>
      </c>
    </row>
    <row r="50" spans="1:10">
      <c r="A50" t="s">
        <v>507</v>
      </c>
      <c r="B50" t="s">
        <v>508</v>
      </c>
      <c r="C50" t="str">
        <f t="shared" si="3"/>
        <v>1/15</v>
      </c>
      <c r="D50" t="str">
        <f>"249/8582"</f>
        <v>249/8582</v>
      </c>
      <c r="E50">
        <v>0.35726179238524403</v>
      </c>
      <c r="F50">
        <v>0.38709226883298897</v>
      </c>
      <c r="G50">
        <v>0.31691764699776898</v>
      </c>
      <c r="H50" t="s">
        <v>948</v>
      </c>
      <c r="I50">
        <v>1</v>
      </c>
      <c r="J50" t="str">
        <f t="shared" si="0"/>
        <v/>
      </c>
    </row>
    <row r="51" spans="1:10">
      <c r="A51" t="s">
        <v>596</v>
      </c>
      <c r="B51" t="s">
        <v>597</v>
      </c>
      <c r="C51" t="str">
        <f t="shared" si="3"/>
        <v>1/15</v>
      </c>
      <c r="D51" t="str">
        <f>"250/8582"</f>
        <v>250/8582</v>
      </c>
      <c r="E51">
        <v>0.35841876743795298</v>
      </c>
      <c r="F51">
        <v>0.38709226883298897</v>
      </c>
      <c r="G51">
        <v>0.31691764699776898</v>
      </c>
      <c r="H51" t="s">
        <v>946</v>
      </c>
      <c r="I51">
        <v>1</v>
      </c>
      <c r="J51" t="str">
        <f t="shared" si="0"/>
        <v/>
      </c>
    </row>
    <row r="52" spans="1:10">
      <c r="A52" t="s">
        <v>314</v>
      </c>
      <c r="B52" t="s">
        <v>315</v>
      </c>
      <c r="C52" t="str">
        <f t="shared" si="3"/>
        <v>1/15</v>
      </c>
      <c r="D52" t="str">
        <f>"307/8582"</f>
        <v>307/8582</v>
      </c>
      <c r="E52">
        <v>0.42124464012719398</v>
      </c>
      <c r="F52">
        <v>0.44602373660526501</v>
      </c>
      <c r="G52">
        <v>0.36516563230840399</v>
      </c>
      <c r="H52" t="s">
        <v>945</v>
      </c>
      <c r="I52">
        <v>1</v>
      </c>
      <c r="J52" t="str">
        <f t="shared" si="0"/>
        <v/>
      </c>
    </row>
    <row r="53" spans="1:10">
      <c r="A53" t="s">
        <v>262</v>
      </c>
      <c r="B53" t="s">
        <v>263</v>
      </c>
      <c r="C53" t="str">
        <f t="shared" si="3"/>
        <v>1/15</v>
      </c>
      <c r="D53" t="str">
        <f>"323/8582"</f>
        <v>323/8582</v>
      </c>
      <c r="E53">
        <v>0.43781883288014001</v>
      </c>
      <c r="F53">
        <v>0.454658018760146</v>
      </c>
      <c r="G53">
        <v>0.372234635242225</v>
      </c>
      <c r="H53" t="s">
        <v>948</v>
      </c>
      <c r="I53">
        <v>1</v>
      </c>
      <c r="J53" t="str">
        <f t="shared" si="0"/>
        <v/>
      </c>
    </row>
    <row r="54" spans="1:10">
      <c r="A54" t="s">
        <v>316</v>
      </c>
      <c r="B54" t="s">
        <v>317</v>
      </c>
      <c r="C54" t="str">
        <f t="shared" si="3"/>
        <v>1/15</v>
      </c>
      <c r="D54" t="str">
        <f>"394/8582"</f>
        <v>394/8582</v>
      </c>
      <c r="E54">
        <v>0.50616271350408404</v>
      </c>
      <c r="F54">
        <v>0.51571295338152001</v>
      </c>
      <c r="G54">
        <v>0.42222113142346701</v>
      </c>
      <c r="H54" t="s">
        <v>945</v>
      </c>
      <c r="I54">
        <v>1</v>
      </c>
      <c r="J54" t="str">
        <f t="shared" si="0"/>
        <v/>
      </c>
    </row>
    <row r="55" spans="1:10">
      <c r="A55" t="s">
        <v>160</v>
      </c>
      <c r="B55" t="s">
        <v>161</v>
      </c>
      <c r="C55" t="str">
        <f t="shared" si="3"/>
        <v>1/15</v>
      </c>
      <c r="D55" t="str">
        <f>"447/8582"</f>
        <v>447/8582</v>
      </c>
      <c r="E55">
        <v>0.55203570500473598</v>
      </c>
      <c r="F55">
        <v>0.55203570500473598</v>
      </c>
      <c r="G55">
        <v>0.45195905672902298</v>
      </c>
      <c r="H55" t="s">
        <v>946</v>
      </c>
      <c r="I55">
        <v>1</v>
      </c>
      <c r="J55" t="str">
        <f t="shared" si="0"/>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4D04-FC4F-4072-AAA3-8FB92DDE8F58}">
  <dimension ref="A1:J10"/>
  <sheetViews>
    <sheetView workbookViewId="0"/>
  </sheetViews>
  <sheetFormatPr defaultColWidth="9" defaultRowHeight="15"/>
  <cols>
    <col min="1" max="1" width="26.42578125" customWidth="1"/>
    <col min="2" max="2" width="59.85546875" customWidth="1"/>
    <col min="3" max="4" width="9.140625"/>
    <col min="5" max="5" width="21.85546875" bestFit="1" customWidth="1"/>
    <col min="6" max="6" width="20.85546875" bestFit="1" customWidth="1"/>
    <col min="7" max="7" width="21.85546875" bestFit="1" customWidth="1"/>
  </cols>
  <sheetData>
    <row r="1" spans="1:10">
      <c r="A1" t="s">
        <v>34</v>
      </c>
      <c r="B1" t="s">
        <v>7</v>
      </c>
      <c r="C1" t="str">
        <f>"GeneRatio"</f>
        <v>GeneRatio</v>
      </c>
      <c r="D1" t="str">
        <f>"BgRatio"</f>
        <v>BgRatio</v>
      </c>
      <c r="E1" t="s">
        <v>41</v>
      </c>
      <c r="F1" t="s">
        <v>43</v>
      </c>
      <c r="G1" t="s">
        <v>45</v>
      </c>
      <c r="H1" t="s">
        <v>47</v>
      </c>
      <c r="I1" t="s">
        <v>49</v>
      </c>
      <c r="J1" t="s">
        <v>51</v>
      </c>
    </row>
    <row r="2" spans="1:10">
      <c r="A2" t="s">
        <v>53</v>
      </c>
      <c r="B2" t="s">
        <v>54</v>
      </c>
      <c r="C2" t="str">
        <f t="shared" ref="C2:C10" si="0">"1/2"</f>
        <v>1/2</v>
      </c>
      <c r="D2" t="str">
        <f>"16/8582"</f>
        <v>16/8582</v>
      </c>
      <c r="E2">
        <v>3.7254755571882701E-3</v>
      </c>
      <c r="F2">
        <v>3.3529280014694497E-2</v>
      </c>
      <c r="G2">
        <v>7.8431064361858399E-3</v>
      </c>
      <c r="H2" t="s">
        <v>55</v>
      </c>
      <c r="I2">
        <v>1</v>
      </c>
      <c r="J2" t="str">
        <f t="shared" ref="J2:J10" si="1">IF(F2&lt;0.05,"*","")</f>
        <v>*</v>
      </c>
    </row>
    <row r="3" spans="1:10">
      <c r="A3" t="s">
        <v>63</v>
      </c>
      <c r="B3" t="s">
        <v>64</v>
      </c>
      <c r="C3" t="str">
        <f t="shared" si="0"/>
        <v>1/2</v>
      </c>
      <c r="D3" t="str">
        <f>"54/8582"</f>
        <v>54/8582</v>
      </c>
      <c r="E3">
        <v>1.2545615525414699E-2</v>
      </c>
      <c r="F3">
        <v>3.6297186622145698E-2</v>
      </c>
      <c r="G3">
        <v>8.4905699700925704E-3</v>
      </c>
      <c r="H3" t="s">
        <v>55</v>
      </c>
      <c r="I3">
        <v>1</v>
      </c>
      <c r="J3" t="str">
        <f t="shared" si="1"/>
        <v>*</v>
      </c>
    </row>
    <row r="4" spans="1:10">
      <c r="A4" t="s">
        <v>67</v>
      </c>
      <c r="B4" t="s">
        <v>68</v>
      </c>
      <c r="C4" t="str">
        <f t="shared" si="0"/>
        <v>1/2</v>
      </c>
      <c r="D4" t="str">
        <f>"97/8582"</f>
        <v>97/8582</v>
      </c>
      <c r="E4">
        <v>2.24790039377183E-2</v>
      </c>
      <c r="F4">
        <v>3.6297186622145698E-2</v>
      </c>
      <c r="G4">
        <v>8.4905699700925704E-3</v>
      </c>
      <c r="H4" t="s">
        <v>55</v>
      </c>
      <c r="I4">
        <v>1</v>
      </c>
      <c r="J4" t="str">
        <f t="shared" si="1"/>
        <v>*</v>
      </c>
    </row>
    <row r="5" spans="1:10">
      <c r="A5" t="s">
        <v>69</v>
      </c>
      <c r="B5" t="s">
        <v>70</v>
      </c>
      <c r="C5" t="str">
        <f t="shared" si="0"/>
        <v>1/2</v>
      </c>
      <c r="D5" t="str">
        <f>"114/8582"</f>
        <v>114/8582</v>
      </c>
      <c r="E5">
        <v>2.63923067311106E-2</v>
      </c>
      <c r="F5">
        <v>3.6297186622145698E-2</v>
      </c>
      <c r="G5">
        <v>8.4905699700925704E-3</v>
      </c>
      <c r="H5" t="s">
        <v>71</v>
      </c>
      <c r="I5">
        <v>1</v>
      </c>
      <c r="J5" t="str">
        <f t="shared" si="1"/>
        <v>*</v>
      </c>
    </row>
    <row r="6" spans="1:10">
      <c r="A6" t="s">
        <v>72</v>
      </c>
      <c r="B6" t="s">
        <v>73</v>
      </c>
      <c r="C6" t="str">
        <f t="shared" si="0"/>
        <v>1/2</v>
      </c>
      <c r="D6" t="str">
        <f>"117/8582"</f>
        <v>117/8582</v>
      </c>
      <c r="E6">
        <v>2.7082074826123601E-2</v>
      </c>
      <c r="F6">
        <v>3.6297186622145698E-2</v>
      </c>
      <c r="G6">
        <v>8.4905699700925704E-3</v>
      </c>
      <c r="H6" t="s">
        <v>71</v>
      </c>
      <c r="I6">
        <v>1</v>
      </c>
      <c r="J6" t="str">
        <f t="shared" si="1"/>
        <v>*</v>
      </c>
    </row>
    <row r="7" spans="1:10">
      <c r="A7" t="s">
        <v>74</v>
      </c>
      <c r="B7" t="s">
        <v>75</v>
      </c>
      <c r="C7" t="str">
        <f t="shared" si="0"/>
        <v>1/2</v>
      </c>
      <c r="D7" t="str">
        <f>"120/8582"</f>
        <v>120/8582</v>
      </c>
      <c r="E7">
        <v>2.77715984958724E-2</v>
      </c>
      <c r="F7">
        <v>3.6297186622145698E-2</v>
      </c>
      <c r="G7">
        <v>8.4905699700925704E-3</v>
      </c>
      <c r="H7" t="s">
        <v>71</v>
      </c>
      <c r="I7">
        <v>1</v>
      </c>
      <c r="J7" t="str">
        <f t="shared" si="1"/>
        <v>*</v>
      </c>
    </row>
    <row r="8" spans="1:10">
      <c r="A8" t="s">
        <v>76</v>
      </c>
      <c r="B8" t="s">
        <v>77</v>
      </c>
      <c r="C8" t="str">
        <f t="shared" si="0"/>
        <v>1/2</v>
      </c>
      <c r="D8" t="str">
        <f>"122/8582"</f>
        <v>122/8582</v>
      </c>
      <c r="E8">
        <v>2.8231145150557801E-2</v>
      </c>
      <c r="F8">
        <v>3.6297186622145698E-2</v>
      </c>
      <c r="G8">
        <v>8.4905699700925704E-3</v>
      </c>
      <c r="H8" t="s">
        <v>71</v>
      </c>
      <c r="I8">
        <v>1</v>
      </c>
      <c r="J8" t="str">
        <f t="shared" si="1"/>
        <v>*</v>
      </c>
    </row>
    <row r="9" spans="1:10">
      <c r="A9" t="s">
        <v>82</v>
      </c>
      <c r="B9" t="s">
        <v>83</v>
      </c>
      <c r="C9" t="str">
        <f t="shared" si="0"/>
        <v>1/2</v>
      </c>
      <c r="D9" t="str">
        <f>"246/8582"</f>
        <v>246/8582</v>
      </c>
      <c r="E9">
        <v>5.65108766119269E-2</v>
      </c>
      <c r="F9">
        <v>6.3574736188417705E-2</v>
      </c>
      <c r="G9">
        <v>1.48712833189281E-2</v>
      </c>
      <c r="H9" t="s">
        <v>71</v>
      </c>
      <c r="I9">
        <v>1</v>
      </c>
      <c r="J9" t="str">
        <f t="shared" si="1"/>
        <v/>
      </c>
    </row>
    <row r="10" spans="1:10">
      <c r="A10" t="s">
        <v>84</v>
      </c>
      <c r="B10" t="s">
        <v>85</v>
      </c>
      <c r="C10" t="str">
        <f t="shared" si="0"/>
        <v>1/2</v>
      </c>
      <c r="D10" t="str">
        <f>"492/8582"</f>
        <v>492/8582</v>
      </c>
      <c r="E10">
        <v>0.111378237748707</v>
      </c>
      <c r="F10">
        <v>0.111378237748707</v>
      </c>
      <c r="G10">
        <v>2.6053388947065902E-2</v>
      </c>
      <c r="H10" t="s">
        <v>71</v>
      </c>
      <c r="I10">
        <v>1</v>
      </c>
      <c r="J10" t="str">
        <f t="shared" si="1"/>
        <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7949D-F545-49B8-8583-799D36AE9AAC}">
  <dimension ref="A1:J80"/>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992</v>
      </c>
      <c r="B2" t="s">
        <v>993</v>
      </c>
      <c r="C2" t="str">
        <f t="shared" ref="C2:C13" si="0">"2/18"</f>
        <v>2/18</v>
      </c>
      <c r="D2" t="str">
        <f>"37/8582"</f>
        <v>37/8582</v>
      </c>
      <c r="E2">
        <v>2.6496145662643598E-3</v>
      </c>
      <c r="F2">
        <v>6.7233303387173093E-2</v>
      </c>
      <c r="G2">
        <v>4.8375727953462302E-2</v>
      </c>
      <c r="H2" t="s">
        <v>994</v>
      </c>
      <c r="I2">
        <v>2</v>
      </c>
      <c r="J2" t="str">
        <f t="shared" ref="J2:J65" si="1">IF(F2&lt;0.05,"*","")</f>
        <v/>
      </c>
    </row>
    <row r="3" spans="1:10">
      <c r="A3" t="s">
        <v>995</v>
      </c>
      <c r="B3" t="s">
        <v>996</v>
      </c>
      <c r="C3" t="str">
        <f t="shared" si="0"/>
        <v>2/18</v>
      </c>
      <c r="D3" t="str">
        <f>"40/8582"</f>
        <v>40/8582</v>
      </c>
      <c r="E3">
        <v>3.0916220448235299E-3</v>
      </c>
      <c r="F3">
        <v>6.7233303387173093E-2</v>
      </c>
      <c r="G3">
        <v>4.8375727953462302E-2</v>
      </c>
      <c r="H3" t="s">
        <v>994</v>
      </c>
      <c r="I3">
        <v>2</v>
      </c>
      <c r="J3" t="str">
        <f t="shared" si="1"/>
        <v/>
      </c>
    </row>
    <row r="4" spans="1:10">
      <c r="A4" t="s">
        <v>997</v>
      </c>
      <c r="B4" t="s">
        <v>998</v>
      </c>
      <c r="C4" t="str">
        <f t="shared" si="0"/>
        <v>2/18</v>
      </c>
      <c r="D4" t="str">
        <f>"41/8582"</f>
        <v>41/8582</v>
      </c>
      <c r="E4">
        <v>3.2461368793106999E-3</v>
      </c>
      <c r="F4">
        <v>6.7233303387173093E-2</v>
      </c>
      <c r="G4">
        <v>4.8375727953462302E-2</v>
      </c>
      <c r="H4" t="s">
        <v>994</v>
      </c>
      <c r="I4">
        <v>2</v>
      </c>
      <c r="J4" t="str">
        <f t="shared" si="1"/>
        <v/>
      </c>
    </row>
    <row r="5" spans="1:10">
      <c r="A5" t="s">
        <v>999</v>
      </c>
      <c r="B5" t="s">
        <v>1000</v>
      </c>
      <c r="C5" t="str">
        <f t="shared" si="0"/>
        <v>2/18</v>
      </c>
      <c r="D5" t="str">
        <f>"42/8582"</f>
        <v>42/8582</v>
      </c>
      <c r="E5">
        <v>3.40421789302142E-3</v>
      </c>
      <c r="F5">
        <v>6.7233303387173093E-2</v>
      </c>
      <c r="G5">
        <v>4.8375727953462302E-2</v>
      </c>
      <c r="H5" t="s">
        <v>994</v>
      </c>
      <c r="I5">
        <v>2</v>
      </c>
      <c r="J5" t="str">
        <f t="shared" si="1"/>
        <v/>
      </c>
    </row>
    <row r="6" spans="1:10">
      <c r="A6" t="s">
        <v>1001</v>
      </c>
      <c r="B6" t="s">
        <v>1002</v>
      </c>
      <c r="C6" t="str">
        <f t="shared" si="0"/>
        <v>2/18</v>
      </c>
      <c r="D6" t="str">
        <f>"48/8582"</f>
        <v>48/8582</v>
      </c>
      <c r="E6">
        <v>4.4268157606657896E-3</v>
      </c>
      <c r="F6">
        <v>6.9943689018519495E-2</v>
      </c>
      <c r="G6">
        <v>5.0325905489674201E-2</v>
      </c>
      <c r="H6" t="s">
        <v>994</v>
      </c>
      <c r="I6">
        <v>2</v>
      </c>
      <c r="J6" t="str">
        <f t="shared" si="1"/>
        <v/>
      </c>
    </row>
    <row r="7" spans="1:10">
      <c r="A7" t="s">
        <v>1003</v>
      </c>
      <c r="B7" t="s">
        <v>1004</v>
      </c>
      <c r="C7" t="str">
        <f t="shared" si="0"/>
        <v>2/18</v>
      </c>
      <c r="D7" t="str">
        <f>"53/8582"</f>
        <v>53/8582</v>
      </c>
      <c r="E7">
        <v>5.3745168558261003E-3</v>
      </c>
      <c r="F7">
        <v>7.0764471935043594E-2</v>
      </c>
      <c r="G7">
        <v>5.0916475476247301E-2</v>
      </c>
      <c r="H7" t="s">
        <v>994</v>
      </c>
      <c r="I7">
        <v>2</v>
      </c>
      <c r="J7" t="str">
        <f t="shared" si="1"/>
        <v/>
      </c>
    </row>
    <row r="8" spans="1:10">
      <c r="A8" t="s">
        <v>785</v>
      </c>
      <c r="B8" t="s">
        <v>786</v>
      </c>
      <c r="C8" t="str">
        <f t="shared" si="0"/>
        <v>2/18</v>
      </c>
      <c r="D8" t="str">
        <f>"67/8582"</f>
        <v>67/8582</v>
      </c>
      <c r="E8">
        <v>8.4751270081921196E-3</v>
      </c>
      <c r="F8">
        <v>7.8739851748380593E-2</v>
      </c>
      <c r="G8">
        <v>5.6654923309960699E-2</v>
      </c>
      <c r="H8" t="s">
        <v>994</v>
      </c>
      <c r="I8">
        <v>2</v>
      </c>
      <c r="J8" t="str">
        <f t="shared" si="1"/>
        <v/>
      </c>
    </row>
    <row r="9" spans="1:10">
      <c r="A9" t="s">
        <v>1005</v>
      </c>
      <c r="B9" t="s">
        <v>1006</v>
      </c>
      <c r="C9" t="str">
        <f t="shared" si="0"/>
        <v>2/18</v>
      </c>
      <c r="D9" t="str">
        <f>"67/8582"</f>
        <v>67/8582</v>
      </c>
      <c r="E9">
        <v>8.4751270081921196E-3</v>
      </c>
      <c r="F9">
        <v>7.8739851748380593E-2</v>
      </c>
      <c r="G9">
        <v>5.6654923309960699E-2</v>
      </c>
      <c r="H9" t="s">
        <v>994</v>
      </c>
      <c r="I9">
        <v>2</v>
      </c>
      <c r="J9" t="str">
        <f t="shared" si="1"/>
        <v/>
      </c>
    </row>
    <row r="10" spans="1:10">
      <c r="A10" t="s">
        <v>667</v>
      </c>
      <c r="B10" t="s">
        <v>668</v>
      </c>
      <c r="C10" t="str">
        <f t="shared" si="0"/>
        <v>2/18</v>
      </c>
      <c r="D10" t="str">
        <f>"69/8582"</f>
        <v>69/8582</v>
      </c>
      <c r="E10">
        <v>8.9703628574104508E-3</v>
      </c>
      <c r="F10">
        <v>7.8739851748380593E-2</v>
      </c>
      <c r="G10">
        <v>5.6654923309960699E-2</v>
      </c>
      <c r="H10" t="s">
        <v>994</v>
      </c>
      <c r="I10">
        <v>2</v>
      </c>
      <c r="J10" t="str">
        <f t="shared" si="1"/>
        <v/>
      </c>
    </row>
    <row r="11" spans="1:10">
      <c r="A11" t="s">
        <v>678</v>
      </c>
      <c r="B11" t="s">
        <v>679</v>
      </c>
      <c r="C11" t="str">
        <f t="shared" si="0"/>
        <v>2/18</v>
      </c>
      <c r="D11" t="str">
        <f>"81/8582"</f>
        <v>81/8582</v>
      </c>
      <c r="E11">
        <v>1.2206118253053099E-2</v>
      </c>
      <c r="F11">
        <v>9.0090758689376799E-2</v>
      </c>
      <c r="G11">
        <v>6.48221315020166E-2</v>
      </c>
      <c r="H11" t="s">
        <v>994</v>
      </c>
      <c r="I11">
        <v>2</v>
      </c>
      <c r="J11" t="str">
        <f t="shared" si="1"/>
        <v/>
      </c>
    </row>
    <row r="12" spans="1:10">
      <c r="A12" t="s">
        <v>680</v>
      </c>
      <c r="B12" t="s">
        <v>681</v>
      </c>
      <c r="C12" t="str">
        <f t="shared" si="0"/>
        <v>2/18</v>
      </c>
      <c r="D12" t="str">
        <f>"84/8582"</f>
        <v>84/8582</v>
      </c>
      <c r="E12">
        <v>1.30842398397172E-2</v>
      </c>
      <c r="F12">
        <v>9.0090758689376799E-2</v>
      </c>
      <c r="G12">
        <v>6.48221315020166E-2</v>
      </c>
      <c r="H12" t="s">
        <v>994</v>
      </c>
      <c r="I12">
        <v>2</v>
      </c>
      <c r="J12" t="str">
        <f t="shared" si="1"/>
        <v/>
      </c>
    </row>
    <row r="13" spans="1:10">
      <c r="A13" t="s">
        <v>1007</v>
      </c>
      <c r="B13" t="s">
        <v>1008</v>
      </c>
      <c r="C13" t="str">
        <f t="shared" si="0"/>
        <v>2/18</v>
      </c>
      <c r="D13" t="str">
        <f>"86/8582"</f>
        <v>86/8582</v>
      </c>
      <c r="E13">
        <v>1.36846722059813E-2</v>
      </c>
      <c r="F13">
        <v>9.0090758689376799E-2</v>
      </c>
      <c r="G13">
        <v>6.48221315020166E-2</v>
      </c>
      <c r="H13" t="s">
        <v>994</v>
      </c>
      <c r="I13">
        <v>2</v>
      </c>
      <c r="J13" t="str">
        <f t="shared" si="1"/>
        <v/>
      </c>
    </row>
    <row r="14" spans="1:10">
      <c r="A14" t="s">
        <v>1009</v>
      </c>
      <c r="B14" t="s">
        <v>1010</v>
      </c>
      <c r="C14" t="str">
        <f>"1/18"</f>
        <v>1/18</v>
      </c>
      <c r="D14" t="str">
        <f>"11/8582"</f>
        <v>11/8582</v>
      </c>
      <c r="E14">
        <v>2.28442815439793E-2</v>
      </c>
      <c r="F14">
        <v>0.13882294169033599</v>
      </c>
      <c r="G14">
        <v>9.9885927398775998E-2</v>
      </c>
      <c r="H14" t="s">
        <v>1011</v>
      </c>
      <c r="I14">
        <v>1</v>
      </c>
      <c r="J14" t="str">
        <f t="shared" si="1"/>
        <v/>
      </c>
    </row>
    <row r="15" spans="1:10">
      <c r="A15" t="s">
        <v>695</v>
      </c>
      <c r="B15" t="s">
        <v>696</v>
      </c>
      <c r="C15" t="str">
        <f>"2/18"</f>
        <v>2/18</v>
      </c>
      <c r="D15" t="str">
        <f>"134/8582"</f>
        <v>134/8582</v>
      </c>
      <c r="E15">
        <v>3.1444529144239598E-2</v>
      </c>
      <c r="F15">
        <v>0.145926097452592</v>
      </c>
      <c r="G15">
        <v>0.10499679230433</v>
      </c>
      <c r="H15" t="s">
        <v>994</v>
      </c>
      <c r="I15">
        <v>2</v>
      </c>
      <c r="J15" t="str">
        <f t="shared" si="1"/>
        <v/>
      </c>
    </row>
    <row r="16" spans="1:10">
      <c r="A16" t="s">
        <v>1012</v>
      </c>
      <c r="B16" t="s">
        <v>1013</v>
      </c>
      <c r="C16" t="str">
        <f>"1/18"</f>
        <v>1/18</v>
      </c>
      <c r="D16" t="str">
        <f>"14/8582"</f>
        <v>14/8582</v>
      </c>
      <c r="E16">
        <v>2.8988465783975799E-2</v>
      </c>
      <c r="F16">
        <v>0.145926097452592</v>
      </c>
      <c r="G16">
        <v>0.10499679230433</v>
      </c>
      <c r="H16" t="s">
        <v>1011</v>
      </c>
      <c r="I16">
        <v>1</v>
      </c>
      <c r="J16" t="str">
        <f t="shared" si="1"/>
        <v/>
      </c>
    </row>
    <row r="17" spans="1:10">
      <c r="A17" t="s">
        <v>1014</v>
      </c>
      <c r="B17" t="s">
        <v>1015</v>
      </c>
      <c r="C17" t="str">
        <f>"1/18"</f>
        <v>1/18</v>
      </c>
      <c r="D17" t="str">
        <f>"15/8582"</f>
        <v>15/8582</v>
      </c>
      <c r="E17">
        <v>3.1028405981908799E-2</v>
      </c>
      <c r="F17">
        <v>0.145926097452592</v>
      </c>
      <c r="G17">
        <v>0.10499679230433</v>
      </c>
      <c r="H17" t="s">
        <v>1016</v>
      </c>
      <c r="I17">
        <v>1</v>
      </c>
      <c r="J17" t="str">
        <f t="shared" si="1"/>
        <v/>
      </c>
    </row>
    <row r="18" spans="1:10">
      <c r="A18" t="s">
        <v>817</v>
      </c>
      <c r="B18" t="s">
        <v>818</v>
      </c>
      <c r="C18" t="str">
        <f>"1/18"</f>
        <v>1/18</v>
      </c>
      <c r="D18" t="str">
        <f>"16/8582"</f>
        <v>16/8582</v>
      </c>
      <c r="E18">
        <v>3.3064298206996502E-2</v>
      </c>
      <c r="F18">
        <v>0.145926097452592</v>
      </c>
      <c r="G18">
        <v>0.10499679230433</v>
      </c>
      <c r="H18" t="s">
        <v>1017</v>
      </c>
      <c r="I18">
        <v>1</v>
      </c>
      <c r="J18" t="str">
        <f t="shared" si="1"/>
        <v/>
      </c>
    </row>
    <row r="19" spans="1:10">
      <c r="A19" t="s">
        <v>717</v>
      </c>
      <c r="B19" t="s">
        <v>718</v>
      </c>
      <c r="C19" t="str">
        <f>"1/18"</f>
        <v>1/18</v>
      </c>
      <c r="D19" t="str">
        <f>"17/8582"</f>
        <v>17/8582</v>
      </c>
      <c r="E19">
        <v>3.5096150020243702E-2</v>
      </c>
      <c r="F19">
        <v>0.145926097452592</v>
      </c>
      <c r="G19">
        <v>0.10499679230433</v>
      </c>
      <c r="H19" t="s">
        <v>947</v>
      </c>
      <c r="I19">
        <v>1</v>
      </c>
      <c r="J19" t="str">
        <f t="shared" si="1"/>
        <v/>
      </c>
    </row>
    <row r="20" spans="1:10">
      <c r="A20" t="s">
        <v>1018</v>
      </c>
      <c r="B20" t="s">
        <v>1019</v>
      </c>
      <c r="C20" t="str">
        <f>"1/18"</f>
        <v>1/18</v>
      </c>
      <c r="D20" t="str">
        <f>"17/8582"</f>
        <v>17/8582</v>
      </c>
      <c r="E20">
        <v>3.5096150020243702E-2</v>
      </c>
      <c r="F20">
        <v>0.145926097452592</v>
      </c>
      <c r="G20">
        <v>0.10499679230433</v>
      </c>
      <c r="H20" t="s">
        <v>1020</v>
      </c>
      <c r="I20">
        <v>1</v>
      </c>
      <c r="J20" t="str">
        <f t="shared" si="1"/>
        <v/>
      </c>
    </row>
    <row r="21" spans="1:10">
      <c r="A21" t="s">
        <v>699</v>
      </c>
      <c r="B21" t="s">
        <v>700</v>
      </c>
      <c r="C21" t="str">
        <f>"2/18"</f>
        <v>2/18</v>
      </c>
      <c r="D21" t="str">
        <f>"163/8582"</f>
        <v>163/8582</v>
      </c>
      <c r="E21">
        <v>4.4956754526974799E-2</v>
      </c>
      <c r="F21">
        <v>0.14876709428531801</v>
      </c>
      <c r="G21">
        <v>0.107040947253926</v>
      </c>
      <c r="H21" t="s">
        <v>994</v>
      </c>
      <c r="I21">
        <v>2</v>
      </c>
      <c r="J21" t="str">
        <f t="shared" si="1"/>
        <v/>
      </c>
    </row>
    <row r="22" spans="1:10">
      <c r="A22" t="s">
        <v>1021</v>
      </c>
      <c r="B22" t="s">
        <v>1022</v>
      </c>
      <c r="C22" t="str">
        <f t="shared" ref="C22:C34" si="2">"1/18"</f>
        <v>1/18</v>
      </c>
      <c r="D22" t="str">
        <f>"19/8582"</f>
        <v>19/8582</v>
      </c>
      <c r="E22">
        <v>3.9147762589047397E-2</v>
      </c>
      <c r="F22">
        <v>0.14876709428531801</v>
      </c>
      <c r="G22">
        <v>0.107040947253926</v>
      </c>
      <c r="H22" t="s">
        <v>1023</v>
      </c>
      <c r="I22">
        <v>1</v>
      </c>
      <c r="J22" t="str">
        <f t="shared" si="1"/>
        <v/>
      </c>
    </row>
    <row r="23" spans="1:10">
      <c r="A23" t="s">
        <v>56</v>
      </c>
      <c r="B23" t="s">
        <v>57</v>
      </c>
      <c r="C23" t="str">
        <f t="shared" si="2"/>
        <v>1/18</v>
      </c>
      <c r="D23" t="str">
        <f>"20/8582"</f>
        <v>20/8582</v>
      </c>
      <c r="E23">
        <v>4.1167538400491699E-2</v>
      </c>
      <c r="F23">
        <v>0.14876709428531801</v>
      </c>
      <c r="G23">
        <v>0.107040947253926</v>
      </c>
      <c r="H23" t="s">
        <v>949</v>
      </c>
      <c r="I23">
        <v>1</v>
      </c>
      <c r="J23" t="str">
        <f t="shared" si="1"/>
        <v/>
      </c>
    </row>
    <row r="24" spans="1:10">
      <c r="A24" t="s">
        <v>1024</v>
      </c>
      <c r="B24" t="s">
        <v>1025</v>
      </c>
      <c r="C24" t="str">
        <f t="shared" si="2"/>
        <v>1/18</v>
      </c>
      <c r="D24" t="str">
        <f>"22/8582"</f>
        <v>22/8582</v>
      </c>
      <c r="E24">
        <v>4.5195066618324398E-2</v>
      </c>
      <c r="F24">
        <v>0.14876709428531801</v>
      </c>
      <c r="G24">
        <v>0.107040947253926</v>
      </c>
      <c r="H24" t="s">
        <v>1026</v>
      </c>
      <c r="I24">
        <v>1</v>
      </c>
      <c r="J24" t="str">
        <f t="shared" si="1"/>
        <v/>
      </c>
    </row>
    <row r="25" spans="1:10">
      <c r="A25" t="s">
        <v>833</v>
      </c>
      <c r="B25" t="s">
        <v>834</v>
      </c>
      <c r="C25" t="str">
        <f t="shared" si="2"/>
        <v>1/18</v>
      </c>
      <c r="D25" t="str">
        <f>"22/8582"</f>
        <v>22/8582</v>
      </c>
      <c r="E25">
        <v>4.5195066618324398E-2</v>
      </c>
      <c r="F25">
        <v>0.14876709428531801</v>
      </c>
      <c r="G25">
        <v>0.107040947253926</v>
      </c>
      <c r="H25" t="s">
        <v>1017</v>
      </c>
      <c r="I25">
        <v>1</v>
      </c>
      <c r="J25" t="str">
        <f t="shared" si="1"/>
        <v/>
      </c>
    </row>
    <row r="26" spans="1:10">
      <c r="A26" t="s">
        <v>1027</v>
      </c>
      <c r="B26" t="s">
        <v>1028</v>
      </c>
      <c r="C26" t="str">
        <f t="shared" si="2"/>
        <v>1/18</v>
      </c>
      <c r="D26" t="str">
        <f>"24/8582"</f>
        <v>24/8582</v>
      </c>
      <c r="E26">
        <v>4.9206613530516898E-2</v>
      </c>
      <c r="F26">
        <v>0.15549289875643299</v>
      </c>
      <c r="G26">
        <v>0.111880300237807</v>
      </c>
      <c r="H26" t="s">
        <v>1029</v>
      </c>
      <c r="I26">
        <v>1</v>
      </c>
      <c r="J26" t="str">
        <f t="shared" si="1"/>
        <v/>
      </c>
    </row>
    <row r="27" spans="1:10">
      <c r="A27" t="s">
        <v>1030</v>
      </c>
      <c r="B27" t="s">
        <v>1031</v>
      </c>
      <c r="C27" t="str">
        <f t="shared" si="2"/>
        <v>1/18</v>
      </c>
      <c r="D27" t="str">
        <f>"27/8582"</f>
        <v>27/8582</v>
      </c>
      <c r="E27">
        <v>5.51940994824913E-2</v>
      </c>
      <c r="F27">
        <v>0.16731030220698501</v>
      </c>
      <c r="G27">
        <v>0.12038316214759701</v>
      </c>
      <c r="H27" t="s">
        <v>1011</v>
      </c>
      <c r="I27">
        <v>1</v>
      </c>
      <c r="J27" t="str">
        <f t="shared" si="1"/>
        <v/>
      </c>
    </row>
    <row r="28" spans="1:10">
      <c r="A28" t="s">
        <v>632</v>
      </c>
      <c r="B28" t="s">
        <v>633</v>
      </c>
      <c r="C28" t="str">
        <f t="shared" si="2"/>
        <v>1/18</v>
      </c>
      <c r="D28" t="str">
        <f>"28/8582"</f>
        <v>28/8582</v>
      </c>
      <c r="E28">
        <v>5.7182002020108702E-2</v>
      </c>
      <c r="F28">
        <v>0.16731030220698501</v>
      </c>
      <c r="G28">
        <v>0.12038316214759701</v>
      </c>
      <c r="H28" t="s">
        <v>1011</v>
      </c>
      <c r="I28">
        <v>1</v>
      </c>
      <c r="J28" t="str">
        <f t="shared" si="1"/>
        <v/>
      </c>
    </row>
    <row r="29" spans="1:10">
      <c r="A29" t="s">
        <v>1032</v>
      </c>
      <c r="B29" t="s">
        <v>1033</v>
      </c>
      <c r="C29" t="str">
        <f t="shared" si="2"/>
        <v>1/18</v>
      </c>
      <c r="D29" t="str">
        <f>"31/8582"</f>
        <v>31/8582</v>
      </c>
      <c r="E29">
        <v>6.3122034943347796E-2</v>
      </c>
      <c r="F29">
        <v>0.17090095924148899</v>
      </c>
      <c r="G29">
        <v>0.122966712845308</v>
      </c>
      <c r="H29" t="s">
        <v>1011</v>
      </c>
      <c r="I29">
        <v>1</v>
      </c>
      <c r="J29" t="str">
        <f t="shared" si="1"/>
        <v/>
      </c>
    </row>
    <row r="30" spans="1:10">
      <c r="A30" t="s">
        <v>957</v>
      </c>
      <c r="B30" t="s">
        <v>958</v>
      </c>
      <c r="C30" t="str">
        <f t="shared" si="2"/>
        <v>1/18</v>
      </c>
      <c r="D30" t="str">
        <f>"32/8582"</f>
        <v>32/8582</v>
      </c>
      <c r="E30">
        <v>6.5094178946508194E-2</v>
      </c>
      <c r="F30">
        <v>0.17090095924148899</v>
      </c>
      <c r="G30">
        <v>0.122966712845308</v>
      </c>
      <c r="H30" t="s">
        <v>959</v>
      </c>
      <c r="I30">
        <v>1</v>
      </c>
      <c r="J30" t="str">
        <f t="shared" si="1"/>
        <v/>
      </c>
    </row>
    <row r="31" spans="1:10">
      <c r="A31" t="s">
        <v>645</v>
      </c>
      <c r="B31" t="s">
        <v>646</v>
      </c>
      <c r="C31" t="str">
        <f t="shared" si="2"/>
        <v>1/18</v>
      </c>
      <c r="D31" t="str">
        <f>"33/8582"</f>
        <v>33/8582</v>
      </c>
      <c r="E31">
        <v>6.7062401727672902E-2</v>
      </c>
      <c r="F31">
        <v>0.17090095924148899</v>
      </c>
      <c r="G31">
        <v>0.122966712845308</v>
      </c>
      <c r="H31" t="s">
        <v>1020</v>
      </c>
      <c r="I31">
        <v>1</v>
      </c>
      <c r="J31" t="str">
        <f t="shared" si="1"/>
        <v/>
      </c>
    </row>
    <row r="32" spans="1:10">
      <c r="A32" t="s">
        <v>1034</v>
      </c>
      <c r="B32" t="s">
        <v>1035</v>
      </c>
      <c r="C32" t="str">
        <f t="shared" si="2"/>
        <v>1/18</v>
      </c>
      <c r="D32" t="str">
        <f>"33/8582"</f>
        <v>33/8582</v>
      </c>
      <c r="E32">
        <v>6.7062401727672902E-2</v>
      </c>
      <c r="F32">
        <v>0.17090095924148899</v>
      </c>
      <c r="G32">
        <v>0.122966712845308</v>
      </c>
      <c r="H32" t="s">
        <v>1016</v>
      </c>
      <c r="I32">
        <v>1</v>
      </c>
      <c r="J32" t="str">
        <f t="shared" si="1"/>
        <v/>
      </c>
    </row>
    <row r="33" spans="1:10">
      <c r="A33" t="s">
        <v>1036</v>
      </c>
      <c r="B33" t="s">
        <v>1037</v>
      </c>
      <c r="C33" t="str">
        <f t="shared" si="2"/>
        <v>1/18</v>
      </c>
      <c r="D33" t="str">
        <f>"36/8582"</f>
        <v>36/8582</v>
      </c>
      <c r="E33">
        <v>7.2943616063007699E-2</v>
      </c>
      <c r="F33">
        <v>0.17462259602962399</v>
      </c>
      <c r="G33">
        <v>0.12564450613723799</v>
      </c>
      <c r="H33" t="s">
        <v>1020</v>
      </c>
      <c r="I33">
        <v>1</v>
      </c>
      <c r="J33" t="str">
        <f t="shared" si="1"/>
        <v/>
      </c>
    </row>
    <row r="34" spans="1:10">
      <c r="A34" t="s">
        <v>1038</v>
      </c>
      <c r="B34" t="s">
        <v>1039</v>
      </c>
      <c r="C34" t="str">
        <f t="shared" si="2"/>
        <v>1/18</v>
      </c>
      <c r="D34" t="str">
        <f>"36/8582"</f>
        <v>36/8582</v>
      </c>
      <c r="E34">
        <v>7.2943616063007699E-2</v>
      </c>
      <c r="F34">
        <v>0.17462259602962399</v>
      </c>
      <c r="G34">
        <v>0.12564450613723799</v>
      </c>
      <c r="H34" t="s">
        <v>1016</v>
      </c>
      <c r="I34">
        <v>1</v>
      </c>
      <c r="J34" t="str">
        <f t="shared" si="1"/>
        <v/>
      </c>
    </row>
    <row r="35" spans="1:10">
      <c r="A35" t="s">
        <v>501</v>
      </c>
      <c r="B35" t="s">
        <v>502</v>
      </c>
      <c r="C35" t="str">
        <f>"2/18"</f>
        <v>2/18</v>
      </c>
      <c r="D35" t="str">
        <f>"229/8582"</f>
        <v>229/8582</v>
      </c>
      <c r="E35">
        <v>8.1985494592093602E-2</v>
      </c>
      <c r="F35">
        <v>0.180634905843988</v>
      </c>
      <c r="G35">
        <v>0.12997048521752599</v>
      </c>
      <c r="H35" t="s">
        <v>1040</v>
      </c>
      <c r="I35">
        <v>2</v>
      </c>
      <c r="J35" t="str">
        <f t="shared" si="1"/>
        <v/>
      </c>
    </row>
    <row r="36" spans="1:10">
      <c r="A36" t="s">
        <v>1041</v>
      </c>
      <c r="B36" t="s">
        <v>1042</v>
      </c>
      <c r="C36" t="str">
        <f>"1/18"</f>
        <v>1/18</v>
      </c>
      <c r="D36" t="str">
        <f>"40/8582"</f>
        <v>40/8582</v>
      </c>
      <c r="E36">
        <v>8.07307818206731E-2</v>
      </c>
      <c r="F36">
        <v>0.180634905843988</v>
      </c>
      <c r="G36">
        <v>0.12997048521752599</v>
      </c>
      <c r="H36" t="s">
        <v>1043</v>
      </c>
      <c r="I36">
        <v>1</v>
      </c>
      <c r="J36" t="str">
        <f t="shared" si="1"/>
        <v/>
      </c>
    </row>
    <row r="37" spans="1:10">
      <c r="A37" t="s">
        <v>1044</v>
      </c>
      <c r="B37" t="s">
        <v>1045</v>
      </c>
      <c r="C37" t="str">
        <f>"1/18"</f>
        <v>1/18</v>
      </c>
      <c r="D37" t="str">
        <f>"41/8582"</f>
        <v>41/8582</v>
      </c>
      <c r="E37">
        <v>8.2667897944206994E-2</v>
      </c>
      <c r="F37">
        <v>0.180634905843988</v>
      </c>
      <c r="G37">
        <v>0.12997048521752599</v>
      </c>
      <c r="H37" t="s">
        <v>1026</v>
      </c>
      <c r="I37">
        <v>1</v>
      </c>
      <c r="J37" t="str">
        <f t="shared" si="1"/>
        <v/>
      </c>
    </row>
    <row r="38" spans="1:10">
      <c r="A38" t="s">
        <v>59</v>
      </c>
      <c r="B38" t="s">
        <v>60</v>
      </c>
      <c r="C38" t="str">
        <f>"1/18"</f>
        <v>1/18</v>
      </c>
      <c r="D38" t="str">
        <f>"42/8582"</f>
        <v>42/8582</v>
      </c>
      <c r="E38">
        <v>8.4601158433260104E-2</v>
      </c>
      <c r="F38">
        <v>0.180634905843988</v>
      </c>
      <c r="G38">
        <v>0.12997048521752599</v>
      </c>
      <c r="H38" t="s">
        <v>949</v>
      </c>
      <c r="I38">
        <v>1</v>
      </c>
      <c r="J38" t="str">
        <f t="shared" si="1"/>
        <v/>
      </c>
    </row>
    <row r="39" spans="1:10">
      <c r="A39" t="s">
        <v>593</v>
      </c>
      <c r="B39" t="s">
        <v>594</v>
      </c>
      <c r="C39" t="str">
        <f>"2/18"</f>
        <v>2/18</v>
      </c>
      <c r="D39" t="str">
        <f>"249/8582"</f>
        <v>249/8582</v>
      </c>
      <c r="E39">
        <v>9.4626796563345994E-2</v>
      </c>
      <c r="F39">
        <v>0.18520713116770501</v>
      </c>
      <c r="G39">
        <v>0.13326029424458399</v>
      </c>
      <c r="H39" t="s">
        <v>1046</v>
      </c>
      <c r="I39">
        <v>2</v>
      </c>
      <c r="J39" t="str">
        <f t="shared" si="1"/>
        <v/>
      </c>
    </row>
    <row r="40" spans="1:10">
      <c r="A40" t="s">
        <v>596</v>
      </c>
      <c r="B40" t="s">
        <v>597</v>
      </c>
      <c r="C40" t="str">
        <f>"2/18"</f>
        <v>2/18</v>
      </c>
      <c r="D40" t="str">
        <f>"250/8582"</f>
        <v>250/8582</v>
      </c>
      <c r="E40">
        <v>9.5273648558969803E-2</v>
      </c>
      <c r="F40">
        <v>0.18520713116770501</v>
      </c>
      <c r="G40">
        <v>0.13326029424458399</v>
      </c>
      <c r="H40" t="s">
        <v>1046</v>
      </c>
      <c r="I40">
        <v>2</v>
      </c>
      <c r="J40" t="str">
        <f t="shared" si="1"/>
        <v/>
      </c>
    </row>
    <row r="41" spans="1:10">
      <c r="A41" t="s">
        <v>61</v>
      </c>
      <c r="B41" t="s">
        <v>62</v>
      </c>
      <c r="C41" t="str">
        <f t="shared" ref="C41:C59" si="3">"1/18"</f>
        <v>1/18</v>
      </c>
      <c r="D41" t="str">
        <f>"46/8582"</f>
        <v>46/8582</v>
      </c>
      <c r="E41">
        <v>9.2295788327872802E-2</v>
      </c>
      <c r="F41">
        <v>0.18520713116770501</v>
      </c>
      <c r="G41">
        <v>0.13326029424458399</v>
      </c>
      <c r="H41" t="s">
        <v>949</v>
      </c>
      <c r="I41">
        <v>1</v>
      </c>
      <c r="J41" t="str">
        <f t="shared" si="1"/>
        <v/>
      </c>
    </row>
    <row r="42" spans="1:10">
      <c r="A42" t="s">
        <v>1047</v>
      </c>
      <c r="B42" t="s">
        <v>1048</v>
      </c>
      <c r="C42" t="str">
        <f t="shared" si="3"/>
        <v>1/18</v>
      </c>
      <c r="D42" t="str">
        <f>"48/8582"</f>
        <v>48/8582</v>
      </c>
      <c r="E42">
        <v>9.6120156681973407E-2</v>
      </c>
      <c r="F42">
        <v>0.18520713116770501</v>
      </c>
      <c r="G42">
        <v>0.13326029424458399</v>
      </c>
      <c r="H42" t="s">
        <v>1043</v>
      </c>
      <c r="I42">
        <v>1</v>
      </c>
      <c r="J42" t="str">
        <f t="shared" si="1"/>
        <v/>
      </c>
    </row>
    <row r="43" spans="1:10">
      <c r="A43" t="s">
        <v>720</v>
      </c>
      <c r="B43" t="s">
        <v>721</v>
      </c>
      <c r="C43" t="str">
        <f t="shared" si="3"/>
        <v>1/18</v>
      </c>
      <c r="D43" t="str">
        <f>"52/8582"</f>
        <v>52/8582</v>
      </c>
      <c r="E43">
        <v>0.103723286370188</v>
      </c>
      <c r="F43">
        <v>0.195098562458211</v>
      </c>
      <c r="G43">
        <v>0.14037738004987799</v>
      </c>
      <c r="H43" t="s">
        <v>947</v>
      </c>
      <c r="I43">
        <v>1</v>
      </c>
      <c r="J43" t="str">
        <f t="shared" si="1"/>
        <v/>
      </c>
    </row>
    <row r="44" spans="1:10">
      <c r="A44" t="s">
        <v>1049</v>
      </c>
      <c r="B44" t="s">
        <v>1050</v>
      </c>
      <c r="C44" t="str">
        <f t="shared" si="3"/>
        <v>1/18</v>
      </c>
      <c r="D44" t="str">
        <f>"54/8582"</f>
        <v>54/8582</v>
      </c>
      <c r="E44">
        <v>0.107502161568142</v>
      </c>
      <c r="F44">
        <v>0.19750397125309799</v>
      </c>
      <c r="G44">
        <v>0.14210812055519401</v>
      </c>
      <c r="H44" t="s">
        <v>1051</v>
      </c>
      <c r="I44">
        <v>1</v>
      </c>
      <c r="J44" t="str">
        <f t="shared" si="1"/>
        <v/>
      </c>
    </row>
    <row r="45" spans="1:10">
      <c r="A45" t="s">
        <v>230</v>
      </c>
      <c r="B45" t="s">
        <v>231</v>
      </c>
      <c r="C45" t="str">
        <f t="shared" si="3"/>
        <v>1/18</v>
      </c>
      <c r="D45" t="str">
        <f>"57/8582"</f>
        <v>57/8582</v>
      </c>
      <c r="E45">
        <v>0.11314227165527101</v>
      </c>
      <c r="F45">
        <v>0.20191489890580699</v>
      </c>
      <c r="G45">
        <v>0.14528187263042699</v>
      </c>
      <c r="H45" t="s">
        <v>232</v>
      </c>
      <c r="I45">
        <v>1</v>
      </c>
      <c r="J45" t="str">
        <f t="shared" si="1"/>
        <v/>
      </c>
    </row>
    <row r="46" spans="1:10">
      <c r="A46" t="s">
        <v>963</v>
      </c>
      <c r="B46" t="s">
        <v>964</v>
      </c>
      <c r="C46" t="str">
        <f t="shared" si="3"/>
        <v>1/18</v>
      </c>
      <c r="D46" t="str">
        <f>"58/8582"</f>
        <v>58/8582</v>
      </c>
      <c r="E46">
        <v>0.115014815832422</v>
      </c>
      <c r="F46">
        <v>0.20191489890580699</v>
      </c>
      <c r="G46">
        <v>0.14528187263042699</v>
      </c>
      <c r="H46" t="s">
        <v>959</v>
      </c>
      <c r="I46">
        <v>1</v>
      </c>
      <c r="J46" t="str">
        <f t="shared" si="1"/>
        <v/>
      </c>
    </row>
    <row r="47" spans="1:10">
      <c r="A47" t="s">
        <v>661</v>
      </c>
      <c r="B47" t="s">
        <v>662</v>
      </c>
      <c r="C47" t="str">
        <f t="shared" si="3"/>
        <v>1/18</v>
      </c>
      <c r="D47" t="str">
        <f>"63/8582"</f>
        <v>63/8582</v>
      </c>
      <c r="E47">
        <v>0.124321658591975</v>
      </c>
      <c r="F47">
        <v>0.21350893540795601</v>
      </c>
      <c r="G47">
        <v>0.15362401748207399</v>
      </c>
      <c r="H47" t="s">
        <v>1020</v>
      </c>
      <c r="I47">
        <v>1</v>
      </c>
      <c r="J47" t="str">
        <f t="shared" si="1"/>
        <v/>
      </c>
    </row>
    <row r="48" spans="1:10">
      <c r="A48" t="s">
        <v>1052</v>
      </c>
      <c r="B48" t="s">
        <v>1053</v>
      </c>
      <c r="C48" t="str">
        <f t="shared" si="3"/>
        <v>1/18</v>
      </c>
      <c r="D48" t="str">
        <f>"69/8582"</f>
        <v>69/8582</v>
      </c>
      <c r="E48">
        <v>0.13536785816764799</v>
      </c>
      <c r="F48">
        <v>0.22753320840945099</v>
      </c>
      <c r="G48">
        <v>0.16371476687688699</v>
      </c>
      <c r="H48" t="s">
        <v>1011</v>
      </c>
      <c r="I48">
        <v>1</v>
      </c>
      <c r="J48" t="str">
        <f t="shared" si="1"/>
        <v/>
      </c>
    </row>
    <row r="49" spans="1:10">
      <c r="A49" t="s">
        <v>1054</v>
      </c>
      <c r="B49" t="s">
        <v>1055</v>
      </c>
      <c r="C49" t="str">
        <f t="shared" si="3"/>
        <v>1/18</v>
      </c>
      <c r="D49" t="str">
        <f>"72/8582"</f>
        <v>72/8582</v>
      </c>
      <c r="E49">
        <v>0.14084148032976199</v>
      </c>
      <c r="F49">
        <v>0.23180160304273301</v>
      </c>
      <c r="G49">
        <v>0.166785963548402</v>
      </c>
      <c r="H49" t="s">
        <v>1043</v>
      </c>
      <c r="I49">
        <v>1</v>
      </c>
      <c r="J49" t="str">
        <f t="shared" si="1"/>
        <v/>
      </c>
    </row>
    <row r="50" spans="1:10">
      <c r="A50" t="s">
        <v>561</v>
      </c>
      <c r="B50" t="s">
        <v>562</v>
      </c>
      <c r="C50" t="str">
        <f t="shared" si="3"/>
        <v>1/18</v>
      </c>
      <c r="D50" t="str">
        <f>"81/8582"</f>
        <v>81/8582</v>
      </c>
      <c r="E50">
        <v>0.15706665733845401</v>
      </c>
      <c r="F50">
        <v>0.25187390947640298</v>
      </c>
      <c r="G50">
        <v>0.18122839589241499</v>
      </c>
      <c r="H50" t="s">
        <v>966</v>
      </c>
      <c r="I50">
        <v>1</v>
      </c>
      <c r="J50" t="str">
        <f t="shared" si="1"/>
        <v/>
      </c>
    </row>
    <row r="51" spans="1:10">
      <c r="A51" t="s">
        <v>437</v>
      </c>
      <c r="B51" t="s">
        <v>438</v>
      </c>
      <c r="C51" t="str">
        <f t="shared" si="3"/>
        <v>1/18</v>
      </c>
      <c r="D51" t="str">
        <f>"87/8582"</f>
        <v>87/8582</v>
      </c>
      <c r="E51">
        <v>0.167722198809793</v>
      </c>
      <c r="F51">
        <v>0.25187390947640298</v>
      </c>
      <c r="G51">
        <v>0.18122839589241499</v>
      </c>
      <c r="H51" t="s">
        <v>1029</v>
      </c>
      <c r="I51">
        <v>1</v>
      </c>
      <c r="J51" t="str">
        <f t="shared" si="1"/>
        <v/>
      </c>
    </row>
    <row r="52" spans="1:10">
      <c r="A52" t="s">
        <v>967</v>
      </c>
      <c r="B52" t="s">
        <v>968</v>
      </c>
      <c r="C52" t="str">
        <f t="shared" si="3"/>
        <v>1/18</v>
      </c>
      <c r="D52" t="str">
        <f>"87/8582"</f>
        <v>87/8582</v>
      </c>
      <c r="E52">
        <v>0.167722198809793</v>
      </c>
      <c r="F52">
        <v>0.25187390947640298</v>
      </c>
      <c r="G52">
        <v>0.18122839589241499</v>
      </c>
      <c r="H52" t="s">
        <v>959</v>
      </c>
      <c r="I52">
        <v>1</v>
      </c>
      <c r="J52" t="str">
        <f t="shared" si="1"/>
        <v/>
      </c>
    </row>
    <row r="53" spans="1:10">
      <c r="A53" t="s">
        <v>65</v>
      </c>
      <c r="B53" t="s">
        <v>66</v>
      </c>
      <c r="C53" t="str">
        <f t="shared" si="3"/>
        <v>1/18</v>
      </c>
      <c r="D53" t="str">
        <f>"89/8582"</f>
        <v>89/8582</v>
      </c>
      <c r="E53">
        <v>0.171245685293303</v>
      </c>
      <c r="F53">
        <v>0.25187390947640298</v>
      </c>
      <c r="G53">
        <v>0.18122839589241499</v>
      </c>
      <c r="H53" t="s">
        <v>949</v>
      </c>
      <c r="I53">
        <v>1</v>
      </c>
      <c r="J53" t="str">
        <f t="shared" si="1"/>
        <v/>
      </c>
    </row>
    <row r="54" spans="1:10">
      <c r="A54" t="s">
        <v>722</v>
      </c>
      <c r="B54" t="s">
        <v>723</v>
      </c>
      <c r="C54" t="str">
        <f t="shared" si="3"/>
        <v>1/18</v>
      </c>
      <c r="D54" t="str">
        <f>"90/8582"</f>
        <v>90/8582</v>
      </c>
      <c r="E54">
        <v>0.17300214092320099</v>
      </c>
      <c r="F54">
        <v>0.25187390947640298</v>
      </c>
      <c r="G54">
        <v>0.18122839589241499</v>
      </c>
      <c r="H54" t="s">
        <v>947</v>
      </c>
      <c r="I54">
        <v>1</v>
      </c>
      <c r="J54" t="str">
        <f t="shared" si="1"/>
        <v/>
      </c>
    </row>
    <row r="55" spans="1:10">
      <c r="A55" t="s">
        <v>1056</v>
      </c>
      <c r="B55" t="s">
        <v>1057</v>
      </c>
      <c r="C55" t="str">
        <f t="shared" si="3"/>
        <v>1/18</v>
      </c>
      <c r="D55" t="str">
        <f>"91/8582"</f>
        <v>91/8582</v>
      </c>
      <c r="E55">
        <v>0.17475508033245499</v>
      </c>
      <c r="F55">
        <v>0.25187390947640298</v>
      </c>
      <c r="G55">
        <v>0.18122839589241499</v>
      </c>
      <c r="H55" t="s">
        <v>1043</v>
      </c>
      <c r="I55">
        <v>1</v>
      </c>
      <c r="J55" t="str">
        <f t="shared" si="1"/>
        <v/>
      </c>
    </row>
    <row r="56" spans="1:10">
      <c r="A56" t="s">
        <v>682</v>
      </c>
      <c r="B56" t="s">
        <v>683</v>
      </c>
      <c r="C56" t="str">
        <f t="shared" si="3"/>
        <v>1/18</v>
      </c>
      <c r="D56" t="str">
        <f>"92/8582"</f>
        <v>92/8582</v>
      </c>
      <c r="E56">
        <v>0.17650451014684801</v>
      </c>
      <c r="F56">
        <v>0.25187390947640298</v>
      </c>
      <c r="G56">
        <v>0.18122839589241499</v>
      </c>
      <c r="H56" t="s">
        <v>1011</v>
      </c>
      <c r="I56">
        <v>1</v>
      </c>
      <c r="J56" t="str">
        <f t="shared" si="1"/>
        <v/>
      </c>
    </row>
    <row r="57" spans="1:10">
      <c r="A57" t="s">
        <v>145</v>
      </c>
      <c r="B57" t="s">
        <v>146</v>
      </c>
      <c r="C57" t="str">
        <f t="shared" si="3"/>
        <v>1/18</v>
      </c>
      <c r="D57" t="str">
        <f>"95/8582"</f>
        <v>95/8582</v>
      </c>
      <c r="E57">
        <v>0.181731808103228</v>
      </c>
      <c r="F57">
        <v>0.25187390947640298</v>
      </c>
      <c r="G57">
        <v>0.18122839589241499</v>
      </c>
      <c r="H57" t="s">
        <v>1058</v>
      </c>
      <c r="I57">
        <v>1</v>
      </c>
      <c r="J57" t="str">
        <f t="shared" si="1"/>
        <v/>
      </c>
    </row>
    <row r="58" spans="1:10">
      <c r="A58" t="s">
        <v>242</v>
      </c>
      <c r="B58" t="s">
        <v>243</v>
      </c>
      <c r="C58" t="str">
        <f t="shared" si="3"/>
        <v>1/18</v>
      </c>
      <c r="D58" t="str">
        <f>"95/8582"</f>
        <v>95/8582</v>
      </c>
      <c r="E58">
        <v>0.181731808103228</v>
      </c>
      <c r="F58">
        <v>0.25187390947640298</v>
      </c>
      <c r="G58">
        <v>0.18122839589241499</v>
      </c>
      <c r="H58" t="s">
        <v>1059</v>
      </c>
      <c r="I58">
        <v>1</v>
      </c>
      <c r="J58" t="str">
        <f t="shared" si="1"/>
        <v/>
      </c>
    </row>
    <row r="59" spans="1:10">
      <c r="A59" t="s">
        <v>687</v>
      </c>
      <c r="B59" t="s">
        <v>688</v>
      </c>
      <c r="C59" t="str">
        <f t="shared" si="3"/>
        <v>1/18</v>
      </c>
      <c r="D59" t="str">
        <f>"100/8582"</f>
        <v>100/8582</v>
      </c>
      <c r="E59">
        <v>0.19037439448690599</v>
      </c>
      <c r="F59">
        <v>0.259303054559751</v>
      </c>
      <c r="G59">
        <v>0.18657381673852799</v>
      </c>
      <c r="H59" t="s">
        <v>1011</v>
      </c>
      <c r="I59">
        <v>1</v>
      </c>
      <c r="J59" t="str">
        <f t="shared" si="1"/>
        <v/>
      </c>
    </row>
    <row r="60" spans="1:10">
      <c r="A60" t="s">
        <v>706</v>
      </c>
      <c r="B60" t="s">
        <v>707</v>
      </c>
      <c r="C60" t="str">
        <f>"2/18"</f>
        <v>2/18</v>
      </c>
      <c r="D60" t="str">
        <f>"395/8582"</f>
        <v>395/8582</v>
      </c>
      <c r="E60">
        <v>0.199833691852048</v>
      </c>
      <c r="F60">
        <v>0.26757392637816502</v>
      </c>
      <c r="G60">
        <v>0.19252487707422999</v>
      </c>
      <c r="H60" t="s">
        <v>994</v>
      </c>
      <c r="I60">
        <v>2</v>
      </c>
      <c r="J60" t="str">
        <f t="shared" si="1"/>
        <v/>
      </c>
    </row>
    <row r="61" spans="1:10">
      <c r="A61" t="s">
        <v>973</v>
      </c>
      <c r="B61" t="s">
        <v>974</v>
      </c>
      <c r="C61" t="str">
        <f>"1/18"</f>
        <v>1/18</v>
      </c>
      <c r="D61" t="str">
        <f>"111/8582"</f>
        <v>111/8582</v>
      </c>
      <c r="E61">
        <v>0.209085580763754</v>
      </c>
      <c r="F61">
        <v>0.27529601467227599</v>
      </c>
      <c r="G61">
        <v>0.19808107651303</v>
      </c>
      <c r="H61" t="s">
        <v>959</v>
      </c>
      <c r="I61">
        <v>1</v>
      </c>
      <c r="J61" t="str">
        <f t="shared" si="1"/>
        <v/>
      </c>
    </row>
    <row r="62" spans="1:10">
      <c r="A62" t="s">
        <v>473</v>
      </c>
      <c r="B62" t="s">
        <v>474</v>
      </c>
      <c r="C62" t="str">
        <f>"1/18"</f>
        <v>1/18</v>
      </c>
      <c r="D62" t="str">
        <f>"124/8582"</f>
        <v>124/8582</v>
      </c>
      <c r="E62">
        <v>0.23067224008769399</v>
      </c>
      <c r="F62">
        <v>0.29873945847422601</v>
      </c>
      <c r="G62">
        <v>0.21494911069431399</v>
      </c>
      <c r="H62" t="s">
        <v>1029</v>
      </c>
      <c r="I62">
        <v>1</v>
      </c>
      <c r="J62" t="str">
        <f t="shared" si="1"/>
        <v/>
      </c>
    </row>
    <row r="63" spans="1:10">
      <c r="A63" t="s">
        <v>160</v>
      </c>
      <c r="B63" t="s">
        <v>161</v>
      </c>
      <c r="C63" t="str">
        <f>"2/18"</f>
        <v>2/18</v>
      </c>
      <c r="D63" t="str">
        <f>"447/8582"</f>
        <v>447/8582</v>
      </c>
      <c r="E63">
        <v>0.24051953420216701</v>
      </c>
      <c r="F63">
        <v>0.30556506889358898</v>
      </c>
      <c r="G63">
        <v>0.21986027608599301</v>
      </c>
      <c r="H63" t="s">
        <v>1046</v>
      </c>
      <c r="I63">
        <v>2</v>
      </c>
      <c r="J63" t="str">
        <f t="shared" si="1"/>
        <v/>
      </c>
    </row>
    <row r="64" spans="1:10">
      <c r="A64" t="s">
        <v>1060</v>
      </c>
      <c r="B64" t="s">
        <v>1061</v>
      </c>
      <c r="C64" t="str">
        <f t="shared" ref="C64:C80" si="4">"1/18"</f>
        <v>1/18</v>
      </c>
      <c r="D64" t="str">
        <f>"132/8582"</f>
        <v>132/8582</v>
      </c>
      <c r="E64">
        <v>0.24367847266197601</v>
      </c>
      <c r="F64">
        <v>0.30556506889358898</v>
      </c>
      <c r="G64">
        <v>0.21986027608599301</v>
      </c>
      <c r="H64" t="s">
        <v>1062</v>
      </c>
      <c r="I64">
        <v>1</v>
      </c>
      <c r="J64" t="str">
        <f t="shared" si="1"/>
        <v/>
      </c>
    </row>
    <row r="65" spans="1:10">
      <c r="A65" t="s">
        <v>247</v>
      </c>
      <c r="B65" t="s">
        <v>248</v>
      </c>
      <c r="C65" t="str">
        <f t="shared" si="4"/>
        <v>1/18</v>
      </c>
      <c r="D65" t="str">
        <f>"138/8582"</f>
        <v>138/8582</v>
      </c>
      <c r="E65">
        <v>0.25329656523551097</v>
      </c>
      <c r="F65">
        <v>0.31266294771258402</v>
      </c>
      <c r="G65">
        <v>0.224967344123644</v>
      </c>
      <c r="H65" t="s">
        <v>232</v>
      </c>
      <c r="I65">
        <v>1</v>
      </c>
      <c r="J65" t="str">
        <f t="shared" si="1"/>
        <v/>
      </c>
    </row>
    <row r="66" spans="1:10">
      <c r="A66" t="s">
        <v>481</v>
      </c>
      <c r="B66" t="s">
        <v>482</v>
      </c>
      <c r="C66" t="str">
        <f t="shared" si="4"/>
        <v>1/18</v>
      </c>
      <c r="D66" t="str">
        <f>"150/8582"</f>
        <v>150/8582</v>
      </c>
      <c r="E66">
        <v>0.27218726112059599</v>
      </c>
      <c r="F66">
        <v>0.33081220966964697</v>
      </c>
      <c r="G66">
        <v>0.23802610689088499</v>
      </c>
      <c r="H66" t="s">
        <v>1011</v>
      </c>
      <c r="I66">
        <v>1</v>
      </c>
      <c r="J66" t="str">
        <f t="shared" ref="J66:J80" si="5">IF(F66&lt;0.05,"*","")</f>
        <v/>
      </c>
    </row>
    <row r="67" spans="1:10">
      <c r="A67" t="s">
        <v>1063</v>
      </c>
      <c r="B67" t="s">
        <v>1064</v>
      </c>
      <c r="C67" t="str">
        <f t="shared" si="4"/>
        <v>1/18</v>
      </c>
      <c r="D67" t="str">
        <f>"159/8582"</f>
        <v>159/8582</v>
      </c>
      <c r="E67">
        <v>0.28605809829301898</v>
      </c>
      <c r="F67">
        <v>0.34240287522952301</v>
      </c>
      <c r="G67">
        <v>0.24636582628106901</v>
      </c>
      <c r="H67" t="s">
        <v>1011</v>
      </c>
      <c r="I67">
        <v>1</v>
      </c>
      <c r="J67" t="str">
        <f t="shared" si="5"/>
        <v/>
      </c>
    </row>
    <row r="68" spans="1:10">
      <c r="A68" t="s">
        <v>78</v>
      </c>
      <c r="B68" t="s">
        <v>79</v>
      </c>
      <c r="C68" t="str">
        <f t="shared" si="4"/>
        <v>1/18</v>
      </c>
      <c r="D68" t="str">
        <f>"169/8582"</f>
        <v>169/8582</v>
      </c>
      <c r="E68">
        <v>0.30117719371005802</v>
      </c>
      <c r="F68">
        <v>0.34989703386903798</v>
      </c>
      <c r="G68">
        <v>0.25175802570190597</v>
      </c>
      <c r="H68" t="s">
        <v>949</v>
      </c>
      <c r="I68">
        <v>1</v>
      </c>
      <c r="J68" t="str">
        <f t="shared" si="5"/>
        <v/>
      </c>
    </row>
    <row r="69" spans="1:10">
      <c r="A69" t="s">
        <v>107</v>
      </c>
      <c r="B69" t="s">
        <v>108</v>
      </c>
      <c r="C69" t="str">
        <f t="shared" si="4"/>
        <v>1/18</v>
      </c>
      <c r="D69" t="str">
        <f>"169/8582"</f>
        <v>169/8582</v>
      </c>
      <c r="E69">
        <v>0.30117719371005802</v>
      </c>
      <c r="F69">
        <v>0.34989703386903798</v>
      </c>
      <c r="G69">
        <v>0.25175802570190597</v>
      </c>
      <c r="H69" t="s">
        <v>1059</v>
      </c>
      <c r="I69">
        <v>1</v>
      </c>
      <c r="J69" t="str">
        <f t="shared" si="5"/>
        <v/>
      </c>
    </row>
    <row r="70" spans="1:10">
      <c r="A70" t="s">
        <v>80</v>
      </c>
      <c r="B70" t="s">
        <v>81</v>
      </c>
      <c r="C70" t="str">
        <f t="shared" si="4"/>
        <v>1/18</v>
      </c>
      <c r="D70" t="str">
        <f>"192/8582"</f>
        <v>192/8582</v>
      </c>
      <c r="E70">
        <v>0.33481157631869601</v>
      </c>
      <c r="F70">
        <v>0.38333499317647801</v>
      </c>
      <c r="G70">
        <v>0.27581731687581301</v>
      </c>
      <c r="H70" t="s">
        <v>949</v>
      </c>
      <c r="I70">
        <v>1</v>
      </c>
      <c r="J70" t="str">
        <f t="shared" si="5"/>
        <v/>
      </c>
    </row>
    <row r="71" spans="1:10">
      <c r="A71" t="s">
        <v>251</v>
      </c>
      <c r="B71" t="s">
        <v>252</v>
      </c>
      <c r="C71" t="str">
        <f t="shared" si="4"/>
        <v>1/18</v>
      </c>
      <c r="D71" t="str">
        <f>"201/8582"</f>
        <v>201/8582</v>
      </c>
      <c r="E71">
        <v>0.34755185176548897</v>
      </c>
      <c r="F71">
        <v>0.39223708984962302</v>
      </c>
      <c r="G71">
        <v>0.28222255632084797</v>
      </c>
      <c r="H71" t="s">
        <v>232</v>
      </c>
      <c r="I71">
        <v>1</v>
      </c>
      <c r="J71" t="str">
        <f t="shared" si="5"/>
        <v/>
      </c>
    </row>
    <row r="72" spans="1:10">
      <c r="A72" t="s">
        <v>1065</v>
      </c>
      <c r="B72" t="s">
        <v>1066</v>
      </c>
      <c r="C72" t="str">
        <f t="shared" si="4"/>
        <v>1/18</v>
      </c>
      <c r="D72" t="str">
        <f>"209/8582"</f>
        <v>209/8582</v>
      </c>
      <c r="E72">
        <v>0.35868274186080201</v>
      </c>
      <c r="F72">
        <v>0.39909769869018802</v>
      </c>
      <c r="G72">
        <v>0.287158903787743</v>
      </c>
      <c r="H72" t="s">
        <v>1011</v>
      </c>
      <c r="I72">
        <v>1</v>
      </c>
      <c r="J72" t="str">
        <f t="shared" si="5"/>
        <v/>
      </c>
    </row>
    <row r="73" spans="1:10">
      <c r="A73" t="s">
        <v>511</v>
      </c>
      <c r="B73" t="s">
        <v>512</v>
      </c>
      <c r="C73" t="str">
        <f t="shared" si="4"/>
        <v>1/18</v>
      </c>
      <c r="D73" t="str">
        <f>"262/8582"</f>
        <v>262/8582</v>
      </c>
      <c r="E73">
        <v>0.42801777235397798</v>
      </c>
      <c r="F73">
        <v>0.45862629162795698</v>
      </c>
      <c r="G73">
        <v>0.32999093601478602</v>
      </c>
      <c r="H73" t="s">
        <v>1026</v>
      </c>
      <c r="I73">
        <v>1</v>
      </c>
      <c r="J73" t="str">
        <f t="shared" si="5"/>
        <v/>
      </c>
    </row>
    <row r="74" spans="1:10">
      <c r="A74" t="s">
        <v>260</v>
      </c>
      <c r="B74" t="s">
        <v>261</v>
      </c>
      <c r="C74" t="str">
        <f t="shared" si="4"/>
        <v>1/18</v>
      </c>
      <c r="D74" t="str">
        <f>"263/8582"</f>
        <v>263/8582</v>
      </c>
      <c r="E74">
        <v>0.42925523390417297</v>
      </c>
      <c r="F74">
        <v>0.45862629162795698</v>
      </c>
      <c r="G74">
        <v>0.32999093601478602</v>
      </c>
      <c r="H74" t="s">
        <v>1067</v>
      </c>
      <c r="I74">
        <v>1</v>
      </c>
      <c r="J74" t="str">
        <f t="shared" si="5"/>
        <v/>
      </c>
    </row>
    <row r="75" spans="1:10">
      <c r="A75" t="s">
        <v>513</v>
      </c>
      <c r="B75" t="s">
        <v>514</v>
      </c>
      <c r="C75" t="str">
        <f t="shared" si="4"/>
        <v>1/18</v>
      </c>
      <c r="D75" t="str">
        <f>"266/8582"</f>
        <v>266/8582</v>
      </c>
      <c r="E75">
        <v>0.43295246537645898</v>
      </c>
      <c r="F75">
        <v>0.45862629162795698</v>
      </c>
      <c r="G75">
        <v>0.32999093601478602</v>
      </c>
      <c r="H75" t="s">
        <v>1017</v>
      </c>
      <c r="I75">
        <v>1</v>
      </c>
      <c r="J75" t="str">
        <f t="shared" si="5"/>
        <v/>
      </c>
    </row>
    <row r="76" spans="1:10">
      <c r="A76" t="s">
        <v>515</v>
      </c>
      <c r="B76" t="s">
        <v>516</v>
      </c>
      <c r="C76" t="str">
        <f t="shared" si="4"/>
        <v>1/18</v>
      </c>
      <c r="D76" t="str">
        <f>"268/8582"</f>
        <v>268/8582</v>
      </c>
      <c r="E76">
        <v>0.43540470724173103</v>
      </c>
      <c r="F76">
        <v>0.45862629162795698</v>
      </c>
      <c r="G76">
        <v>0.32999093601478602</v>
      </c>
      <c r="H76" t="s">
        <v>1026</v>
      </c>
      <c r="I76">
        <v>1</v>
      </c>
      <c r="J76" t="str">
        <f t="shared" si="5"/>
        <v/>
      </c>
    </row>
    <row r="77" spans="1:10">
      <c r="A77" t="s">
        <v>519</v>
      </c>
      <c r="B77" t="s">
        <v>520</v>
      </c>
      <c r="C77" t="str">
        <f t="shared" si="4"/>
        <v>1/18</v>
      </c>
      <c r="D77" t="str">
        <f>"291/8582"</f>
        <v>291/8582</v>
      </c>
      <c r="E77">
        <v>0.46289504339777299</v>
      </c>
      <c r="F77">
        <v>0.48116721616347402</v>
      </c>
      <c r="G77">
        <v>0.346209589244872</v>
      </c>
      <c r="H77" t="s">
        <v>1026</v>
      </c>
      <c r="I77">
        <v>1</v>
      </c>
      <c r="J77" t="str">
        <f t="shared" si="5"/>
        <v/>
      </c>
    </row>
    <row r="78" spans="1:10">
      <c r="A78" t="s">
        <v>262</v>
      </c>
      <c r="B78" t="s">
        <v>263</v>
      </c>
      <c r="C78" t="str">
        <f t="shared" si="4"/>
        <v>1/18</v>
      </c>
      <c r="D78" t="str">
        <f>"323/8582"</f>
        <v>323/8582</v>
      </c>
      <c r="E78">
        <v>0.49904584661177498</v>
      </c>
      <c r="F78">
        <v>0.512008076393899</v>
      </c>
      <c r="G78">
        <v>0.368400214860367</v>
      </c>
      <c r="H78" t="s">
        <v>232</v>
      </c>
      <c r="I78">
        <v>1</v>
      </c>
      <c r="J78" t="str">
        <f t="shared" si="5"/>
        <v/>
      </c>
    </row>
    <row r="79" spans="1:10">
      <c r="A79" t="s">
        <v>619</v>
      </c>
      <c r="B79" t="s">
        <v>620</v>
      </c>
      <c r="C79" t="str">
        <f t="shared" si="4"/>
        <v>1/18</v>
      </c>
      <c r="D79" t="str">
        <f>"400/8582"</f>
        <v>400/8582</v>
      </c>
      <c r="E79">
        <v>0.57684612490107101</v>
      </c>
      <c r="F79">
        <v>0.58424158804082904</v>
      </c>
      <c r="G79">
        <v>0.42037369425989002</v>
      </c>
      <c r="H79" t="s">
        <v>1011</v>
      </c>
      <c r="I79">
        <v>1</v>
      </c>
      <c r="J79" t="str">
        <f t="shared" si="5"/>
        <v/>
      </c>
    </row>
    <row r="80" spans="1:10">
      <c r="A80" t="s">
        <v>205</v>
      </c>
      <c r="B80" t="s">
        <v>206</v>
      </c>
      <c r="C80" t="str">
        <f t="shared" si="4"/>
        <v>1/18</v>
      </c>
      <c r="D80" t="str">
        <f>"447/8582"</f>
        <v>447/8582</v>
      </c>
      <c r="E80">
        <v>0.618568273858772</v>
      </c>
      <c r="F80">
        <v>0.618568273858772</v>
      </c>
      <c r="G80">
        <v>0.445072442216838</v>
      </c>
      <c r="H80" t="s">
        <v>1017</v>
      </c>
      <c r="I80">
        <v>1</v>
      </c>
      <c r="J80" t="str">
        <f t="shared" si="5"/>
        <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5029F-9E60-4803-B8EE-6216A1E2FBC4}">
  <dimension ref="A1:J82"/>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84</v>
      </c>
      <c r="B2" t="s">
        <v>85</v>
      </c>
      <c r="C2" t="str">
        <f>"4/7"</f>
        <v>4/7</v>
      </c>
      <c r="D2" t="str">
        <f>"492/8582"</f>
        <v>492/8582</v>
      </c>
      <c r="E2">
        <v>3.2508641522301898E-4</v>
      </c>
      <c r="F2">
        <v>2.6331999633064599E-2</v>
      </c>
      <c r="G2">
        <v>1.74520075540779E-2</v>
      </c>
      <c r="H2" t="s">
        <v>1068</v>
      </c>
      <c r="I2">
        <v>4</v>
      </c>
      <c r="J2" t="str">
        <f t="shared" ref="J2:J65" si="0">IF(F2&lt;0.05,"*","")</f>
        <v>*</v>
      </c>
    </row>
    <row r="3" spans="1:10">
      <c r="A3" t="s">
        <v>82</v>
      </c>
      <c r="B3" t="s">
        <v>83</v>
      </c>
      <c r="C3" t="str">
        <f>"3/7"</f>
        <v>3/7</v>
      </c>
      <c r="D3" t="str">
        <f>"246/8582"</f>
        <v>246/8582</v>
      </c>
      <c r="E3">
        <v>7.4768809662469505E-4</v>
      </c>
      <c r="F3">
        <v>3.0281367913300199E-2</v>
      </c>
      <c r="G3">
        <v>2.0069522593610199E-2</v>
      </c>
      <c r="H3" t="s">
        <v>1069</v>
      </c>
      <c r="I3">
        <v>3</v>
      </c>
      <c r="J3" t="str">
        <f t="shared" si="0"/>
        <v>*</v>
      </c>
    </row>
    <row r="4" spans="1:10">
      <c r="A4" t="s">
        <v>940</v>
      </c>
      <c r="B4" t="s">
        <v>941</v>
      </c>
      <c r="C4" t="str">
        <f t="shared" ref="C4:C67" si="1">"1/7"</f>
        <v>1/7</v>
      </c>
      <c r="D4" t="str">
        <f>"13/8582"</f>
        <v>13/8582</v>
      </c>
      <c r="E4">
        <v>1.0559198452506901E-2</v>
      </c>
      <c r="F4">
        <v>0.109726210751555</v>
      </c>
      <c r="G4">
        <v>7.2723024669646405E-2</v>
      </c>
      <c r="H4" t="s">
        <v>1070</v>
      </c>
      <c r="I4">
        <v>1</v>
      </c>
      <c r="J4" t="str">
        <f t="shared" si="0"/>
        <v/>
      </c>
    </row>
    <row r="5" spans="1:10">
      <c r="A5" t="s">
        <v>1071</v>
      </c>
      <c r="B5" t="s">
        <v>1072</v>
      </c>
      <c r="C5" t="str">
        <f t="shared" si="1"/>
        <v>1/7</v>
      </c>
      <c r="D5" t="str">
        <f>"14/8582"</f>
        <v>14/8582</v>
      </c>
      <c r="E5">
        <v>1.1367470784264399E-2</v>
      </c>
      <c r="F5">
        <v>0.109726210751555</v>
      </c>
      <c r="G5">
        <v>7.2723024669646405E-2</v>
      </c>
      <c r="H5" t="s">
        <v>1073</v>
      </c>
      <c r="I5">
        <v>1</v>
      </c>
      <c r="J5" t="str">
        <f t="shared" si="0"/>
        <v/>
      </c>
    </row>
    <row r="6" spans="1:10">
      <c r="A6" t="s">
        <v>1074</v>
      </c>
      <c r="B6" t="s">
        <v>1075</v>
      </c>
      <c r="C6" t="str">
        <f t="shared" si="1"/>
        <v>1/7</v>
      </c>
      <c r="D6" t="str">
        <f>"15/8582"</f>
        <v>15/8582</v>
      </c>
      <c r="E6">
        <v>1.21751770989833E-2</v>
      </c>
      <c r="F6">
        <v>0.109726210751555</v>
      </c>
      <c r="G6">
        <v>7.2723024669646405E-2</v>
      </c>
      <c r="H6" t="s">
        <v>1076</v>
      </c>
      <c r="I6">
        <v>1</v>
      </c>
      <c r="J6" t="str">
        <f t="shared" si="0"/>
        <v/>
      </c>
    </row>
    <row r="7" spans="1:10">
      <c r="A7" t="s">
        <v>1077</v>
      </c>
      <c r="B7" t="s">
        <v>1078</v>
      </c>
      <c r="C7" t="str">
        <f t="shared" si="1"/>
        <v>1/7</v>
      </c>
      <c r="D7" t="str">
        <f>"16/8582"</f>
        <v>16/8582</v>
      </c>
      <c r="E7">
        <v>1.29823177270101E-2</v>
      </c>
      <c r="F7">
        <v>0.109726210751555</v>
      </c>
      <c r="G7">
        <v>7.2723024669646405E-2</v>
      </c>
      <c r="H7" t="s">
        <v>1079</v>
      </c>
      <c r="I7">
        <v>1</v>
      </c>
      <c r="J7" t="str">
        <f t="shared" si="0"/>
        <v/>
      </c>
    </row>
    <row r="8" spans="1:10">
      <c r="A8" t="s">
        <v>1080</v>
      </c>
      <c r="B8" t="s">
        <v>1081</v>
      </c>
      <c r="C8" t="str">
        <f t="shared" si="1"/>
        <v>1/7</v>
      </c>
      <c r="D8" t="str">
        <f>"17/8582"</f>
        <v>17/8582</v>
      </c>
      <c r="E8">
        <v>1.3788892998538501E-2</v>
      </c>
      <c r="F8">
        <v>0.109726210751555</v>
      </c>
      <c r="G8">
        <v>7.2723024669646405E-2</v>
      </c>
      <c r="H8" t="s">
        <v>1079</v>
      </c>
      <c r="I8">
        <v>1</v>
      </c>
      <c r="J8" t="str">
        <f t="shared" si="0"/>
        <v/>
      </c>
    </row>
    <row r="9" spans="1:10">
      <c r="A9" t="s">
        <v>1082</v>
      </c>
      <c r="B9" t="s">
        <v>1083</v>
      </c>
      <c r="C9" t="str">
        <f t="shared" si="1"/>
        <v>1/7</v>
      </c>
      <c r="D9" t="str">
        <f>"18/8582"</f>
        <v>18/8582</v>
      </c>
      <c r="E9">
        <v>1.4594903243607E-2</v>
      </c>
      <c r="F9">
        <v>0.109726210751555</v>
      </c>
      <c r="G9">
        <v>7.2723024669646405E-2</v>
      </c>
      <c r="H9" t="s">
        <v>1076</v>
      </c>
      <c r="I9">
        <v>1</v>
      </c>
      <c r="J9" t="str">
        <f t="shared" si="0"/>
        <v/>
      </c>
    </row>
    <row r="10" spans="1:10">
      <c r="A10" t="s">
        <v>1084</v>
      </c>
      <c r="B10" t="s">
        <v>1085</v>
      </c>
      <c r="C10" t="str">
        <f t="shared" si="1"/>
        <v>1/7</v>
      </c>
      <c r="D10" t="str">
        <f>"18/8582"</f>
        <v>18/8582</v>
      </c>
      <c r="E10">
        <v>1.4594903243607E-2</v>
      </c>
      <c r="F10">
        <v>0.109726210751555</v>
      </c>
      <c r="G10">
        <v>7.2723024669646405E-2</v>
      </c>
      <c r="H10" t="s">
        <v>1076</v>
      </c>
      <c r="I10">
        <v>1</v>
      </c>
      <c r="J10" t="str">
        <f t="shared" si="0"/>
        <v/>
      </c>
    </row>
    <row r="11" spans="1:10">
      <c r="A11" t="s">
        <v>273</v>
      </c>
      <c r="B11" t="s">
        <v>274</v>
      </c>
      <c r="C11" t="str">
        <f t="shared" si="1"/>
        <v>1/7</v>
      </c>
      <c r="D11" t="str">
        <f>"18/8582"</f>
        <v>18/8582</v>
      </c>
      <c r="E11">
        <v>1.4594903243607E-2</v>
      </c>
      <c r="F11">
        <v>0.109726210751555</v>
      </c>
      <c r="G11">
        <v>7.2723024669646405E-2</v>
      </c>
      <c r="H11" t="s">
        <v>1076</v>
      </c>
      <c r="I11">
        <v>1</v>
      </c>
      <c r="J11" t="str">
        <f t="shared" si="0"/>
        <v/>
      </c>
    </row>
    <row r="12" spans="1:10">
      <c r="A12" t="s">
        <v>1086</v>
      </c>
      <c r="B12" t="s">
        <v>1087</v>
      </c>
      <c r="C12" t="str">
        <f t="shared" si="1"/>
        <v>1/7</v>
      </c>
      <c r="D12" t="str">
        <f>"23/8582"</f>
        <v>23/8582</v>
      </c>
      <c r="E12">
        <v>1.8616490612620801E-2</v>
      </c>
      <c r="F12">
        <v>0.109726210751555</v>
      </c>
      <c r="G12">
        <v>7.2723024669646405E-2</v>
      </c>
      <c r="H12" t="s">
        <v>1076</v>
      </c>
      <c r="I12">
        <v>1</v>
      </c>
      <c r="J12" t="str">
        <f t="shared" si="0"/>
        <v/>
      </c>
    </row>
    <row r="13" spans="1:10">
      <c r="A13" t="s">
        <v>951</v>
      </c>
      <c r="B13" t="s">
        <v>952</v>
      </c>
      <c r="C13" t="str">
        <f t="shared" si="1"/>
        <v>1/7</v>
      </c>
      <c r="D13" t="str">
        <f>"24/8582"</f>
        <v>24/8582</v>
      </c>
      <c r="E13">
        <v>1.9419117621116099E-2</v>
      </c>
      <c r="F13">
        <v>0.109726210751555</v>
      </c>
      <c r="G13">
        <v>7.2723024669646405E-2</v>
      </c>
      <c r="H13" t="s">
        <v>953</v>
      </c>
      <c r="I13">
        <v>1</v>
      </c>
      <c r="J13" t="str">
        <f t="shared" si="0"/>
        <v/>
      </c>
    </row>
    <row r="14" spans="1:10">
      <c r="A14" t="s">
        <v>1088</v>
      </c>
      <c r="B14" t="s">
        <v>1089</v>
      </c>
      <c r="C14" t="str">
        <f t="shared" si="1"/>
        <v>1/7</v>
      </c>
      <c r="D14" t="str">
        <f>"24/8582"</f>
        <v>24/8582</v>
      </c>
      <c r="E14">
        <v>1.9419117621116099E-2</v>
      </c>
      <c r="F14">
        <v>0.109726210751555</v>
      </c>
      <c r="G14">
        <v>7.2723024669646405E-2</v>
      </c>
      <c r="H14" t="s">
        <v>1076</v>
      </c>
      <c r="I14">
        <v>1</v>
      </c>
      <c r="J14" t="str">
        <f t="shared" si="0"/>
        <v/>
      </c>
    </row>
    <row r="15" spans="1:10">
      <c r="A15" t="s">
        <v>1090</v>
      </c>
      <c r="B15" t="s">
        <v>1091</v>
      </c>
      <c r="C15" t="str">
        <f t="shared" si="1"/>
        <v>1/7</v>
      </c>
      <c r="D15" t="str">
        <f>"26/8582"</f>
        <v>26/8582</v>
      </c>
      <c r="E15">
        <v>2.1022683805409802E-2</v>
      </c>
      <c r="F15">
        <v>0.109726210751555</v>
      </c>
      <c r="G15">
        <v>7.2723024669646405E-2</v>
      </c>
      <c r="H15" t="s">
        <v>1079</v>
      </c>
      <c r="I15">
        <v>1</v>
      </c>
      <c r="J15" t="str">
        <f t="shared" si="0"/>
        <v/>
      </c>
    </row>
    <row r="16" spans="1:10">
      <c r="A16" t="s">
        <v>1092</v>
      </c>
      <c r="B16" t="s">
        <v>1093</v>
      </c>
      <c r="C16" t="str">
        <f t="shared" si="1"/>
        <v>1/7</v>
      </c>
      <c r="D16" t="str">
        <f>"27/8582"</f>
        <v>27/8582</v>
      </c>
      <c r="E16">
        <v>2.18236236386684E-2</v>
      </c>
      <c r="F16">
        <v>0.109726210751555</v>
      </c>
      <c r="G16">
        <v>7.2723024669646405E-2</v>
      </c>
      <c r="H16" t="s">
        <v>1073</v>
      </c>
      <c r="I16">
        <v>1</v>
      </c>
      <c r="J16" t="str">
        <f t="shared" si="0"/>
        <v/>
      </c>
    </row>
    <row r="17" spans="1:10">
      <c r="A17" t="s">
        <v>733</v>
      </c>
      <c r="B17" t="s">
        <v>734</v>
      </c>
      <c r="C17" t="str">
        <f t="shared" si="1"/>
        <v>1/7</v>
      </c>
      <c r="D17" t="str">
        <f>"27/8582"</f>
        <v>27/8582</v>
      </c>
      <c r="E17">
        <v>2.18236236386684E-2</v>
      </c>
      <c r="F17">
        <v>0.109726210751555</v>
      </c>
      <c r="G17">
        <v>7.2723024669646405E-2</v>
      </c>
      <c r="H17" t="s">
        <v>1079</v>
      </c>
      <c r="I17">
        <v>1</v>
      </c>
      <c r="J17" t="str">
        <f t="shared" si="0"/>
        <v/>
      </c>
    </row>
    <row r="18" spans="1:10">
      <c r="A18" t="s">
        <v>1094</v>
      </c>
      <c r="B18" t="s">
        <v>1095</v>
      </c>
      <c r="C18" t="str">
        <f t="shared" si="1"/>
        <v>1/7</v>
      </c>
      <c r="D18" t="str">
        <f>"30/8582"</f>
        <v>30/8582</v>
      </c>
      <c r="E18">
        <v>2.4223074044428802E-2</v>
      </c>
      <c r="F18">
        <v>0.109726210751555</v>
      </c>
      <c r="G18">
        <v>7.2723024669646405E-2</v>
      </c>
      <c r="H18" t="s">
        <v>1079</v>
      </c>
      <c r="I18">
        <v>1</v>
      </c>
      <c r="J18" t="str">
        <f t="shared" si="0"/>
        <v/>
      </c>
    </row>
    <row r="19" spans="1:10">
      <c r="A19" t="s">
        <v>710</v>
      </c>
      <c r="B19" t="s">
        <v>711</v>
      </c>
      <c r="C19" t="str">
        <f t="shared" si="1"/>
        <v>1/7</v>
      </c>
      <c r="D19" t="str">
        <f>"32/8582"</f>
        <v>32/8582</v>
      </c>
      <c r="E19">
        <v>2.5819903351464599E-2</v>
      </c>
      <c r="F19">
        <v>0.109726210751555</v>
      </c>
      <c r="G19">
        <v>7.2723024669646405E-2</v>
      </c>
      <c r="H19" t="s">
        <v>1079</v>
      </c>
      <c r="I19">
        <v>1</v>
      </c>
      <c r="J19" t="str">
        <f t="shared" si="0"/>
        <v/>
      </c>
    </row>
    <row r="20" spans="1:10">
      <c r="A20" t="s">
        <v>1096</v>
      </c>
      <c r="B20" t="s">
        <v>1097</v>
      </c>
      <c r="C20" t="str">
        <f t="shared" si="1"/>
        <v>1/7</v>
      </c>
      <c r="D20" t="str">
        <f>"32/8582"</f>
        <v>32/8582</v>
      </c>
      <c r="E20">
        <v>2.5819903351464599E-2</v>
      </c>
      <c r="F20">
        <v>0.109726210751555</v>
      </c>
      <c r="G20">
        <v>7.2723024669646405E-2</v>
      </c>
      <c r="H20" t="s">
        <v>1073</v>
      </c>
      <c r="I20">
        <v>1</v>
      </c>
      <c r="J20" t="str">
        <f t="shared" si="0"/>
        <v/>
      </c>
    </row>
    <row r="21" spans="1:10">
      <c r="A21" t="s">
        <v>1098</v>
      </c>
      <c r="B21" t="s">
        <v>1099</v>
      </c>
      <c r="C21" t="str">
        <f t="shared" si="1"/>
        <v>1/7</v>
      </c>
      <c r="D21" t="str">
        <f>"35/8582"</f>
        <v>35/8582</v>
      </c>
      <c r="E21">
        <v>2.82109474229898E-2</v>
      </c>
      <c r="F21">
        <v>0.109726210751555</v>
      </c>
      <c r="G21">
        <v>7.2723024669646405E-2</v>
      </c>
      <c r="H21" t="s">
        <v>1079</v>
      </c>
      <c r="I21">
        <v>1</v>
      </c>
      <c r="J21" t="str">
        <f t="shared" si="0"/>
        <v/>
      </c>
    </row>
    <row r="22" spans="1:10">
      <c r="A22" t="s">
        <v>1100</v>
      </c>
      <c r="B22" t="s">
        <v>1101</v>
      </c>
      <c r="C22" t="str">
        <f t="shared" si="1"/>
        <v>1/7</v>
      </c>
      <c r="D22" t="str">
        <f>"36/8582"</f>
        <v>36/8582</v>
      </c>
      <c r="E22">
        <v>2.9006843452946601E-2</v>
      </c>
      <c r="F22">
        <v>0.109726210751555</v>
      </c>
      <c r="G22">
        <v>7.2723024669646405E-2</v>
      </c>
      <c r="H22" t="s">
        <v>1073</v>
      </c>
      <c r="I22">
        <v>1</v>
      </c>
      <c r="J22" t="str">
        <f t="shared" si="0"/>
        <v/>
      </c>
    </row>
    <row r="23" spans="1:10">
      <c r="A23" t="s">
        <v>1102</v>
      </c>
      <c r="B23" t="s">
        <v>1103</v>
      </c>
      <c r="C23" t="str">
        <f t="shared" si="1"/>
        <v>1/7</v>
      </c>
      <c r="D23" t="str">
        <f>"37/8582"</f>
        <v>37/8582</v>
      </c>
      <c r="E23">
        <v>2.98021806979532E-2</v>
      </c>
      <c r="F23">
        <v>0.109726210751555</v>
      </c>
      <c r="G23">
        <v>7.2723024669646405E-2</v>
      </c>
      <c r="H23" t="s">
        <v>1079</v>
      </c>
      <c r="I23">
        <v>1</v>
      </c>
      <c r="J23" t="str">
        <f t="shared" si="0"/>
        <v/>
      </c>
    </row>
    <row r="24" spans="1:10">
      <c r="A24" t="s">
        <v>713</v>
      </c>
      <c r="B24" t="s">
        <v>714</v>
      </c>
      <c r="C24" t="str">
        <f t="shared" si="1"/>
        <v>1/7</v>
      </c>
      <c r="D24" t="str">
        <f>"41/8582"</f>
        <v>41/8582</v>
      </c>
      <c r="E24">
        <v>3.2977948365509699E-2</v>
      </c>
      <c r="F24">
        <v>0.116139731200273</v>
      </c>
      <c r="G24">
        <v>7.6973700990434601E-2</v>
      </c>
      <c r="H24" t="s">
        <v>1079</v>
      </c>
      <c r="I24">
        <v>1</v>
      </c>
      <c r="J24" t="str">
        <f t="shared" si="0"/>
        <v/>
      </c>
    </row>
    <row r="25" spans="1:10">
      <c r="A25" t="s">
        <v>715</v>
      </c>
      <c r="B25" t="s">
        <v>716</v>
      </c>
      <c r="C25" t="str">
        <f t="shared" si="1"/>
        <v>1/7</v>
      </c>
      <c r="D25" t="str">
        <f>"43/8582"</f>
        <v>43/8582</v>
      </c>
      <c r="E25">
        <v>3.4562487983437903E-2</v>
      </c>
      <c r="F25">
        <v>0.11664839694410301</v>
      </c>
      <c r="G25">
        <v>7.7310828384005797E-2</v>
      </c>
      <c r="H25" t="s">
        <v>1079</v>
      </c>
      <c r="I25">
        <v>1</v>
      </c>
      <c r="J25" t="str">
        <f t="shared" si="0"/>
        <v/>
      </c>
    </row>
    <row r="26" spans="1:10">
      <c r="A26" t="s">
        <v>290</v>
      </c>
      <c r="B26" t="s">
        <v>291</v>
      </c>
      <c r="C26" t="str">
        <f t="shared" si="1"/>
        <v>1/7</v>
      </c>
      <c r="D26" t="str">
        <f>"48/8582"</f>
        <v>48/8582</v>
      </c>
      <c r="E26">
        <v>3.8514103989259002E-2</v>
      </c>
      <c r="F26">
        <v>0.119986247043461</v>
      </c>
      <c r="G26">
        <v>7.95230487227616E-2</v>
      </c>
      <c r="H26" t="s">
        <v>1076</v>
      </c>
      <c r="I26">
        <v>1</v>
      </c>
      <c r="J26" t="str">
        <f t="shared" si="0"/>
        <v/>
      </c>
    </row>
    <row r="27" spans="1:10">
      <c r="A27" t="s">
        <v>1104</v>
      </c>
      <c r="B27" t="s">
        <v>1105</v>
      </c>
      <c r="C27" t="str">
        <f t="shared" si="1"/>
        <v>1/7</v>
      </c>
      <c r="D27" t="str">
        <f>"48/8582"</f>
        <v>48/8582</v>
      </c>
      <c r="E27">
        <v>3.8514103989259002E-2</v>
      </c>
      <c r="F27">
        <v>0.119986247043461</v>
      </c>
      <c r="G27">
        <v>7.95230487227616E-2</v>
      </c>
      <c r="H27" t="s">
        <v>1079</v>
      </c>
      <c r="I27">
        <v>1</v>
      </c>
      <c r="J27" t="str">
        <f t="shared" si="0"/>
        <v/>
      </c>
    </row>
    <row r="28" spans="1:10">
      <c r="A28" t="s">
        <v>1106</v>
      </c>
      <c r="B28" t="s">
        <v>1107</v>
      </c>
      <c r="C28" t="str">
        <f t="shared" si="1"/>
        <v>1/7</v>
      </c>
      <c r="D28" t="str">
        <f>"51/8582"</f>
        <v>51/8582</v>
      </c>
      <c r="E28">
        <v>4.0878412530954998E-2</v>
      </c>
      <c r="F28">
        <v>0.120532070689766</v>
      </c>
      <c r="G28">
        <v>7.9884803186199602E-2</v>
      </c>
      <c r="H28" t="s">
        <v>1079</v>
      </c>
      <c r="I28">
        <v>1</v>
      </c>
      <c r="J28" t="str">
        <f t="shared" si="0"/>
        <v/>
      </c>
    </row>
    <row r="29" spans="1:10">
      <c r="A29" t="s">
        <v>960</v>
      </c>
      <c r="B29" t="s">
        <v>961</v>
      </c>
      <c r="C29" t="str">
        <f t="shared" si="1"/>
        <v>1/7</v>
      </c>
      <c r="D29" t="str">
        <f>"52/8582"</f>
        <v>52/8582</v>
      </c>
      <c r="E29">
        <v>4.1665407152017803E-2</v>
      </c>
      <c r="F29">
        <v>0.120532070689766</v>
      </c>
      <c r="G29">
        <v>7.9884803186199602E-2</v>
      </c>
      <c r="H29" t="s">
        <v>1079</v>
      </c>
      <c r="I29">
        <v>1</v>
      </c>
      <c r="J29" t="str">
        <f t="shared" si="0"/>
        <v/>
      </c>
    </row>
    <row r="30" spans="1:10">
      <c r="A30" t="s">
        <v>1108</v>
      </c>
      <c r="B30" t="s">
        <v>1109</v>
      </c>
      <c r="C30" t="str">
        <f t="shared" si="1"/>
        <v>1/7</v>
      </c>
      <c r="D30" t="str">
        <f>"56/8582"</f>
        <v>56/8582</v>
      </c>
      <c r="E30">
        <v>4.4807853162419899E-2</v>
      </c>
      <c r="F30">
        <v>0.12351566156560601</v>
      </c>
      <c r="G30">
        <v>8.1862231836854094E-2</v>
      </c>
      <c r="H30" t="s">
        <v>1079</v>
      </c>
      <c r="I30">
        <v>1</v>
      </c>
      <c r="J30" t="str">
        <f t="shared" si="0"/>
        <v/>
      </c>
    </row>
    <row r="31" spans="1:10">
      <c r="A31" t="s">
        <v>1110</v>
      </c>
      <c r="B31" t="s">
        <v>1111</v>
      </c>
      <c r="C31" t="str">
        <f t="shared" si="1"/>
        <v>1/7</v>
      </c>
      <c r="D31" t="str">
        <f>"61/8582"</f>
        <v>61/8582</v>
      </c>
      <c r="E31">
        <v>4.8723486919985799E-2</v>
      </c>
      <c r="F31">
        <v>0.12351566156560601</v>
      </c>
      <c r="G31">
        <v>8.1862231836854094E-2</v>
      </c>
      <c r="H31" t="s">
        <v>1073</v>
      </c>
      <c r="I31">
        <v>1</v>
      </c>
      <c r="J31" t="str">
        <f t="shared" si="0"/>
        <v/>
      </c>
    </row>
    <row r="32" spans="1:10">
      <c r="A32" t="s">
        <v>1112</v>
      </c>
      <c r="B32" t="s">
        <v>1113</v>
      </c>
      <c r="C32" t="str">
        <f t="shared" si="1"/>
        <v>1/7</v>
      </c>
      <c r="D32" t="str">
        <f>"63/8582"</f>
        <v>63/8582</v>
      </c>
      <c r="E32">
        <v>5.0285883562616401E-2</v>
      </c>
      <c r="F32">
        <v>0.12351566156560601</v>
      </c>
      <c r="G32">
        <v>8.1862231836854094E-2</v>
      </c>
      <c r="H32" t="s">
        <v>1079</v>
      </c>
      <c r="I32">
        <v>1</v>
      </c>
      <c r="J32" t="str">
        <f t="shared" si="0"/>
        <v/>
      </c>
    </row>
    <row r="33" spans="1:10">
      <c r="A33" t="s">
        <v>1114</v>
      </c>
      <c r="B33" t="s">
        <v>1115</v>
      </c>
      <c r="C33" t="str">
        <f t="shared" si="1"/>
        <v>1/7</v>
      </c>
      <c r="D33" t="str">
        <f>"64/8582"</f>
        <v>64/8582</v>
      </c>
      <c r="E33">
        <v>5.1066256706772298E-2</v>
      </c>
      <c r="F33">
        <v>0.12351566156560601</v>
      </c>
      <c r="G33">
        <v>8.1862231836854094E-2</v>
      </c>
      <c r="H33" t="s">
        <v>1079</v>
      </c>
      <c r="I33">
        <v>1</v>
      </c>
      <c r="J33" t="str">
        <f t="shared" si="0"/>
        <v/>
      </c>
    </row>
    <row r="34" spans="1:10">
      <c r="A34" t="s">
        <v>293</v>
      </c>
      <c r="B34" t="s">
        <v>294</v>
      </c>
      <c r="C34" t="str">
        <f t="shared" si="1"/>
        <v>1/7</v>
      </c>
      <c r="D34" t="str">
        <f>"64/8582"</f>
        <v>64/8582</v>
      </c>
      <c r="E34">
        <v>5.1066256706772298E-2</v>
      </c>
      <c r="F34">
        <v>0.12351566156560601</v>
      </c>
      <c r="G34">
        <v>8.1862231836854094E-2</v>
      </c>
      <c r="H34" t="s">
        <v>1079</v>
      </c>
      <c r="I34">
        <v>1</v>
      </c>
      <c r="J34" t="str">
        <f t="shared" si="0"/>
        <v/>
      </c>
    </row>
    <row r="35" spans="1:10">
      <c r="A35" t="s">
        <v>1116</v>
      </c>
      <c r="B35" t="s">
        <v>1117</v>
      </c>
      <c r="C35" t="str">
        <f t="shared" si="1"/>
        <v>1/7</v>
      </c>
      <c r="D35" t="str">
        <f>"65/8582"</f>
        <v>65/8582</v>
      </c>
      <c r="E35">
        <v>5.1846080163340899E-2</v>
      </c>
      <c r="F35">
        <v>0.12351566156560601</v>
      </c>
      <c r="G35">
        <v>8.1862231836854094E-2</v>
      </c>
      <c r="H35" t="s">
        <v>1079</v>
      </c>
      <c r="I35">
        <v>1</v>
      </c>
      <c r="J35" t="str">
        <f t="shared" si="0"/>
        <v/>
      </c>
    </row>
    <row r="36" spans="1:10">
      <c r="A36" t="s">
        <v>413</v>
      </c>
      <c r="B36" t="s">
        <v>414</v>
      </c>
      <c r="C36" t="str">
        <f t="shared" si="1"/>
        <v>1/7</v>
      </c>
      <c r="D36" t="str">
        <f>"75/8582"</f>
        <v>75/8582</v>
      </c>
      <c r="E36">
        <v>5.9614152830816697E-2</v>
      </c>
      <c r="F36">
        <v>0.137612707473733</v>
      </c>
      <c r="G36">
        <v>9.1205303198965207E-2</v>
      </c>
      <c r="H36" t="s">
        <v>1079</v>
      </c>
      <c r="I36">
        <v>1</v>
      </c>
      <c r="J36" t="str">
        <f t="shared" si="0"/>
        <v/>
      </c>
    </row>
    <row r="37" spans="1:10">
      <c r="A37" t="s">
        <v>1118</v>
      </c>
      <c r="B37" t="s">
        <v>1119</v>
      </c>
      <c r="C37" t="str">
        <f t="shared" si="1"/>
        <v>1/7</v>
      </c>
      <c r="D37" t="str">
        <f>"77/8582"</f>
        <v>77/8582</v>
      </c>
      <c r="E37">
        <v>6.1161203321659002E-2</v>
      </c>
      <c r="F37">
        <v>0.137612707473733</v>
      </c>
      <c r="G37">
        <v>9.1205303198965207E-2</v>
      </c>
      <c r="H37" t="s">
        <v>1073</v>
      </c>
      <c r="I37">
        <v>1</v>
      </c>
      <c r="J37" t="str">
        <f t="shared" si="0"/>
        <v/>
      </c>
    </row>
    <row r="38" spans="1:10">
      <c r="A38" t="s">
        <v>1120</v>
      </c>
      <c r="B38" t="s">
        <v>1121</v>
      </c>
      <c r="C38" t="str">
        <f t="shared" si="1"/>
        <v>1/7</v>
      </c>
      <c r="D38" t="str">
        <f>"87/8582"</f>
        <v>87/8582</v>
      </c>
      <c r="E38">
        <v>6.8863776785306294E-2</v>
      </c>
      <c r="F38">
        <v>0.14361637263422999</v>
      </c>
      <c r="G38">
        <v>9.5184340537306705E-2</v>
      </c>
      <c r="H38" t="s">
        <v>1079</v>
      </c>
      <c r="I38">
        <v>1</v>
      </c>
      <c r="J38" t="str">
        <f t="shared" si="0"/>
        <v/>
      </c>
    </row>
    <row r="39" spans="1:10">
      <c r="A39" t="s">
        <v>298</v>
      </c>
      <c r="B39" t="s">
        <v>299</v>
      </c>
      <c r="C39" t="str">
        <f t="shared" si="1"/>
        <v>1/7</v>
      </c>
      <c r="D39" t="str">
        <f>"91/8582"</f>
        <v>91/8582</v>
      </c>
      <c r="E39">
        <v>7.1929603758894303E-2</v>
      </c>
      <c r="F39">
        <v>0.14361637263422999</v>
      </c>
      <c r="G39">
        <v>9.5184340537306705E-2</v>
      </c>
      <c r="H39" t="s">
        <v>1079</v>
      </c>
      <c r="I39">
        <v>1</v>
      </c>
      <c r="J39" t="str">
        <f t="shared" si="0"/>
        <v/>
      </c>
    </row>
    <row r="40" spans="1:10">
      <c r="A40" t="s">
        <v>1122</v>
      </c>
      <c r="B40" t="s">
        <v>1123</v>
      </c>
      <c r="C40" t="str">
        <f t="shared" si="1"/>
        <v>1/7</v>
      </c>
      <c r="D40" t="str">
        <f>"91/8582"</f>
        <v>91/8582</v>
      </c>
      <c r="E40">
        <v>7.1929603758894303E-2</v>
      </c>
      <c r="F40">
        <v>0.14361637263422999</v>
      </c>
      <c r="G40">
        <v>9.5184340537306705E-2</v>
      </c>
      <c r="H40" t="s">
        <v>1079</v>
      </c>
      <c r="I40">
        <v>1</v>
      </c>
      <c r="J40" t="str">
        <f t="shared" si="0"/>
        <v/>
      </c>
    </row>
    <row r="41" spans="1:10">
      <c r="A41" t="s">
        <v>970</v>
      </c>
      <c r="B41" t="s">
        <v>971</v>
      </c>
      <c r="C41" t="str">
        <f t="shared" si="1"/>
        <v>1/7</v>
      </c>
      <c r="D41" t="str">
        <f>"91/8582"</f>
        <v>91/8582</v>
      </c>
      <c r="E41">
        <v>7.1929603758894303E-2</v>
      </c>
      <c r="F41">
        <v>0.14361637263422999</v>
      </c>
      <c r="G41">
        <v>9.5184340537306705E-2</v>
      </c>
      <c r="H41" t="s">
        <v>1079</v>
      </c>
      <c r="I41">
        <v>1</v>
      </c>
      <c r="J41" t="str">
        <f t="shared" si="0"/>
        <v/>
      </c>
    </row>
    <row r="42" spans="1:10">
      <c r="A42" t="s">
        <v>682</v>
      </c>
      <c r="B42" t="s">
        <v>683</v>
      </c>
      <c r="C42" t="str">
        <f t="shared" si="1"/>
        <v>1/7</v>
      </c>
      <c r="D42" t="str">
        <f>"92/8582"</f>
        <v>92/8582</v>
      </c>
      <c r="E42">
        <v>7.2694707135844999E-2</v>
      </c>
      <c r="F42">
        <v>0.14361637263422999</v>
      </c>
      <c r="G42">
        <v>9.5184340537306705E-2</v>
      </c>
      <c r="H42" t="s">
        <v>1070</v>
      </c>
      <c r="I42">
        <v>1</v>
      </c>
      <c r="J42" t="str">
        <f t="shared" si="0"/>
        <v/>
      </c>
    </row>
    <row r="43" spans="1:10">
      <c r="A43" t="s">
        <v>687</v>
      </c>
      <c r="B43" t="s">
        <v>688</v>
      </c>
      <c r="C43" t="str">
        <f t="shared" si="1"/>
        <v>1/7</v>
      </c>
      <c r="D43" t="str">
        <f>"100/8582"</f>
        <v>100/8582</v>
      </c>
      <c r="E43">
        <v>7.87960953569459E-2</v>
      </c>
      <c r="F43">
        <v>0.15002914438735701</v>
      </c>
      <c r="G43">
        <v>9.9434520646591598E-2</v>
      </c>
      <c r="H43" t="s">
        <v>1070</v>
      </c>
      <c r="I43">
        <v>1</v>
      </c>
      <c r="J43" t="str">
        <f t="shared" si="0"/>
        <v/>
      </c>
    </row>
    <row r="44" spans="1:10">
      <c r="A44" t="s">
        <v>859</v>
      </c>
      <c r="B44" t="s">
        <v>860</v>
      </c>
      <c r="C44" t="str">
        <f t="shared" si="1"/>
        <v>1/7</v>
      </c>
      <c r="D44" t="str">
        <f>"103/8582"</f>
        <v>103/8582</v>
      </c>
      <c r="E44">
        <v>8.1075227472222594E-2</v>
      </c>
      <c r="F44">
        <v>0.15002914438735701</v>
      </c>
      <c r="G44">
        <v>9.9434520646591598E-2</v>
      </c>
      <c r="H44" t="s">
        <v>1079</v>
      </c>
      <c r="I44">
        <v>1</v>
      </c>
      <c r="J44" t="str">
        <f t="shared" si="0"/>
        <v/>
      </c>
    </row>
    <row r="45" spans="1:10">
      <c r="A45" t="s">
        <v>459</v>
      </c>
      <c r="B45" t="s">
        <v>460</v>
      </c>
      <c r="C45" t="str">
        <f t="shared" si="1"/>
        <v>1/7</v>
      </c>
      <c r="D45" t="str">
        <f>"106/8582"</f>
        <v>106/8582</v>
      </c>
      <c r="E45">
        <v>8.3349524659643001E-2</v>
      </c>
      <c r="F45">
        <v>0.15002914438735701</v>
      </c>
      <c r="G45">
        <v>9.9434520646591598E-2</v>
      </c>
      <c r="H45" t="s">
        <v>1079</v>
      </c>
      <c r="I45">
        <v>1</v>
      </c>
      <c r="J45" t="str">
        <f t="shared" si="0"/>
        <v/>
      </c>
    </row>
    <row r="46" spans="1:10">
      <c r="A46" t="s">
        <v>1124</v>
      </c>
      <c r="B46" t="s">
        <v>1125</v>
      </c>
      <c r="C46" t="str">
        <f t="shared" si="1"/>
        <v>1/7</v>
      </c>
      <c r="D46" t="str">
        <f>"106/8582"</f>
        <v>106/8582</v>
      </c>
      <c r="E46">
        <v>8.3349524659643001E-2</v>
      </c>
      <c r="F46">
        <v>0.15002914438735701</v>
      </c>
      <c r="G46">
        <v>9.9434520646591598E-2</v>
      </c>
      <c r="H46" t="s">
        <v>1079</v>
      </c>
      <c r="I46">
        <v>1</v>
      </c>
      <c r="J46" t="str">
        <f t="shared" si="0"/>
        <v/>
      </c>
    </row>
    <row r="47" spans="1:10">
      <c r="A47" t="s">
        <v>72</v>
      </c>
      <c r="B47" t="s">
        <v>73</v>
      </c>
      <c r="C47" t="str">
        <f t="shared" si="1"/>
        <v>1/7</v>
      </c>
      <c r="D47" t="str">
        <f>"117/8582"</f>
        <v>117/8582</v>
      </c>
      <c r="E47">
        <v>9.16473869001901E-2</v>
      </c>
      <c r="F47">
        <v>0.150931431422585</v>
      </c>
      <c r="G47">
        <v>0.100032527648497</v>
      </c>
      <c r="H47" t="s">
        <v>1070</v>
      </c>
      <c r="I47">
        <v>1</v>
      </c>
      <c r="J47" t="str">
        <f t="shared" si="0"/>
        <v/>
      </c>
    </row>
    <row r="48" spans="1:10">
      <c r="A48" t="s">
        <v>1126</v>
      </c>
      <c r="B48" t="s">
        <v>1127</v>
      </c>
      <c r="C48" t="str">
        <f t="shared" si="1"/>
        <v>1/7</v>
      </c>
      <c r="D48" t="str">
        <f>"117/8582"</f>
        <v>117/8582</v>
      </c>
      <c r="E48">
        <v>9.16473869001901E-2</v>
      </c>
      <c r="F48">
        <v>0.150931431422585</v>
      </c>
      <c r="G48">
        <v>0.100032527648497</v>
      </c>
      <c r="H48" t="s">
        <v>1079</v>
      </c>
      <c r="I48">
        <v>1</v>
      </c>
      <c r="J48" t="str">
        <f t="shared" si="0"/>
        <v/>
      </c>
    </row>
    <row r="49" spans="1:10">
      <c r="A49" t="s">
        <v>1128</v>
      </c>
      <c r="B49" t="s">
        <v>1129</v>
      </c>
      <c r="C49" t="str">
        <f t="shared" si="1"/>
        <v>1/7</v>
      </c>
      <c r="D49" t="str">
        <f>"120/8582"</f>
        <v>120/8582</v>
      </c>
      <c r="E49">
        <v>9.3899233949886099E-2</v>
      </c>
      <c r="F49">
        <v>0.150931431422585</v>
      </c>
      <c r="G49">
        <v>0.100032527648497</v>
      </c>
      <c r="H49" t="s">
        <v>1079</v>
      </c>
      <c r="I49">
        <v>1</v>
      </c>
      <c r="J49" t="str">
        <f t="shared" si="0"/>
        <v/>
      </c>
    </row>
    <row r="50" spans="1:10">
      <c r="A50" t="s">
        <v>1130</v>
      </c>
      <c r="B50" t="s">
        <v>1131</v>
      </c>
      <c r="C50" t="str">
        <f t="shared" si="1"/>
        <v>1/7</v>
      </c>
      <c r="D50" t="str">
        <f>"120/8582"</f>
        <v>120/8582</v>
      </c>
      <c r="E50">
        <v>9.3899233949886099E-2</v>
      </c>
      <c r="F50">
        <v>0.150931431422585</v>
      </c>
      <c r="G50">
        <v>0.100032527648497</v>
      </c>
      <c r="H50" t="s">
        <v>1079</v>
      </c>
      <c r="I50">
        <v>1</v>
      </c>
      <c r="J50" t="str">
        <f t="shared" si="0"/>
        <v/>
      </c>
    </row>
    <row r="51" spans="1:10">
      <c r="A51" t="s">
        <v>76</v>
      </c>
      <c r="B51" t="s">
        <v>77</v>
      </c>
      <c r="C51" t="str">
        <f t="shared" si="1"/>
        <v>1/7</v>
      </c>
      <c r="D51" t="str">
        <f>"122/8582"</f>
        <v>122/8582</v>
      </c>
      <c r="E51">
        <v>9.5397805550425402E-2</v>
      </c>
      <c r="F51">
        <v>0.150931431422585</v>
      </c>
      <c r="G51">
        <v>0.100032527648497</v>
      </c>
      <c r="H51" t="s">
        <v>1070</v>
      </c>
      <c r="I51">
        <v>1</v>
      </c>
      <c r="J51" t="str">
        <f t="shared" si="0"/>
        <v/>
      </c>
    </row>
    <row r="52" spans="1:10">
      <c r="A52" t="s">
        <v>977</v>
      </c>
      <c r="B52" t="s">
        <v>978</v>
      </c>
      <c r="C52" t="str">
        <f t="shared" si="1"/>
        <v>1/7</v>
      </c>
      <c r="D52" t="str">
        <f>"122/8582"</f>
        <v>122/8582</v>
      </c>
      <c r="E52">
        <v>9.5397805550425402E-2</v>
      </c>
      <c r="F52">
        <v>0.150931431422585</v>
      </c>
      <c r="G52">
        <v>0.100032527648497</v>
      </c>
      <c r="H52" t="s">
        <v>1079</v>
      </c>
      <c r="I52">
        <v>1</v>
      </c>
      <c r="J52" t="str">
        <f t="shared" si="0"/>
        <v/>
      </c>
    </row>
    <row r="53" spans="1:10">
      <c r="A53" t="s">
        <v>979</v>
      </c>
      <c r="B53" t="s">
        <v>980</v>
      </c>
      <c r="C53" t="str">
        <f t="shared" si="1"/>
        <v>1/7</v>
      </c>
      <c r="D53" t="str">
        <f>"124/8582"</f>
        <v>124/8582</v>
      </c>
      <c r="E53">
        <v>9.6894252271289102E-2</v>
      </c>
      <c r="F53">
        <v>0.150931431422585</v>
      </c>
      <c r="G53">
        <v>0.100032527648497</v>
      </c>
      <c r="H53" t="s">
        <v>1079</v>
      </c>
      <c r="I53">
        <v>1</v>
      </c>
      <c r="J53" t="str">
        <f t="shared" si="0"/>
        <v/>
      </c>
    </row>
    <row r="54" spans="1:10">
      <c r="A54" t="s">
        <v>1132</v>
      </c>
      <c r="B54" t="s">
        <v>1133</v>
      </c>
      <c r="C54" t="str">
        <f t="shared" si="1"/>
        <v>1/7</v>
      </c>
      <c r="D54" t="str">
        <f>"131/8582"</f>
        <v>131/8582</v>
      </c>
      <c r="E54">
        <v>0.102115118603504</v>
      </c>
      <c r="F54">
        <v>0.15148301971907899</v>
      </c>
      <c r="G54">
        <v>0.100398102737791</v>
      </c>
      <c r="H54" t="s">
        <v>1079</v>
      </c>
      <c r="I54">
        <v>1</v>
      </c>
      <c r="J54" t="str">
        <f t="shared" si="0"/>
        <v/>
      </c>
    </row>
    <row r="55" spans="1:10">
      <c r="A55" t="s">
        <v>307</v>
      </c>
      <c r="B55" t="s">
        <v>308</v>
      </c>
      <c r="C55" t="str">
        <f t="shared" si="1"/>
        <v>1/7</v>
      </c>
      <c r="D55" t="str">
        <f>"131/8582"</f>
        <v>131/8582</v>
      </c>
      <c r="E55">
        <v>0.102115118603504</v>
      </c>
      <c r="F55">
        <v>0.15148301971907899</v>
      </c>
      <c r="G55">
        <v>0.100398102737791</v>
      </c>
      <c r="H55" t="s">
        <v>1079</v>
      </c>
      <c r="I55">
        <v>1</v>
      </c>
      <c r="J55" t="str">
        <f t="shared" si="0"/>
        <v/>
      </c>
    </row>
    <row r="56" spans="1:10">
      <c r="A56" t="s">
        <v>1060</v>
      </c>
      <c r="B56" t="s">
        <v>1061</v>
      </c>
      <c r="C56" t="str">
        <f t="shared" si="1"/>
        <v>1/7</v>
      </c>
      <c r="D56" t="str">
        <f>"132/8582"</f>
        <v>132/8582</v>
      </c>
      <c r="E56">
        <v>0.102858840549992</v>
      </c>
      <c r="F56">
        <v>0.15148301971907899</v>
      </c>
      <c r="G56">
        <v>0.100398102737791</v>
      </c>
      <c r="H56" t="s">
        <v>1134</v>
      </c>
      <c r="I56">
        <v>1</v>
      </c>
      <c r="J56" t="str">
        <f t="shared" si="0"/>
        <v/>
      </c>
    </row>
    <row r="57" spans="1:10">
      <c r="A57" t="s">
        <v>477</v>
      </c>
      <c r="B57" t="s">
        <v>478</v>
      </c>
      <c r="C57" t="str">
        <f t="shared" si="1"/>
        <v>1/7</v>
      </c>
      <c r="D57" t="str">
        <f>"138/8582"</f>
        <v>138/8582</v>
      </c>
      <c r="E57">
        <v>0.10731009334337201</v>
      </c>
      <c r="F57">
        <v>0.15521638501452001</v>
      </c>
      <c r="G57">
        <v>0.10287245790436</v>
      </c>
      <c r="H57" t="s">
        <v>1079</v>
      </c>
      <c r="I57">
        <v>1</v>
      </c>
      <c r="J57" t="str">
        <f t="shared" si="0"/>
        <v/>
      </c>
    </row>
    <row r="58" spans="1:10">
      <c r="A58" t="s">
        <v>697</v>
      </c>
      <c r="B58" t="s">
        <v>698</v>
      </c>
      <c r="C58" t="str">
        <f t="shared" si="1"/>
        <v>1/7</v>
      </c>
      <c r="D58" t="str">
        <f>"143/8582"</f>
        <v>143/8582</v>
      </c>
      <c r="E58">
        <v>0.111004996926411</v>
      </c>
      <c r="F58">
        <v>0.157743943000689</v>
      </c>
      <c r="G58">
        <v>0.10454764253457</v>
      </c>
      <c r="H58" t="s">
        <v>1079</v>
      </c>
      <c r="I58">
        <v>1</v>
      </c>
      <c r="J58" t="str">
        <f t="shared" si="0"/>
        <v/>
      </c>
    </row>
    <row r="59" spans="1:10">
      <c r="A59" t="s">
        <v>701</v>
      </c>
      <c r="B59" t="s">
        <v>702</v>
      </c>
      <c r="C59" t="str">
        <f t="shared" si="1"/>
        <v>1/7</v>
      </c>
      <c r="D59" t="str">
        <f>"171/8582"</f>
        <v>171/8582</v>
      </c>
      <c r="E59">
        <v>0.131455163075786</v>
      </c>
      <c r="F59">
        <v>0.180932361617964</v>
      </c>
      <c r="G59">
        <v>0.11991618508793001</v>
      </c>
      <c r="H59" t="s">
        <v>1079</v>
      </c>
      <c r="I59">
        <v>1</v>
      </c>
      <c r="J59" t="str">
        <f t="shared" si="0"/>
        <v/>
      </c>
    </row>
    <row r="60" spans="1:10">
      <c r="A60" t="s">
        <v>487</v>
      </c>
      <c r="B60" t="s">
        <v>488</v>
      </c>
      <c r="C60" t="str">
        <f t="shared" si="1"/>
        <v>1/7</v>
      </c>
      <c r="D60" t="str">
        <f>"175/8582"</f>
        <v>175/8582</v>
      </c>
      <c r="E60">
        <v>0.134343433244207</v>
      </c>
      <c r="F60">
        <v>0.180932361617964</v>
      </c>
      <c r="G60">
        <v>0.11991618508793001</v>
      </c>
      <c r="H60" t="s">
        <v>1079</v>
      </c>
      <c r="I60">
        <v>1</v>
      </c>
      <c r="J60" t="str">
        <f t="shared" si="0"/>
        <v/>
      </c>
    </row>
    <row r="61" spans="1:10">
      <c r="A61" t="s">
        <v>489</v>
      </c>
      <c r="B61" t="s">
        <v>490</v>
      </c>
      <c r="C61" t="str">
        <f t="shared" si="1"/>
        <v>1/7</v>
      </c>
      <c r="D61" t="str">
        <f>"177/8582"</f>
        <v>177/8582</v>
      </c>
      <c r="E61">
        <v>0.135784478413847</v>
      </c>
      <c r="F61">
        <v>0.180932361617964</v>
      </c>
      <c r="G61">
        <v>0.11991618508793001</v>
      </c>
      <c r="H61" t="s">
        <v>1079</v>
      </c>
      <c r="I61">
        <v>1</v>
      </c>
      <c r="J61" t="str">
        <f t="shared" si="0"/>
        <v/>
      </c>
    </row>
    <row r="62" spans="1:10">
      <c r="A62" t="s">
        <v>981</v>
      </c>
      <c r="B62" t="s">
        <v>982</v>
      </c>
      <c r="C62" t="str">
        <f t="shared" si="1"/>
        <v>1/7</v>
      </c>
      <c r="D62" t="str">
        <f>"179/8582"</f>
        <v>179/8582</v>
      </c>
      <c r="E62">
        <v>0.13722346690656301</v>
      </c>
      <c r="F62">
        <v>0.180932361617964</v>
      </c>
      <c r="G62">
        <v>0.11991618508793001</v>
      </c>
      <c r="H62" t="s">
        <v>1079</v>
      </c>
      <c r="I62">
        <v>1</v>
      </c>
      <c r="J62" t="str">
        <f t="shared" si="0"/>
        <v/>
      </c>
    </row>
    <row r="63" spans="1:10">
      <c r="A63" t="s">
        <v>493</v>
      </c>
      <c r="B63" t="s">
        <v>494</v>
      </c>
      <c r="C63" t="str">
        <f t="shared" si="1"/>
        <v>1/7</v>
      </c>
      <c r="D63" t="str">
        <f>"182/8582"</f>
        <v>182/8582</v>
      </c>
      <c r="E63">
        <v>0.13937809872787099</v>
      </c>
      <c r="F63">
        <v>0.180932361617964</v>
      </c>
      <c r="G63">
        <v>0.11991618508793001</v>
      </c>
      <c r="H63" t="s">
        <v>1079</v>
      </c>
      <c r="I63">
        <v>1</v>
      </c>
      <c r="J63" t="str">
        <f t="shared" si="0"/>
        <v/>
      </c>
    </row>
    <row r="64" spans="1:10">
      <c r="A64" t="s">
        <v>1135</v>
      </c>
      <c r="B64" t="s">
        <v>1136</v>
      </c>
      <c r="C64" t="str">
        <f t="shared" si="1"/>
        <v>1/7</v>
      </c>
      <c r="D64" t="str">
        <f>"185/8582"</f>
        <v>185/8582</v>
      </c>
      <c r="E64">
        <v>0.141528116778285</v>
      </c>
      <c r="F64">
        <v>0.180932361617964</v>
      </c>
      <c r="G64">
        <v>0.11991618508793001</v>
      </c>
      <c r="H64" t="s">
        <v>1079</v>
      </c>
      <c r="I64">
        <v>1</v>
      </c>
      <c r="J64" t="str">
        <f t="shared" si="0"/>
        <v/>
      </c>
    </row>
    <row r="65" spans="1:10">
      <c r="A65" t="s">
        <v>1137</v>
      </c>
      <c r="B65" t="s">
        <v>1138</v>
      </c>
      <c r="C65" t="str">
        <f t="shared" si="1"/>
        <v>1/7</v>
      </c>
      <c r="D65" t="str">
        <f>"187/8582"</f>
        <v>187/8582</v>
      </c>
      <c r="E65">
        <v>0.14295890300678701</v>
      </c>
      <c r="F65">
        <v>0.180932361617964</v>
      </c>
      <c r="G65">
        <v>0.11991618508793001</v>
      </c>
      <c r="H65" t="s">
        <v>1079</v>
      </c>
      <c r="I65">
        <v>1</v>
      </c>
      <c r="J65" t="str">
        <f t="shared" si="0"/>
        <v/>
      </c>
    </row>
    <row r="66" spans="1:10">
      <c r="A66" t="s">
        <v>863</v>
      </c>
      <c r="B66" t="s">
        <v>864</v>
      </c>
      <c r="C66" t="str">
        <f t="shared" si="1"/>
        <v>1/7</v>
      </c>
      <c r="D66" t="str">
        <f>"200/8582"</f>
        <v>200/8582</v>
      </c>
      <c r="E66">
        <v>0.15220928831306399</v>
      </c>
      <c r="F66">
        <v>0.18767122903945399</v>
      </c>
      <c r="G66">
        <v>0.124382490981315</v>
      </c>
      <c r="H66" t="s">
        <v>953</v>
      </c>
      <c r="I66">
        <v>1</v>
      </c>
      <c r="J66" t="str">
        <f t="shared" ref="J66:J82" si="2">IF(F66&lt;0.05,"*","")</f>
        <v/>
      </c>
    </row>
    <row r="67" spans="1:10">
      <c r="A67" t="s">
        <v>251</v>
      </c>
      <c r="B67" t="s">
        <v>252</v>
      </c>
      <c r="C67" t="str">
        <f t="shared" si="1"/>
        <v>1/7</v>
      </c>
      <c r="D67" t="str">
        <f>"201/8582"</f>
        <v>201/8582</v>
      </c>
      <c r="E67">
        <v>0.152917297735852</v>
      </c>
      <c r="F67">
        <v>0.18767122903945399</v>
      </c>
      <c r="G67">
        <v>0.124382490981315</v>
      </c>
      <c r="H67" t="s">
        <v>1076</v>
      </c>
      <c r="I67">
        <v>1</v>
      </c>
      <c r="J67" t="str">
        <f t="shared" si="2"/>
        <v/>
      </c>
    </row>
    <row r="68" spans="1:10">
      <c r="A68" t="s">
        <v>1139</v>
      </c>
      <c r="B68" t="s">
        <v>1140</v>
      </c>
      <c r="C68" t="str">
        <f t="shared" ref="C68:C82" si="3">"1/7"</f>
        <v>1/7</v>
      </c>
      <c r="D68" t="str">
        <f>"212/8582"</f>
        <v>212/8582</v>
      </c>
      <c r="E68">
        <v>0.16067201459386399</v>
      </c>
      <c r="F68">
        <v>0.19424527137467101</v>
      </c>
      <c r="G68">
        <v>0.12873955607678</v>
      </c>
      <c r="H68" t="s">
        <v>1079</v>
      </c>
      <c r="I68">
        <v>1</v>
      </c>
      <c r="J68" t="str">
        <f t="shared" si="2"/>
        <v/>
      </c>
    </row>
    <row r="69" spans="1:10">
      <c r="A69" t="s">
        <v>497</v>
      </c>
      <c r="B69" t="s">
        <v>498</v>
      </c>
      <c r="C69" t="str">
        <f t="shared" si="3"/>
        <v>1/7</v>
      </c>
      <c r="D69" t="str">
        <f>"218/8582"</f>
        <v>218/8582</v>
      </c>
      <c r="E69">
        <v>0.16487615353441401</v>
      </c>
      <c r="F69">
        <v>0.19437075253857999</v>
      </c>
      <c r="G69">
        <v>0.12882272098073499</v>
      </c>
      <c r="H69" t="s">
        <v>1079</v>
      </c>
      <c r="I69">
        <v>1</v>
      </c>
      <c r="J69" t="str">
        <f t="shared" si="2"/>
        <v/>
      </c>
    </row>
    <row r="70" spans="1:10">
      <c r="A70" t="s">
        <v>499</v>
      </c>
      <c r="B70" t="s">
        <v>500</v>
      </c>
      <c r="C70" t="str">
        <f t="shared" si="3"/>
        <v>1/7</v>
      </c>
      <c r="D70" t="str">
        <f>"219/8582"</f>
        <v>219/8582</v>
      </c>
      <c r="E70">
        <v>0.165575085495827</v>
      </c>
      <c r="F70">
        <v>0.19437075253857999</v>
      </c>
      <c r="G70">
        <v>0.12882272098073499</v>
      </c>
      <c r="H70" t="s">
        <v>1079</v>
      </c>
      <c r="I70">
        <v>1</v>
      </c>
      <c r="J70" t="str">
        <f t="shared" si="2"/>
        <v/>
      </c>
    </row>
    <row r="71" spans="1:10">
      <c r="A71" t="s">
        <v>804</v>
      </c>
      <c r="B71" t="s">
        <v>805</v>
      </c>
      <c r="C71" t="str">
        <f t="shared" si="3"/>
        <v>1/7</v>
      </c>
      <c r="D71" t="str">
        <f>"238/8582"</f>
        <v>238/8582</v>
      </c>
      <c r="E71">
        <v>0.17875985916727799</v>
      </c>
      <c r="F71">
        <v>0.20685069417927901</v>
      </c>
      <c r="G71">
        <v>0.137094027331296</v>
      </c>
      <c r="H71" t="s">
        <v>1079</v>
      </c>
      <c r="I71">
        <v>1</v>
      </c>
      <c r="J71" t="str">
        <f t="shared" si="2"/>
        <v/>
      </c>
    </row>
    <row r="72" spans="1:10">
      <c r="A72" t="s">
        <v>593</v>
      </c>
      <c r="B72" t="s">
        <v>594</v>
      </c>
      <c r="C72" t="str">
        <f t="shared" si="3"/>
        <v>1/7</v>
      </c>
      <c r="D72" t="str">
        <f>"249/8582"</f>
        <v>249/8582</v>
      </c>
      <c r="E72">
        <v>0.18631121526945399</v>
      </c>
      <c r="F72">
        <v>0.210369083838372</v>
      </c>
      <c r="G72">
        <v>0.13942590351860901</v>
      </c>
      <c r="H72" t="s">
        <v>1079</v>
      </c>
      <c r="I72">
        <v>1</v>
      </c>
      <c r="J72" t="str">
        <f t="shared" si="2"/>
        <v/>
      </c>
    </row>
    <row r="73" spans="1:10">
      <c r="A73" t="s">
        <v>596</v>
      </c>
      <c r="B73" t="s">
        <v>597</v>
      </c>
      <c r="C73" t="str">
        <f t="shared" si="3"/>
        <v>1/7</v>
      </c>
      <c r="D73" t="str">
        <f>"250/8582"</f>
        <v>250/8582</v>
      </c>
      <c r="E73">
        <v>0.186994741189664</v>
      </c>
      <c r="F73">
        <v>0.210369083838372</v>
      </c>
      <c r="G73">
        <v>0.13942590351860901</v>
      </c>
      <c r="H73" t="s">
        <v>1079</v>
      </c>
      <c r="I73">
        <v>1</v>
      </c>
      <c r="J73" t="str">
        <f t="shared" si="2"/>
        <v/>
      </c>
    </row>
    <row r="74" spans="1:10">
      <c r="A74" t="s">
        <v>257</v>
      </c>
      <c r="B74" t="s">
        <v>258</v>
      </c>
      <c r="C74" t="str">
        <f t="shared" si="3"/>
        <v>1/7</v>
      </c>
      <c r="D74" t="str">
        <f>"256/8582"</f>
        <v>256/8582</v>
      </c>
      <c r="E74">
        <v>0.19108557047965899</v>
      </c>
      <c r="F74">
        <v>0.212026454915787</v>
      </c>
      <c r="G74">
        <v>0.14052435608453701</v>
      </c>
      <c r="H74" t="s">
        <v>1079</v>
      </c>
      <c r="I74">
        <v>1</v>
      </c>
      <c r="J74" t="str">
        <f t="shared" si="2"/>
        <v/>
      </c>
    </row>
    <row r="75" spans="1:10">
      <c r="A75" t="s">
        <v>262</v>
      </c>
      <c r="B75" t="s">
        <v>263</v>
      </c>
      <c r="C75" t="str">
        <f t="shared" si="3"/>
        <v>1/7</v>
      </c>
      <c r="D75" t="str">
        <f>"323/8582"</f>
        <v>323/8582</v>
      </c>
      <c r="E75">
        <v>0.23558164158255099</v>
      </c>
      <c r="F75">
        <v>0.25786639146198098</v>
      </c>
      <c r="G75">
        <v>0.17090560057909099</v>
      </c>
      <c r="H75" t="s">
        <v>1076</v>
      </c>
      <c r="I75">
        <v>1</v>
      </c>
      <c r="J75" t="str">
        <f t="shared" si="2"/>
        <v/>
      </c>
    </row>
    <row r="76" spans="1:10">
      <c r="A76" t="s">
        <v>521</v>
      </c>
      <c r="B76" t="s">
        <v>522</v>
      </c>
      <c r="C76" t="str">
        <f t="shared" si="3"/>
        <v>1/7</v>
      </c>
      <c r="D76" t="str">
        <f>"382/8582"</f>
        <v>382/8582</v>
      </c>
      <c r="E76">
        <v>0.27301096099335498</v>
      </c>
      <c r="F76">
        <v>0.29485183787282299</v>
      </c>
      <c r="G76">
        <v>0.19541837207945401</v>
      </c>
      <c r="H76" t="s">
        <v>1079</v>
      </c>
      <c r="I76">
        <v>1</v>
      </c>
      <c r="J76" t="str">
        <f t="shared" si="2"/>
        <v/>
      </c>
    </row>
    <row r="77" spans="1:10">
      <c r="A77" t="s">
        <v>619</v>
      </c>
      <c r="B77" t="s">
        <v>620</v>
      </c>
      <c r="C77" t="str">
        <f t="shared" si="3"/>
        <v>1/7</v>
      </c>
      <c r="D77" t="str">
        <f>"400/8582"</f>
        <v>400/8582</v>
      </c>
      <c r="E77">
        <v>0.28411250834361101</v>
      </c>
      <c r="F77">
        <v>0.30280412073463803</v>
      </c>
      <c r="G77">
        <v>0.20068889093523701</v>
      </c>
      <c r="H77" t="s">
        <v>1070</v>
      </c>
      <c r="I77">
        <v>1</v>
      </c>
      <c r="J77" t="str">
        <f t="shared" si="2"/>
        <v/>
      </c>
    </row>
    <row r="78" spans="1:10">
      <c r="A78" t="s">
        <v>156</v>
      </c>
      <c r="B78" t="s">
        <v>157</v>
      </c>
      <c r="C78" t="str">
        <f t="shared" si="3"/>
        <v>1/7</v>
      </c>
      <c r="D78" t="str">
        <f>"440/8582"</f>
        <v>440/8582</v>
      </c>
      <c r="E78">
        <v>0.30826355853310999</v>
      </c>
      <c r="F78">
        <v>0.316322572983671</v>
      </c>
      <c r="G78">
        <v>0.20964848891705301</v>
      </c>
      <c r="H78" t="s">
        <v>1079</v>
      </c>
      <c r="I78">
        <v>1</v>
      </c>
      <c r="J78" t="str">
        <f t="shared" si="2"/>
        <v/>
      </c>
    </row>
    <row r="79" spans="1:10">
      <c r="A79" t="s">
        <v>158</v>
      </c>
      <c r="B79" t="s">
        <v>159</v>
      </c>
      <c r="C79" t="str">
        <f t="shared" si="3"/>
        <v>1/7</v>
      </c>
      <c r="D79" t="str">
        <f>"443/8582"</f>
        <v>443/8582</v>
      </c>
      <c r="E79">
        <v>0.310046383552747</v>
      </c>
      <c r="F79">
        <v>0.316322572983671</v>
      </c>
      <c r="G79">
        <v>0.20964848891705301</v>
      </c>
      <c r="H79" t="s">
        <v>1079</v>
      </c>
      <c r="I79">
        <v>1</v>
      </c>
      <c r="J79" t="str">
        <f t="shared" si="2"/>
        <v/>
      </c>
    </row>
    <row r="80" spans="1:10">
      <c r="A80" t="s">
        <v>160</v>
      </c>
      <c r="B80" t="s">
        <v>161</v>
      </c>
      <c r="C80" t="str">
        <f t="shared" si="3"/>
        <v>1/7</v>
      </c>
      <c r="D80" t="str">
        <f>"447/8582"</f>
        <v>447/8582</v>
      </c>
      <c r="E80">
        <v>0.31241735603325499</v>
      </c>
      <c r="F80">
        <v>0.316322572983671</v>
      </c>
      <c r="G80">
        <v>0.20964848891705301</v>
      </c>
      <c r="H80" t="s">
        <v>1079</v>
      </c>
      <c r="I80">
        <v>1</v>
      </c>
      <c r="J80" t="str">
        <f t="shared" si="2"/>
        <v/>
      </c>
    </row>
    <row r="81" spans="1:10">
      <c r="A81" t="s">
        <v>205</v>
      </c>
      <c r="B81" t="s">
        <v>206</v>
      </c>
      <c r="C81" t="str">
        <f t="shared" si="3"/>
        <v>1/7</v>
      </c>
      <c r="D81" t="str">
        <f>"447/8582"</f>
        <v>447/8582</v>
      </c>
      <c r="E81">
        <v>0.31241735603325499</v>
      </c>
      <c r="F81">
        <v>0.316322572983671</v>
      </c>
      <c r="G81">
        <v>0.20964848891705301</v>
      </c>
      <c r="H81" t="s">
        <v>1079</v>
      </c>
      <c r="I81">
        <v>1</v>
      </c>
      <c r="J81" t="str">
        <f t="shared" si="2"/>
        <v/>
      </c>
    </row>
    <row r="82" spans="1:10">
      <c r="A82" t="s">
        <v>523</v>
      </c>
      <c r="B82" t="s">
        <v>524</v>
      </c>
      <c r="C82" t="str">
        <f t="shared" si="3"/>
        <v>1/7</v>
      </c>
      <c r="D82" t="str">
        <f>"498/8582"</f>
        <v>498/8582</v>
      </c>
      <c r="E82">
        <v>0.34204065122597299</v>
      </c>
      <c r="F82">
        <v>0.34204065122597299</v>
      </c>
      <c r="G82">
        <v>0.226693608999671</v>
      </c>
      <c r="H82" t="s">
        <v>1079</v>
      </c>
      <c r="I82">
        <v>1</v>
      </c>
      <c r="J82" t="str">
        <f t="shared" si="2"/>
        <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FFB66-5C4A-40D3-8FFB-870038452BFA}">
  <dimension ref="A1:J104"/>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69</v>
      </c>
      <c r="B2" s="9" t="s">
        <v>70</v>
      </c>
      <c r="C2" s="9" t="str">
        <f>"4/24"</f>
        <v>4/24</v>
      </c>
      <c r="D2" s="9" t="str">
        <f>"114/8582"</f>
        <v>114/8582</v>
      </c>
      <c r="E2" s="9">
        <v>2.5560489354296601E-4</v>
      </c>
      <c r="F2" s="9">
        <v>1.60241248893539E-2</v>
      </c>
      <c r="G2" s="9">
        <v>1.2282160109366801E-2</v>
      </c>
      <c r="H2" s="9" t="s">
        <v>1141</v>
      </c>
      <c r="I2" s="9">
        <v>4</v>
      </c>
      <c r="J2" s="9" t="str">
        <f t="shared" ref="J2:J65" si="0">IF(F2&lt;0.05,"*","")</f>
        <v>*</v>
      </c>
    </row>
    <row r="3" spans="1:10">
      <c r="A3" s="9" t="s">
        <v>74</v>
      </c>
      <c r="B3" s="9" t="s">
        <v>75</v>
      </c>
      <c r="C3" s="9" t="str">
        <f>"4/24"</f>
        <v>4/24</v>
      </c>
      <c r="D3" s="9" t="str">
        <f>"120/8582"</f>
        <v>120/8582</v>
      </c>
      <c r="E3" s="9">
        <v>3.1114805610395901E-4</v>
      </c>
      <c r="F3" s="9">
        <v>1.60241248893539E-2</v>
      </c>
      <c r="G3" s="9">
        <v>1.2282160109366801E-2</v>
      </c>
      <c r="H3" s="9" t="s">
        <v>1141</v>
      </c>
      <c r="I3" s="9">
        <v>4</v>
      </c>
      <c r="J3" s="9" t="str">
        <f t="shared" si="0"/>
        <v>*</v>
      </c>
    </row>
    <row r="4" spans="1:10">
      <c r="A4" s="9" t="s">
        <v>887</v>
      </c>
      <c r="B4" s="9" t="s">
        <v>888</v>
      </c>
      <c r="C4" s="9" t="str">
        <f>"2/24"</f>
        <v>2/24</v>
      </c>
      <c r="D4" s="9" t="str">
        <f>"17/8582"</f>
        <v>17/8582</v>
      </c>
      <c r="E4" s="9">
        <v>9.9361063604441898E-4</v>
      </c>
      <c r="F4" s="9">
        <v>3.41139651708584E-2</v>
      </c>
      <c r="G4" s="9">
        <v>2.61476483169584E-2</v>
      </c>
      <c r="H4" s="9" t="s">
        <v>1142</v>
      </c>
      <c r="I4" s="9">
        <v>2</v>
      </c>
      <c r="J4" s="9" t="str">
        <f t="shared" si="0"/>
        <v>*</v>
      </c>
    </row>
    <row r="5" spans="1:10">
      <c r="A5" t="s">
        <v>894</v>
      </c>
      <c r="B5" t="s">
        <v>895</v>
      </c>
      <c r="C5" t="str">
        <f>"3/24"</f>
        <v>3/24</v>
      </c>
      <c r="D5" t="str">
        <f>"119/8582"</f>
        <v>119/8582</v>
      </c>
      <c r="E5">
        <v>4.2541576307589101E-3</v>
      </c>
      <c r="F5">
        <v>8.0515462187480402E-2</v>
      </c>
      <c r="G5">
        <v>6.1713435503945098E-2</v>
      </c>
      <c r="H5" t="s">
        <v>1143</v>
      </c>
      <c r="I5">
        <v>3</v>
      </c>
      <c r="J5" t="str">
        <f t="shared" si="0"/>
        <v/>
      </c>
    </row>
    <row r="6" spans="1:10">
      <c r="A6" t="s">
        <v>1144</v>
      </c>
      <c r="B6" t="s">
        <v>1145</v>
      </c>
      <c r="C6" t="str">
        <f t="shared" ref="C6:C12" si="1">"2/24"</f>
        <v>2/24</v>
      </c>
      <c r="D6" t="str">
        <f>"41/8582"</f>
        <v>41/8582</v>
      </c>
      <c r="E6">
        <v>5.7506851539707599E-3</v>
      </c>
      <c r="F6">
        <v>8.0515462187480402E-2</v>
      </c>
      <c r="G6">
        <v>6.1713435503945098E-2</v>
      </c>
      <c r="H6" t="s">
        <v>1146</v>
      </c>
      <c r="I6">
        <v>2</v>
      </c>
      <c r="J6" t="str">
        <f t="shared" si="0"/>
        <v/>
      </c>
    </row>
    <row r="7" spans="1:10">
      <c r="A7" t="s">
        <v>1147</v>
      </c>
      <c r="B7" t="s">
        <v>1148</v>
      </c>
      <c r="C7" t="str">
        <f t="shared" si="1"/>
        <v>2/24</v>
      </c>
      <c r="D7" t="str">
        <f>"42/8582"</f>
        <v>42/8582</v>
      </c>
      <c r="E7">
        <v>6.0279497939921397E-3</v>
      </c>
      <c r="F7">
        <v>8.0515462187480402E-2</v>
      </c>
      <c r="G7">
        <v>6.1713435503945098E-2</v>
      </c>
      <c r="H7" t="s">
        <v>1146</v>
      </c>
      <c r="I7">
        <v>2</v>
      </c>
      <c r="J7" t="str">
        <f t="shared" si="0"/>
        <v/>
      </c>
    </row>
    <row r="8" spans="1:10">
      <c r="A8" t="s">
        <v>1149</v>
      </c>
      <c r="B8" t="s">
        <v>1150</v>
      </c>
      <c r="C8" t="str">
        <f t="shared" si="1"/>
        <v>2/24</v>
      </c>
      <c r="D8" t="str">
        <f>"46/8582"</f>
        <v>46/8582</v>
      </c>
      <c r="E8">
        <v>7.1969876373973E-3</v>
      </c>
      <c r="F8">
        <v>8.0515462187480402E-2</v>
      </c>
      <c r="G8">
        <v>6.1713435503945098E-2</v>
      </c>
      <c r="H8" t="s">
        <v>1146</v>
      </c>
      <c r="I8">
        <v>2</v>
      </c>
      <c r="J8" t="str">
        <f t="shared" si="0"/>
        <v/>
      </c>
    </row>
    <row r="9" spans="1:10">
      <c r="A9" t="s">
        <v>1151</v>
      </c>
      <c r="B9" t="s">
        <v>1152</v>
      </c>
      <c r="C9" t="str">
        <f t="shared" si="1"/>
        <v>2/24</v>
      </c>
      <c r="D9" t="str">
        <f>"47/8582"</f>
        <v>47/8582</v>
      </c>
      <c r="E9">
        <v>7.5040778486493501E-3</v>
      </c>
      <c r="F9">
        <v>8.0515462187480402E-2</v>
      </c>
      <c r="G9">
        <v>6.1713435503945098E-2</v>
      </c>
      <c r="H9" t="s">
        <v>1146</v>
      </c>
      <c r="I9">
        <v>2</v>
      </c>
      <c r="J9" t="str">
        <f t="shared" si="0"/>
        <v/>
      </c>
    </row>
    <row r="10" spans="1:10">
      <c r="A10" t="s">
        <v>1153</v>
      </c>
      <c r="B10" t="s">
        <v>1154</v>
      </c>
      <c r="C10" t="str">
        <f t="shared" si="1"/>
        <v>2/24</v>
      </c>
      <c r="D10" t="str">
        <f>"48/8582"</f>
        <v>48/8582</v>
      </c>
      <c r="E10">
        <v>7.8170351638330495E-3</v>
      </c>
      <c r="F10">
        <v>8.0515462187480402E-2</v>
      </c>
      <c r="G10">
        <v>6.1713435503945098E-2</v>
      </c>
      <c r="H10" t="s">
        <v>1146</v>
      </c>
      <c r="I10">
        <v>2</v>
      </c>
      <c r="J10" t="str">
        <f t="shared" si="0"/>
        <v/>
      </c>
    </row>
    <row r="11" spans="1:10">
      <c r="A11" t="s">
        <v>1155</v>
      </c>
      <c r="B11" t="s">
        <v>1156</v>
      </c>
      <c r="C11" t="str">
        <f t="shared" si="1"/>
        <v>2/24</v>
      </c>
      <c r="D11" t="str">
        <f>"48/8582"</f>
        <v>48/8582</v>
      </c>
      <c r="E11">
        <v>7.8170351638330495E-3</v>
      </c>
      <c r="F11">
        <v>8.0515462187480402E-2</v>
      </c>
      <c r="G11">
        <v>6.1713435503945098E-2</v>
      </c>
      <c r="H11" t="s">
        <v>1146</v>
      </c>
      <c r="I11">
        <v>2</v>
      </c>
      <c r="J11" t="str">
        <f t="shared" si="0"/>
        <v/>
      </c>
    </row>
    <row r="12" spans="1:10">
      <c r="A12" t="s">
        <v>1157</v>
      </c>
      <c r="B12" t="s">
        <v>1158</v>
      </c>
      <c r="C12" t="str">
        <f t="shared" si="1"/>
        <v>2/24</v>
      </c>
      <c r="D12" t="str">
        <f>"54/8582"</f>
        <v>54/8582</v>
      </c>
      <c r="E12">
        <v>9.8161833067529798E-3</v>
      </c>
      <c r="F12">
        <v>9.1915170963232401E-2</v>
      </c>
      <c r="G12">
        <v>7.0451076364255794E-2</v>
      </c>
      <c r="H12" t="s">
        <v>1159</v>
      </c>
      <c r="I12">
        <v>2</v>
      </c>
      <c r="J12" t="str">
        <f t="shared" si="0"/>
        <v/>
      </c>
    </row>
    <row r="13" spans="1:10">
      <c r="A13" t="s">
        <v>1160</v>
      </c>
      <c r="B13" t="s">
        <v>1161</v>
      </c>
      <c r="C13" t="str">
        <f>"3/24"</f>
        <v>3/24</v>
      </c>
      <c r="D13" t="str">
        <f>"186/8582"</f>
        <v>186/8582</v>
      </c>
      <c r="E13">
        <v>1.4505148248464401E-2</v>
      </c>
      <c r="F13">
        <v>0.114925405353218</v>
      </c>
      <c r="G13">
        <v>8.8087944828731404E-2</v>
      </c>
      <c r="H13" t="s">
        <v>1162</v>
      </c>
      <c r="I13">
        <v>3</v>
      </c>
      <c r="J13" t="str">
        <f t="shared" si="0"/>
        <v/>
      </c>
    </row>
    <row r="14" spans="1:10">
      <c r="A14" t="s">
        <v>93</v>
      </c>
      <c r="B14" t="s">
        <v>94</v>
      </c>
      <c r="C14" t="str">
        <f>"2/24"</f>
        <v>2/24</v>
      </c>
      <c r="D14" t="str">
        <f>"66/8582"</f>
        <v>66/8582</v>
      </c>
      <c r="E14">
        <v>1.44172106933271E-2</v>
      </c>
      <c r="F14">
        <v>0.114925405353218</v>
      </c>
      <c r="G14">
        <v>8.8087944828731404E-2</v>
      </c>
      <c r="H14" t="s">
        <v>1163</v>
      </c>
      <c r="I14">
        <v>2</v>
      </c>
      <c r="J14" t="str">
        <f t="shared" si="0"/>
        <v/>
      </c>
    </row>
    <row r="15" spans="1:10">
      <c r="A15" t="s">
        <v>1164</v>
      </c>
      <c r="B15" t="s">
        <v>1165</v>
      </c>
      <c r="C15" t="str">
        <f>"2/24"</f>
        <v>2/24</v>
      </c>
      <c r="D15" t="str">
        <f>"75/8582"</f>
        <v>75/8582</v>
      </c>
      <c r="E15">
        <v>1.8369175951500501E-2</v>
      </c>
      <c r="F15">
        <v>0.13514465164318201</v>
      </c>
      <c r="G15">
        <v>0.103585578673875</v>
      </c>
      <c r="H15" t="s">
        <v>1146</v>
      </c>
      <c r="I15">
        <v>2</v>
      </c>
      <c r="J15" t="str">
        <f t="shared" si="0"/>
        <v/>
      </c>
    </row>
    <row r="16" spans="1:10">
      <c r="A16" t="s">
        <v>316</v>
      </c>
      <c r="B16" t="s">
        <v>317</v>
      </c>
      <c r="C16" t="str">
        <f>"4/24"</f>
        <v>4/24</v>
      </c>
      <c r="D16" t="str">
        <f>"394/8582"</f>
        <v>394/8582</v>
      </c>
      <c r="E16">
        <v>2.2423780532347299E-2</v>
      </c>
      <c r="F16">
        <v>0.153976626322118</v>
      </c>
      <c r="G16">
        <v>0.11801989753867</v>
      </c>
      <c r="H16" t="s">
        <v>1166</v>
      </c>
      <c r="I16">
        <v>4</v>
      </c>
      <c r="J16" t="str">
        <f t="shared" si="0"/>
        <v/>
      </c>
    </row>
    <row r="17" spans="1:10">
      <c r="A17" t="s">
        <v>114</v>
      </c>
      <c r="B17" t="s">
        <v>115</v>
      </c>
      <c r="C17" t="str">
        <f>"3/24"</f>
        <v>3/24</v>
      </c>
      <c r="D17" t="str">
        <f>"230/8582"</f>
        <v>230/8582</v>
      </c>
      <c r="E17">
        <v>2.5391232907675299E-2</v>
      </c>
      <c r="F17">
        <v>0.16345606184316</v>
      </c>
      <c r="G17">
        <v>0.12528568868918699</v>
      </c>
      <c r="H17" t="s">
        <v>1167</v>
      </c>
      <c r="I17">
        <v>3</v>
      </c>
      <c r="J17" t="str">
        <f t="shared" si="0"/>
        <v/>
      </c>
    </row>
    <row r="18" spans="1:10">
      <c r="A18" t="s">
        <v>260</v>
      </c>
      <c r="B18" t="s">
        <v>261</v>
      </c>
      <c r="C18" t="str">
        <f>"3/24"</f>
        <v>3/24</v>
      </c>
      <c r="D18" t="str">
        <f>"263/8582"</f>
        <v>263/8582</v>
      </c>
      <c r="E18">
        <v>3.58103953305553E-2</v>
      </c>
      <c r="F18">
        <v>0.165763100346835</v>
      </c>
      <c r="G18">
        <v>0.12705398595822801</v>
      </c>
      <c r="H18" t="s">
        <v>1143</v>
      </c>
      <c r="I18">
        <v>3</v>
      </c>
      <c r="J18" t="str">
        <f t="shared" si="0"/>
        <v/>
      </c>
    </row>
    <row r="19" spans="1:10">
      <c r="A19" t="s">
        <v>72</v>
      </c>
      <c r="B19" t="s">
        <v>73</v>
      </c>
      <c r="C19" t="str">
        <f>"2/24"</f>
        <v>2/24</v>
      </c>
      <c r="D19" t="str">
        <f>"117/8582"</f>
        <v>117/8582</v>
      </c>
      <c r="E19">
        <v>4.1843112708909801E-2</v>
      </c>
      <c r="F19">
        <v>0.165763100346835</v>
      </c>
      <c r="G19">
        <v>0.12705398595822801</v>
      </c>
      <c r="H19" t="s">
        <v>1168</v>
      </c>
      <c r="I19">
        <v>2</v>
      </c>
      <c r="J19" t="str">
        <f t="shared" si="0"/>
        <v/>
      </c>
    </row>
    <row r="20" spans="1:10">
      <c r="A20" t="s">
        <v>884</v>
      </c>
      <c r="B20" t="s">
        <v>885</v>
      </c>
      <c r="C20" t="str">
        <f t="shared" ref="C20:C27" si="2">"1/24"</f>
        <v>1/24</v>
      </c>
      <c r="D20" t="str">
        <f>"12/8582"</f>
        <v>12/8582</v>
      </c>
      <c r="E20">
        <v>3.30680994586472E-2</v>
      </c>
      <c r="F20">
        <v>0.165763100346835</v>
      </c>
      <c r="G20">
        <v>0.12705398595822801</v>
      </c>
      <c r="H20" t="s">
        <v>1169</v>
      </c>
      <c r="I20">
        <v>1</v>
      </c>
      <c r="J20" t="str">
        <f t="shared" si="0"/>
        <v/>
      </c>
    </row>
    <row r="21" spans="1:10">
      <c r="A21" t="s">
        <v>1170</v>
      </c>
      <c r="B21" t="s">
        <v>1171</v>
      </c>
      <c r="C21" t="str">
        <f t="shared" si="2"/>
        <v>1/24</v>
      </c>
      <c r="D21" t="str">
        <f>"13/8582"</f>
        <v>13/8582</v>
      </c>
      <c r="E21">
        <v>3.5775960090268302E-2</v>
      </c>
      <c r="F21">
        <v>0.165763100346835</v>
      </c>
      <c r="G21">
        <v>0.12705398595822801</v>
      </c>
      <c r="H21" t="s">
        <v>1172</v>
      </c>
      <c r="I21">
        <v>1</v>
      </c>
      <c r="J21" t="str">
        <f t="shared" si="0"/>
        <v/>
      </c>
    </row>
    <row r="22" spans="1:10">
      <c r="A22" t="s">
        <v>1173</v>
      </c>
      <c r="B22" t="s">
        <v>1174</v>
      </c>
      <c r="C22" t="str">
        <f t="shared" si="2"/>
        <v>1/24</v>
      </c>
      <c r="D22" t="str">
        <f>"14/8582"</f>
        <v>14/8582</v>
      </c>
      <c r="E22">
        <v>3.8476552569884699E-2</v>
      </c>
      <c r="F22">
        <v>0.165763100346835</v>
      </c>
      <c r="G22">
        <v>0.12705398595822801</v>
      </c>
      <c r="H22" t="s">
        <v>1175</v>
      </c>
      <c r="I22">
        <v>1</v>
      </c>
      <c r="J22" t="str">
        <f t="shared" si="0"/>
        <v/>
      </c>
    </row>
    <row r="23" spans="1:10">
      <c r="A23" t="s">
        <v>1176</v>
      </c>
      <c r="B23" t="s">
        <v>1177</v>
      </c>
      <c r="C23" t="str">
        <f t="shared" si="2"/>
        <v>1/24</v>
      </c>
      <c r="D23" t="str">
        <f>"14/8582"</f>
        <v>14/8582</v>
      </c>
      <c r="E23">
        <v>3.8476552569884699E-2</v>
      </c>
      <c r="F23">
        <v>0.165763100346835</v>
      </c>
      <c r="G23">
        <v>0.12705398595822801</v>
      </c>
      <c r="H23" t="s">
        <v>1178</v>
      </c>
      <c r="I23">
        <v>1</v>
      </c>
      <c r="J23" t="str">
        <f t="shared" si="0"/>
        <v/>
      </c>
    </row>
    <row r="24" spans="1:10">
      <c r="A24" t="s">
        <v>1179</v>
      </c>
      <c r="B24" t="s">
        <v>1180</v>
      </c>
      <c r="C24" t="str">
        <f t="shared" si="2"/>
        <v>1/24</v>
      </c>
      <c r="D24" t="str">
        <f>"15/8582"</f>
        <v>15/8582</v>
      </c>
      <c r="E24">
        <v>4.1169895559884997E-2</v>
      </c>
      <c r="F24">
        <v>0.165763100346835</v>
      </c>
      <c r="G24">
        <v>0.12705398595822801</v>
      </c>
      <c r="H24" t="s">
        <v>1181</v>
      </c>
      <c r="I24">
        <v>1</v>
      </c>
      <c r="J24" t="str">
        <f t="shared" si="0"/>
        <v/>
      </c>
    </row>
    <row r="25" spans="1:10">
      <c r="A25" t="s">
        <v>1182</v>
      </c>
      <c r="B25" t="s">
        <v>1183</v>
      </c>
      <c r="C25" t="str">
        <f t="shared" si="2"/>
        <v>1/24</v>
      </c>
      <c r="D25" t="str">
        <f>"15/8582"</f>
        <v>15/8582</v>
      </c>
      <c r="E25">
        <v>4.1169895559884997E-2</v>
      </c>
      <c r="F25">
        <v>0.165763100346835</v>
      </c>
      <c r="G25">
        <v>0.12705398595822801</v>
      </c>
      <c r="H25" t="s">
        <v>1184</v>
      </c>
      <c r="I25">
        <v>1</v>
      </c>
      <c r="J25" t="str">
        <f t="shared" si="0"/>
        <v/>
      </c>
    </row>
    <row r="26" spans="1:10">
      <c r="A26" t="s">
        <v>1185</v>
      </c>
      <c r="B26" t="s">
        <v>1186</v>
      </c>
      <c r="C26" t="str">
        <f t="shared" si="2"/>
        <v>1/24</v>
      </c>
      <c r="D26" t="str">
        <f>"15/8582"</f>
        <v>15/8582</v>
      </c>
      <c r="E26">
        <v>4.1169895559884997E-2</v>
      </c>
      <c r="F26">
        <v>0.165763100346835</v>
      </c>
      <c r="G26">
        <v>0.12705398595822801</v>
      </c>
      <c r="H26" t="s">
        <v>1184</v>
      </c>
      <c r="I26">
        <v>1</v>
      </c>
      <c r="J26" t="str">
        <f t="shared" si="0"/>
        <v/>
      </c>
    </row>
    <row r="27" spans="1:10">
      <c r="A27" t="s">
        <v>1187</v>
      </c>
      <c r="B27" t="s">
        <v>1188</v>
      </c>
      <c r="C27" t="str">
        <f t="shared" si="2"/>
        <v>1/24</v>
      </c>
      <c r="D27" t="str">
        <f>"15/8582"</f>
        <v>15/8582</v>
      </c>
      <c r="E27">
        <v>4.1169895559884997E-2</v>
      </c>
      <c r="F27">
        <v>0.165763100346835</v>
      </c>
      <c r="G27">
        <v>0.12705398595822801</v>
      </c>
      <c r="H27" t="s">
        <v>1175</v>
      </c>
      <c r="I27">
        <v>1</v>
      </c>
      <c r="J27" t="str">
        <f t="shared" si="0"/>
        <v/>
      </c>
    </row>
    <row r="28" spans="1:10">
      <c r="A28" t="s">
        <v>76</v>
      </c>
      <c r="B28" t="s">
        <v>77</v>
      </c>
      <c r="C28" t="str">
        <f>"2/24"</f>
        <v>2/24</v>
      </c>
      <c r="D28" t="str">
        <f>"122/8582"</f>
        <v>122/8582</v>
      </c>
      <c r="E28">
        <v>4.5130389286542803E-2</v>
      </c>
      <c r="F28">
        <v>0.17118198113115801</v>
      </c>
      <c r="G28">
        <v>0.13120744593599201</v>
      </c>
      <c r="H28" t="s">
        <v>1168</v>
      </c>
      <c r="I28">
        <v>2</v>
      </c>
      <c r="J28" t="str">
        <f t="shared" si="0"/>
        <v/>
      </c>
    </row>
    <row r="29" spans="1:10">
      <c r="A29" t="s">
        <v>532</v>
      </c>
      <c r="B29" t="s">
        <v>533</v>
      </c>
      <c r="C29" t="str">
        <f>"1/24"</f>
        <v>1/24</v>
      </c>
      <c r="D29" t="str">
        <f>"17/8582"</f>
        <v>17/8582</v>
      </c>
      <c r="E29">
        <v>4.6534907491965198E-2</v>
      </c>
      <c r="F29">
        <v>0.17118198113115801</v>
      </c>
      <c r="G29">
        <v>0.13120744593599201</v>
      </c>
      <c r="H29" t="s">
        <v>1189</v>
      </c>
      <c r="I29">
        <v>1</v>
      </c>
      <c r="J29" t="str">
        <f t="shared" si="0"/>
        <v/>
      </c>
    </row>
    <row r="30" spans="1:10">
      <c r="A30" t="s">
        <v>314</v>
      </c>
      <c r="B30" t="s">
        <v>315</v>
      </c>
      <c r="C30" t="str">
        <f>"3/24"</f>
        <v>3/24</v>
      </c>
      <c r="D30" t="str">
        <f>"307/8582"</f>
        <v>307/8582</v>
      </c>
      <c r="E30">
        <v>5.2672034417361201E-2</v>
      </c>
      <c r="F30">
        <v>0.173217988729157</v>
      </c>
      <c r="G30">
        <v>0.13276800362480101</v>
      </c>
      <c r="H30" t="s">
        <v>1162</v>
      </c>
      <c r="I30">
        <v>3</v>
      </c>
      <c r="J30" t="str">
        <f t="shared" si="0"/>
        <v/>
      </c>
    </row>
    <row r="31" spans="1:10">
      <c r="A31" t="s">
        <v>1190</v>
      </c>
      <c r="B31" t="s">
        <v>1191</v>
      </c>
      <c r="C31" t="str">
        <f t="shared" ref="C31:C57" si="3">"1/24"</f>
        <v>1/24</v>
      </c>
      <c r="D31" t="str">
        <f>"19/8582"</f>
        <v>19/8582</v>
      </c>
      <c r="E31">
        <v>5.1871144272607597E-2</v>
      </c>
      <c r="F31">
        <v>0.173217988729157</v>
      </c>
      <c r="G31">
        <v>0.13276800362480101</v>
      </c>
      <c r="H31" t="s">
        <v>1175</v>
      </c>
      <c r="I31">
        <v>1</v>
      </c>
      <c r="J31" t="str">
        <f t="shared" si="0"/>
        <v/>
      </c>
    </row>
    <row r="32" spans="1:10">
      <c r="A32" t="s">
        <v>731</v>
      </c>
      <c r="B32" t="s">
        <v>732</v>
      </c>
      <c r="C32" t="str">
        <f t="shared" si="3"/>
        <v>1/24</v>
      </c>
      <c r="D32" t="str">
        <f>"19/8582"</f>
        <v>19/8582</v>
      </c>
      <c r="E32">
        <v>5.1871144272607597E-2</v>
      </c>
      <c r="F32">
        <v>0.173217988729157</v>
      </c>
      <c r="G32">
        <v>0.13276800362480101</v>
      </c>
      <c r="H32" t="s">
        <v>1184</v>
      </c>
      <c r="I32">
        <v>1</v>
      </c>
      <c r="J32" t="str">
        <f t="shared" si="0"/>
        <v/>
      </c>
    </row>
    <row r="33" spans="1:10">
      <c r="A33" t="s">
        <v>1192</v>
      </c>
      <c r="B33" t="s">
        <v>1193</v>
      </c>
      <c r="C33" t="str">
        <f t="shared" si="3"/>
        <v>1/24</v>
      </c>
      <c r="D33" t="str">
        <f>"20/8582"</f>
        <v>20/8582</v>
      </c>
      <c r="E33">
        <v>5.4528518152959803E-2</v>
      </c>
      <c r="F33">
        <v>0.173217988729157</v>
      </c>
      <c r="G33">
        <v>0.13276800362480101</v>
      </c>
      <c r="H33" t="s">
        <v>1175</v>
      </c>
      <c r="I33">
        <v>1</v>
      </c>
      <c r="J33" t="str">
        <f t="shared" si="0"/>
        <v/>
      </c>
    </row>
    <row r="34" spans="1:10">
      <c r="A34" t="s">
        <v>797</v>
      </c>
      <c r="B34" t="s">
        <v>798</v>
      </c>
      <c r="C34" t="str">
        <f t="shared" si="3"/>
        <v>1/24</v>
      </c>
      <c r="D34" t="str">
        <f>"21/8582"</f>
        <v>21/8582</v>
      </c>
      <c r="E34">
        <v>5.7178753561080903E-2</v>
      </c>
      <c r="F34">
        <v>0.173217988729157</v>
      </c>
      <c r="G34">
        <v>0.13276800362480101</v>
      </c>
      <c r="H34" t="s">
        <v>1184</v>
      </c>
      <c r="I34">
        <v>1</v>
      </c>
      <c r="J34" t="str">
        <f t="shared" si="0"/>
        <v/>
      </c>
    </row>
    <row r="35" spans="1:10">
      <c r="A35" t="s">
        <v>1194</v>
      </c>
      <c r="B35" t="s">
        <v>1195</v>
      </c>
      <c r="C35" t="str">
        <f t="shared" si="3"/>
        <v>1/24</v>
      </c>
      <c r="D35" t="str">
        <f>"21/8582"</f>
        <v>21/8582</v>
      </c>
      <c r="E35">
        <v>5.7178753561080903E-2</v>
      </c>
      <c r="F35">
        <v>0.173217988729157</v>
      </c>
      <c r="G35">
        <v>0.13276800362480101</v>
      </c>
      <c r="H35" t="s">
        <v>1175</v>
      </c>
      <c r="I35">
        <v>1</v>
      </c>
      <c r="J35" t="str">
        <f t="shared" si="0"/>
        <v/>
      </c>
    </row>
    <row r="36" spans="1:10">
      <c r="A36" t="s">
        <v>1196</v>
      </c>
      <c r="B36" t="s">
        <v>1197</v>
      </c>
      <c r="C36" t="str">
        <f t="shared" si="3"/>
        <v>1/24</v>
      </c>
      <c r="D36" t="str">
        <f>"23/8582"</f>
        <v>23/8582</v>
      </c>
      <c r="E36">
        <v>6.2457882293213897E-2</v>
      </c>
      <c r="F36">
        <v>0.18380462503431499</v>
      </c>
      <c r="G36">
        <v>0.14088244126288901</v>
      </c>
      <c r="H36" t="s">
        <v>1198</v>
      </c>
      <c r="I36">
        <v>1</v>
      </c>
      <c r="J36" t="str">
        <f t="shared" si="0"/>
        <v/>
      </c>
    </row>
    <row r="37" spans="1:10">
      <c r="A37" t="s">
        <v>1199</v>
      </c>
      <c r="B37" t="s">
        <v>1200</v>
      </c>
      <c r="C37" t="str">
        <f t="shared" si="3"/>
        <v>1/24</v>
      </c>
      <c r="D37" t="str">
        <f>"26/8582"</f>
        <v>26/8582</v>
      </c>
      <c r="E37">
        <v>7.0323493999203304E-2</v>
      </c>
      <c r="F37">
        <v>0.20120333005327601</v>
      </c>
      <c r="G37">
        <v>0.15421818859474401</v>
      </c>
      <c r="H37" t="s">
        <v>1175</v>
      </c>
      <c r="I37">
        <v>1</v>
      </c>
      <c r="J37" t="str">
        <f t="shared" si="0"/>
        <v/>
      </c>
    </row>
    <row r="38" spans="1:10">
      <c r="A38" t="s">
        <v>1092</v>
      </c>
      <c r="B38" t="s">
        <v>1093</v>
      </c>
      <c r="C38" t="str">
        <f t="shared" si="3"/>
        <v>1/24</v>
      </c>
      <c r="D38" t="str">
        <f>"27/8582"</f>
        <v>27/8582</v>
      </c>
      <c r="E38">
        <v>7.2931282234829906E-2</v>
      </c>
      <c r="F38">
        <v>0.203024920815878</v>
      </c>
      <c r="G38">
        <v>0.155614400216565</v>
      </c>
      <c r="H38" t="s">
        <v>1184</v>
      </c>
      <c r="I38">
        <v>1</v>
      </c>
      <c r="J38" t="str">
        <f t="shared" si="0"/>
        <v/>
      </c>
    </row>
    <row r="39" spans="1:10">
      <c r="A39" t="s">
        <v>1201</v>
      </c>
      <c r="B39" t="s">
        <v>1202</v>
      </c>
      <c r="C39" t="str">
        <f t="shared" si="3"/>
        <v>1/24</v>
      </c>
      <c r="D39" t="str">
        <f>"28/8582"</f>
        <v>28/8582</v>
      </c>
      <c r="E39">
        <v>7.55320594676019E-2</v>
      </c>
      <c r="F39">
        <v>0.20473163487271001</v>
      </c>
      <c r="G39">
        <v>0.15692256122077999</v>
      </c>
      <c r="H39" t="s">
        <v>1203</v>
      </c>
      <c r="I39">
        <v>1</v>
      </c>
      <c r="J39" t="str">
        <f t="shared" si="0"/>
        <v/>
      </c>
    </row>
    <row r="40" spans="1:10">
      <c r="A40" t="s">
        <v>1204</v>
      </c>
      <c r="B40" t="s">
        <v>1205</v>
      </c>
      <c r="C40" t="str">
        <f t="shared" si="3"/>
        <v>1/24</v>
      </c>
      <c r="D40" t="str">
        <f>"30/8582"</f>
        <v>30/8582</v>
      </c>
      <c r="E40">
        <v>8.0712653006596205E-2</v>
      </c>
      <c r="F40">
        <v>0.208278740128331</v>
      </c>
      <c r="G40">
        <v>0.15964134399207799</v>
      </c>
      <c r="H40" t="s">
        <v>1206</v>
      </c>
      <c r="I40">
        <v>1</v>
      </c>
      <c r="J40" t="str">
        <f t="shared" si="0"/>
        <v/>
      </c>
    </row>
    <row r="41" spans="1:10">
      <c r="A41" t="s">
        <v>1207</v>
      </c>
      <c r="B41" t="s">
        <v>1208</v>
      </c>
      <c r="C41" t="str">
        <f t="shared" si="3"/>
        <v>1/24</v>
      </c>
      <c r="D41" t="str">
        <f>"31/8582"</f>
        <v>31/8582</v>
      </c>
      <c r="E41">
        <v>8.3292505243247397E-2</v>
      </c>
      <c r="F41">
        <v>0.208278740128331</v>
      </c>
      <c r="G41">
        <v>0.15964134399207799</v>
      </c>
      <c r="H41" t="s">
        <v>1175</v>
      </c>
      <c r="I41">
        <v>1</v>
      </c>
      <c r="J41" t="str">
        <f t="shared" si="0"/>
        <v/>
      </c>
    </row>
    <row r="42" spans="1:10">
      <c r="A42" t="s">
        <v>710</v>
      </c>
      <c r="B42" t="s">
        <v>711</v>
      </c>
      <c r="C42" t="str">
        <f t="shared" si="3"/>
        <v>1/24</v>
      </c>
      <c r="D42" t="str">
        <f>"32/8582"</f>
        <v>32/8582</v>
      </c>
      <c r="E42">
        <v>8.5865418338108901E-2</v>
      </c>
      <c r="F42">
        <v>0.208278740128331</v>
      </c>
      <c r="G42">
        <v>0.15964134399207799</v>
      </c>
      <c r="H42" t="s">
        <v>1209</v>
      </c>
      <c r="I42">
        <v>1</v>
      </c>
      <c r="J42" t="str">
        <f t="shared" si="0"/>
        <v/>
      </c>
    </row>
    <row r="43" spans="1:10">
      <c r="A43" t="s">
        <v>988</v>
      </c>
      <c r="B43" t="s">
        <v>989</v>
      </c>
      <c r="C43" t="str">
        <f t="shared" si="3"/>
        <v>1/24</v>
      </c>
      <c r="D43" t="str">
        <f>"33/8582"</f>
        <v>33/8582</v>
      </c>
      <c r="E43">
        <v>8.8431410146282793E-2</v>
      </c>
      <c r="F43">
        <v>0.208278740128331</v>
      </c>
      <c r="G43">
        <v>0.15964134399207799</v>
      </c>
      <c r="H43" t="s">
        <v>1210</v>
      </c>
      <c r="I43">
        <v>1</v>
      </c>
      <c r="J43" t="str">
        <f t="shared" si="0"/>
        <v/>
      </c>
    </row>
    <row r="44" spans="1:10">
      <c r="A44" t="s">
        <v>1211</v>
      </c>
      <c r="B44" t="s">
        <v>1212</v>
      </c>
      <c r="C44" t="str">
        <f t="shared" si="3"/>
        <v>1/24</v>
      </c>
      <c r="D44" t="str">
        <f>"33/8582"</f>
        <v>33/8582</v>
      </c>
      <c r="E44">
        <v>8.8431410146282793E-2</v>
      </c>
      <c r="F44">
        <v>0.208278740128331</v>
      </c>
      <c r="G44">
        <v>0.15964134399207799</v>
      </c>
      <c r="H44" t="s">
        <v>1213</v>
      </c>
      <c r="I44">
        <v>1</v>
      </c>
      <c r="J44" t="str">
        <f t="shared" si="0"/>
        <v/>
      </c>
    </row>
    <row r="45" spans="1:10">
      <c r="A45" t="s">
        <v>188</v>
      </c>
      <c r="B45" t="s">
        <v>189</v>
      </c>
      <c r="C45" t="str">
        <f t="shared" si="3"/>
        <v>1/24</v>
      </c>
      <c r="D45" t="str">
        <f>"36/8582"</f>
        <v>36/8582</v>
      </c>
      <c r="E45">
        <v>9.6088035744412201E-2</v>
      </c>
      <c r="F45">
        <v>0.208278740128331</v>
      </c>
      <c r="G45">
        <v>0.15964134399207799</v>
      </c>
      <c r="H45" t="s">
        <v>1184</v>
      </c>
      <c r="I45">
        <v>1</v>
      </c>
      <c r="J45" t="str">
        <f t="shared" si="0"/>
        <v/>
      </c>
    </row>
    <row r="46" spans="1:10">
      <c r="A46" t="s">
        <v>1100</v>
      </c>
      <c r="B46" t="s">
        <v>1101</v>
      </c>
      <c r="C46" t="str">
        <f t="shared" si="3"/>
        <v>1/24</v>
      </c>
      <c r="D46" t="str">
        <f>"36/8582"</f>
        <v>36/8582</v>
      </c>
      <c r="E46">
        <v>9.6088035744412201E-2</v>
      </c>
      <c r="F46">
        <v>0.208278740128331</v>
      </c>
      <c r="G46">
        <v>0.15964134399207799</v>
      </c>
      <c r="H46" t="s">
        <v>1184</v>
      </c>
      <c r="I46">
        <v>1</v>
      </c>
      <c r="J46" t="str">
        <f t="shared" si="0"/>
        <v/>
      </c>
    </row>
    <row r="47" spans="1:10">
      <c r="A47" t="s">
        <v>1214</v>
      </c>
      <c r="B47" t="s">
        <v>1215</v>
      </c>
      <c r="C47" t="str">
        <f t="shared" si="3"/>
        <v>1/24</v>
      </c>
      <c r="D47" t="str">
        <f>"37/8582"</f>
        <v>37/8582</v>
      </c>
      <c r="E47">
        <v>9.8626520081193894E-2</v>
      </c>
      <c r="F47">
        <v>0.208278740128331</v>
      </c>
      <c r="G47">
        <v>0.15964134399207799</v>
      </c>
      <c r="H47" t="s">
        <v>1181</v>
      </c>
      <c r="I47">
        <v>1</v>
      </c>
      <c r="J47" t="str">
        <f t="shared" si="0"/>
        <v/>
      </c>
    </row>
    <row r="48" spans="1:10">
      <c r="A48" t="s">
        <v>1216</v>
      </c>
      <c r="B48" t="s">
        <v>1217</v>
      </c>
      <c r="C48" t="str">
        <f t="shared" si="3"/>
        <v>1/24</v>
      </c>
      <c r="D48" t="str">
        <f>"39/8582"</f>
        <v>39/8582</v>
      </c>
      <c r="E48">
        <v>0.10368300834715299</v>
      </c>
      <c r="F48">
        <v>0.208278740128331</v>
      </c>
      <c r="G48">
        <v>0.15964134399207799</v>
      </c>
      <c r="H48" t="s">
        <v>1198</v>
      </c>
      <c r="I48">
        <v>1</v>
      </c>
      <c r="J48" t="str">
        <f t="shared" si="0"/>
        <v/>
      </c>
    </row>
    <row r="49" spans="1:10">
      <c r="A49" t="s">
        <v>127</v>
      </c>
      <c r="B49" t="s">
        <v>128</v>
      </c>
      <c r="C49" t="str">
        <f t="shared" si="3"/>
        <v>1/24</v>
      </c>
      <c r="D49" t="str">
        <f>"39/8582"</f>
        <v>39/8582</v>
      </c>
      <c r="E49">
        <v>0.10368300834715299</v>
      </c>
      <c r="F49">
        <v>0.208278740128331</v>
      </c>
      <c r="G49">
        <v>0.15964134399207799</v>
      </c>
      <c r="H49" t="s">
        <v>1181</v>
      </c>
      <c r="I49">
        <v>1</v>
      </c>
      <c r="J49" t="str">
        <f t="shared" si="0"/>
        <v/>
      </c>
    </row>
    <row r="50" spans="1:10">
      <c r="A50" t="s">
        <v>1218</v>
      </c>
      <c r="B50" t="s">
        <v>1219</v>
      </c>
      <c r="C50" t="str">
        <f t="shared" si="3"/>
        <v>1/24</v>
      </c>
      <c r="D50" t="str">
        <f>"39/8582"</f>
        <v>39/8582</v>
      </c>
      <c r="E50">
        <v>0.10368300834715299</v>
      </c>
      <c r="F50">
        <v>0.208278740128331</v>
      </c>
      <c r="G50">
        <v>0.15964134399207799</v>
      </c>
      <c r="H50" t="s">
        <v>1172</v>
      </c>
      <c r="I50">
        <v>1</v>
      </c>
      <c r="J50" t="str">
        <f t="shared" si="0"/>
        <v/>
      </c>
    </row>
    <row r="51" spans="1:10">
      <c r="A51" t="s">
        <v>1220</v>
      </c>
      <c r="B51" t="s">
        <v>1221</v>
      </c>
      <c r="C51" t="str">
        <f t="shared" si="3"/>
        <v>1/24</v>
      </c>
      <c r="D51" t="str">
        <f>"39/8582"</f>
        <v>39/8582</v>
      </c>
      <c r="E51">
        <v>0.10368300834715299</v>
      </c>
      <c r="F51">
        <v>0.208278740128331</v>
      </c>
      <c r="G51">
        <v>0.15964134399207799</v>
      </c>
      <c r="H51" t="s">
        <v>1184</v>
      </c>
      <c r="I51">
        <v>1</v>
      </c>
      <c r="J51" t="str">
        <f t="shared" si="0"/>
        <v/>
      </c>
    </row>
    <row r="52" spans="1:10">
      <c r="A52" t="s">
        <v>1222</v>
      </c>
      <c r="B52" t="s">
        <v>1223</v>
      </c>
      <c r="C52" t="str">
        <f t="shared" si="3"/>
        <v>1/24</v>
      </c>
      <c r="D52" t="str">
        <f>"40/8582"</f>
        <v>40/8582</v>
      </c>
      <c r="E52">
        <v>0.10620104742004</v>
      </c>
      <c r="F52">
        <v>0.208278740128331</v>
      </c>
      <c r="G52">
        <v>0.15964134399207799</v>
      </c>
      <c r="H52" t="s">
        <v>1175</v>
      </c>
      <c r="I52">
        <v>1</v>
      </c>
      <c r="J52" t="str">
        <f t="shared" si="0"/>
        <v/>
      </c>
    </row>
    <row r="53" spans="1:10">
      <c r="A53" t="s">
        <v>713</v>
      </c>
      <c r="B53" t="s">
        <v>714</v>
      </c>
      <c r="C53" t="str">
        <f t="shared" si="3"/>
        <v>1/24</v>
      </c>
      <c r="D53" t="str">
        <f>"41/8582"</f>
        <v>41/8582</v>
      </c>
      <c r="E53">
        <v>0.108712306476691</v>
      </c>
      <c r="F53">
        <v>0.208278740128331</v>
      </c>
      <c r="G53">
        <v>0.15964134399207799</v>
      </c>
      <c r="H53" t="s">
        <v>1209</v>
      </c>
      <c r="I53">
        <v>1</v>
      </c>
      <c r="J53" t="str">
        <f t="shared" si="0"/>
        <v/>
      </c>
    </row>
    <row r="54" spans="1:10">
      <c r="A54" t="s">
        <v>588</v>
      </c>
      <c r="B54" t="s">
        <v>589</v>
      </c>
      <c r="C54" t="str">
        <f t="shared" si="3"/>
        <v>1/24</v>
      </c>
      <c r="D54" t="str">
        <f>"42/8582"</f>
        <v>42/8582</v>
      </c>
      <c r="E54">
        <v>0.111216802981148</v>
      </c>
      <c r="F54">
        <v>0.208278740128331</v>
      </c>
      <c r="G54">
        <v>0.15964134399207799</v>
      </c>
      <c r="H54" t="s">
        <v>1224</v>
      </c>
      <c r="I54">
        <v>1</v>
      </c>
      <c r="J54" t="str">
        <f t="shared" si="0"/>
        <v/>
      </c>
    </row>
    <row r="55" spans="1:10">
      <c r="A55" t="s">
        <v>1225</v>
      </c>
      <c r="B55" t="s">
        <v>1226</v>
      </c>
      <c r="C55" t="str">
        <f t="shared" si="3"/>
        <v>1/24</v>
      </c>
      <c r="D55" t="str">
        <f>"42/8582"</f>
        <v>42/8582</v>
      </c>
      <c r="E55">
        <v>0.111216802981148</v>
      </c>
      <c r="F55">
        <v>0.208278740128331</v>
      </c>
      <c r="G55">
        <v>0.15964134399207799</v>
      </c>
      <c r="H55" t="s">
        <v>1181</v>
      </c>
      <c r="I55">
        <v>1</v>
      </c>
      <c r="J55" t="str">
        <f t="shared" si="0"/>
        <v/>
      </c>
    </row>
    <row r="56" spans="1:10">
      <c r="A56" t="s">
        <v>1227</v>
      </c>
      <c r="B56" t="s">
        <v>1228</v>
      </c>
      <c r="C56" t="str">
        <f t="shared" si="3"/>
        <v>1/24</v>
      </c>
      <c r="D56" t="str">
        <f>"42/8582"</f>
        <v>42/8582</v>
      </c>
      <c r="E56">
        <v>0.111216802981148</v>
      </c>
      <c r="F56">
        <v>0.208278740128331</v>
      </c>
      <c r="G56">
        <v>0.15964134399207799</v>
      </c>
      <c r="H56" t="s">
        <v>1181</v>
      </c>
      <c r="I56">
        <v>1</v>
      </c>
      <c r="J56" t="str">
        <f t="shared" si="0"/>
        <v/>
      </c>
    </row>
    <row r="57" spans="1:10">
      <c r="A57" t="s">
        <v>715</v>
      </c>
      <c r="B57" t="s">
        <v>716</v>
      </c>
      <c r="C57" t="str">
        <f t="shared" si="3"/>
        <v>1/24</v>
      </c>
      <c r="D57" t="str">
        <f>"43/8582"</f>
        <v>43/8582</v>
      </c>
      <c r="E57">
        <v>0.11371455435450201</v>
      </c>
      <c r="F57">
        <v>0.20915355533060201</v>
      </c>
      <c r="G57">
        <v>0.16031187174037001</v>
      </c>
      <c r="H57" t="s">
        <v>1209</v>
      </c>
      <c r="I57">
        <v>1</v>
      </c>
      <c r="J57" t="str">
        <f t="shared" si="0"/>
        <v/>
      </c>
    </row>
    <row r="58" spans="1:10">
      <c r="A58" t="s">
        <v>255</v>
      </c>
      <c r="B58" t="s">
        <v>256</v>
      </c>
      <c r="C58" t="str">
        <f>"2/24"</f>
        <v>2/24</v>
      </c>
      <c r="D58" t="str">
        <f>"218/8582"</f>
        <v>218/8582</v>
      </c>
      <c r="E58">
        <v>0.12319029228205</v>
      </c>
      <c r="F58">
        <v>0.222607019386862</v>
      </c>
      <c r="G58">
        <v>0.17062367352084501</v>
      </c>
      <c r="H58" t="s">
        <v>1229</v>
      </c>
      <c r="I58">
        <v>2</v>
      </c>
      <c r="J58" t="str">
        <f t="shared" si="0"/>
        <v/>
      </c>
    </row>
    <row r="59" spans="1:10">
      <c r="A59" t="s">
        <v>1230</v>
      </c>
      <c r="B59" t="s">
        <v>1231</v>
      </c>
      <c r="C59" t="str">
        <f>"1/24"</f>
        <v>1/24</v>
      </c>
      <c r="D59" t="str">
        <f>"52/8582"</f>
        <v>52/8582</v>
      </c>
      <c r="E59">
        <v>0.13589363916738201</v>
      </c>
      <c r="F59">
        <v>0.24132835921104001</v>
      </c>
      <c r="G59">
        <v>0.184973193059049</v>
      </c>
      <c r="H59" t="s">
        <v>1203</v>
      </c>
      <c r="I59">
        <v>1</v>
      </c>
      <c r="J59" t="str">
        <f t="shared" si="0"/>
        <v/>
      </c>
    </row>
    <row r="60" spans="1:10">
      <c r="A60" t="s">
        <v>91</v>
      </c>
      <c r="B60" t="s">
        <v>92</v>
      </c>
      <c r="C60" t="str">
        <f>"1/24"</f>
        <v>1/24</v>
      </c>
      <c r="D60" t="str">
        <f>"54/8582"</f>
        <v>54/8582</v>
      </c>
      <c r="E60">
        <v>0.14074958055544701</v>
      </c>
      <c r="F60">
        <v>0.24571536944425401</v>
      </c>
      <c r="G60">
        <v>0.18833574561388899</v>
      </c>
      <c r="H60" t="s">
        <v>1232</v>
      </c>
      <c r="I60">
        <v>1</v>
      </c>
      <c r="J60" t="str">
        <f t="shared" si="0"/>
        <v/>
      </c>
    </row>
    <row r="61" spans="1:10">
      <c r="A61" t="s">
        <v>658</v>
      </c>
      <c r="B61" t="s">
        <v>659</v>
      </c>
      <c r="C61" t="str">
        <f>"1/24"</f>
        <v>1/24</v>
      </c>
      <c r="D61" t="str">
        <f>"56/8582"</f>
        <v>56/8582</v>
      </c>
      <c r="E61">
        <v>0.14557936433691501</v>
      </c>
      <c r="F61">
        <v>0.24991124211170401</v>
      </c>
      <c r="G61">
        <v>0.191551795180151</v>
      </c>
      <c r="H61" t="s">
        <v>660</v>
      </c>
      <c r="I61">
        <v>1</v>
      </c>
      <c r="J61" t="str">
        <f t="shared" si="0"/>
        <v/>
      </c>
    </row>
    <row r="62" spans="1:10">
      <c r="A62" t="s">
        <v>82</v>
      </c>
      <c r="B62" t="s">
        <v>83</v>
      </c>
      <c r="C62" t="str">
        <f>"2/24"</f>
        <v>2/24</v>
      </c>
      <c r="D62" t="str">
        <f>"246/8582"</f>
        <v>246/8582</v>
      </c>
      <c r="E62">
        <v>0.14984533862063501</v>
      </c>
      <c r="F62">
        <v>0.25301753898238299</v>
      </c>
      <c r="G62">
        <v>0.193932707446896</v>
      </c>
      <c r="H62" t="s">
        <v>1168</v>
      </c>
      <c r="I62">
        <v>2</v>
      </c>
      <c r="J62" t="str">
        <f t="shared" si="0"/>
        <v/>
      </c>
    </row>
    <row r="63" spans="1:10">
      <c r="A63" t="s">
        <v>1233</v>
      </c>
      <c r="B63" t="s">
        <v>1234</v>
      </c>
      <c r="C63" t="str">
        <f>"1/24"</f>
        <v>1/24</v>
      </c>
      <c r="D63" t="str">
        <f>"59/8582"</f>
        <v>59/8582</v>
      </c>
      <c r="E63">
        <v>0.152775289210166</v>
      </c>
      <c r="F63">
        <v>0.25380410949430698</v>
      </c>
      <c r="G63">
        <v>0.19453559746625501</v>
      </c>
      <c r="H63" t="s">
        <v>1198</v>
      </c>
      <c r="I63">
        <v>1</v>
      </c>
      <c r="J63" t="str">
        <f t="shared" si="0"/>
        <v/>
      </c>
    </row>
    <row r="64" spans="1:10">
      <c r="A64" t="s">
        <v>1235</v>
      </c>
      <c r="B64" t="s">
        <v>1236</v>
      </c>
      <c r="C64" t="str">
        <f>"1/24"</f>
        <v>1/24</v>
      </c>
      <c r="D64" t="str">
        <f>"61/8582"</f>
        <v>61/8582</v>
      </c>
      <c r="E64">
        <v>0.1575402673147</v>
      </c>
      <c r="F64">
        <v>0.25756583386371601</v>
      </c>
      <c r="G64">
        <v>0.19741888134674199</v>
      </c>
      <c r="H64" t="s">
        <v>1213</v>
      </c>
      <c r="I64">
        <v>1</v>
      </c>
      <c r="J64" t="str">
        <f t="shared" si="0"/>
        <v/>
      </c>
    </row>
    <row r="65" spans="1:10">
      <c r="A65" t="s">
        <v>511</v>
      </c>
      <c r="B65" t="s">
        <v>512</v>
      </c>
      <c r="C65" t="str">
        <f>"2/24"</f>
        <v>2/24</v>
      </c>
      <c r="D65" t="str">
        <f>"262/8582"</f>
        <v>262/8582</v>
      </c>
      <c r="E65">
        <v>0.16558849345548499</v>
      </c>
      <c r="F65">
        <v>0.266493981654921</v>
      </c>
      <c r="G65">
        <v>0.20426212186120701</v>
      </c>
      <c r="H65" t="s">
        <v>1237</v>
      </c>
      <c r="I65">
        <v>2</v>
      </c>
      <c r="J65" t="str">
        <f t="shared" si="0"/>
        <v/>
      </c>
    </row>
    <row r="66" spans="1:10">
      <c r="A66" t="s">
        <v>515</v>
      </c>
      <c r="B66" t="s">
        <v>516</v>
      </c>
      <c r="C66" t="str">
        <f>"2/24"</f>
        <v>2/24</v>
      </c>
      <c r="D66" t="str">
        <f>"268/8582"</f>
        <v>268/8582</v>
      </c>
      <c r="E66">
        <v>0.17157237159460101</v>
      </c>
      <c r="F66">
        <v>0.27187621960375202</v>
      </c>
      <c r="G66">
        <v>0.20838749586388799</v>
      </c>
      <c r="H66" t="s">
        <v>1237</v>
      </c>
      <c r="I66">
        <v>2</v>
      </c>
      <c r="J66" t="str">
        <f t="shared" ref="J66:J104" si="4">IF(F66&lt;0.05,"*","")</f>
        <v/>
      </c>
    </row>
    <row r="67" spans="1:10">
      <c r="A67" t="s">
        <v>295</v>
      </c>
      <c r="B67" t="s">
        <v>296</v>
      </c>
      <c r="C67" t="str">
        <f>"1/24"</f>
        <v>1/24</v>
      </c>
      <c r="D67" t="str">
        <f>"70/8582"</f>
        <v>70/8582</v>
      </c>
      <c r="E67">
        <v>0.17866667859539001</v>
      </c>
      <c r="F67">
        <v>0.27822677921866201</v>
      </c>
      <c r="G67">
        <v>0.21325506838425801</v>
      </c>
      <c r="H67" t="s">
        <v>1238</v>
      </c>
      <c r="I67">
        <v>1</v>
      </c>
      <c r="J67" t="str">
        <f t="shared" si="4"/>
        <v/>
      </c>
    </row>
    <row r="68" spans="1:10">
      <c r="A68" t="s">
        <v>1239</v>
      </c>
      <c r="B68" t="s">
        <v>1240</v>
      </c>
      <c r="C68" t="str">
        <f>"1/24"</f>
        <v>1/24</v>
      </c>
      <c r="D68" t="str">
        <f>"71/8582"</f>
        <v>71/8582</v>
      </c>
      <c r="E68">
        <v>0.18098246803543999</v>
      </c>
      <c r="F68">
        <v>0.27822677921866201</v>
      </c>
      <c r="G68">
        <v>0.21325506838425801</v>
      </c>
      <c r="H68" t="s">
        <v>1213</v>
      </c>
      <c r="I68">
        <v>1</v>
      </c>
      <c r="J68" t="str">
        <f t="shared" si="4"/>
        <v/>
      </c>
    </row>
    <row r="69" spans="1:10">
      <c r="A69" t="s">
        <v>1241</v>
      </c>
      <c r="B69" t="s">
        <v>1242</v>
      </c>
      <c r="C69" t="str">
        <f>"1/24"</f>
        <v>1/24</v>
      </c>
      <c r="D69" t="str">
        <f>"75/8582"</f>
        <v>75/8582</v>
      </c>
      <c r="E69">
        <v>0.190183205831635</v>
      </c>
      <c r="F69">
        <v>0.28807162059791702</v>
      </c>
      <c r="G69">
        <v>0.220800935563043</v>
      </c>
      <c r="H69" t="s">
        <v>1175</v>
      </c>
      <c r="I69">
        <v>1</v>
      </c>
      <c r="J69" t="str">
        <f t="shared" si="4"/>
        <v/>
      </c>
    </row>
    <row r="70" spans="1:10">
      <c r="A70" t="s">
        <v>519</v>
      </c>
      <c r="B70" t="s">
        <v>520</v>
      </c>
      <c r="C70" t="str">
        <f>"2/24"</f>
        <v>2/24</v>
      </c>
      <c r="D70" t="str">
        <f>"291/8582"</f>
        <v>291/8582</v>
      </c>
      <c r="E70">
        <v>0.194849781800158</v>
      </c>
      <c r="F70">
        <v>0.290862717759657</v>
      </c>
      <c r="G70">
        <v>0.222940253775925</v>
      </c>
      <c r="H70" t="s">
        <v>1237</v>
      </c>
      <c r="I70">
        <v>2</v>
      </c>
      <c r="J70" t="str">
        <f t="shared" si="4"/>
        <v/>
      </c>
    </row>
    <row r="71" spans="1:10">
      <c r="A71" t="s">
        <v>1243</v>
      </c>
      <c r="B71" t="s">
        <v>1244</v>
      </c>
      <c r="C71" t="str">
        <f t="shared" ref="C71:C82" si="5">"1/24"</f>
        <v>1/24</v>
      </c>
      <c r="D71" t="str">
        <f>"85/8582"</f>
        <v>85/8582</v>
      </c>
      <c r="E71">
        <v>0.21275372093848499</v>
      </c>
      <c r="F71">
        <v>0.313051903666628</v>
      </c>
      <c r="G71">
        <v>0.23994780556972001</v>
      </c>
      <c r="H71" t="s">
        <v>1245</v>
      </c>
      <c r="I71">
        <v>1</v>
      </c>
      <c r="J71" t="str">
        <f t="shared" si="4"/>
        <v/>
      </c>
    </row>
    <row r="72" spans="1:10">
      <c r="A72" t="s">
        <v>143</v>
      </c>
      <c r="B72" t="s">
        <v>144</v>
      </c>
      <c r="C72" t="str">
        <f t="shared" si="5"/>
        <v>1/24</v>
      </c>
      <c r="D72" t="str">
        <f>"91/8582"</f>
        <v>91/8582</v>
      </c>
      <c r="E72">
        <v>0.22600532468019899</v>
      </c>
      <c r="F72">
        <v>0.32786687946564103</v>
      </c>
      <c r="G72">
        <v>0.25130317792460999</v>
      </c>
      <c r="H72" t="s">
        <v>1181</v>
      </c>
      <c r="I72">
        <v>1</v>
      </c>
      <c r="J72" t="str">
        <f t="shared" si="4"/>
        <v/>
      </c>
    </row>
    <row r="73" spans="1:10">
      <c r="A73" t="s">
        <v>198</v>
      </c>
      <c r="B73" t="s">
        <v>199</v>
      </c>
      <c r="C73" t="str">
        <f t="shared" si="5"/>
        <v>1/24</v>
      </c>
      <c r="D73" t="str">
        <f>"96/8582"</f>
        <v>96/8582</v>
      </c>
      <c r="E73">
        <v>0.23688477707833799</v>
      </c>
      <c r="F73">
        <v>0.33870567399844798</v>
      </c>
      <c r="G73">
        <v>0.25961088962579099</v>
      </c>
      <c r="H73" t="s">
        <v>1189</v>
      </c>
      <c r="I73">
        <v>1</v>
      </c>
      <c r="J73" t="str">
        <f t="shared" si="4"/>
        <v/>
      </c>
    </row>
    <row r="74" spans="1:10">
      <c r="A74" t="s">
        <v>303</v>
      </c>
      <c r="B74" t="s">
        <v>304</v>
      </c>
      <c r="C74" t="str">
        <f t="shared" si="5"/>
        <v>1/24</v>
      </c>
      <c r="D74" t="str">
        <f>"99/8582"</f>
        <v>99/8582</v>
      </c>
      <c r="E74">
        <v>0.24334194054257499</v>
      </c>
      <c r="F74">
        <v>0.33870567399844798</v>
      </c>
      <c r="G74">
        <v>0.25961088962579099</v>
      </c>
      <c r="H74" t="s">
        <v>1206</v>
      </c>
      <c r="I74">
        <v>1</v>
      </c>
      <c r="J74" t="str">
        <f t="shared" si="4"/>
        <v/>
      </c>
    </row>
    <row r="75" spans="1:10">
      <c r="A75" t="s">
        <v>857</v>
      </c>
      <c r="B75" t="s">
        <v>858</v>
      </c>
      <c r="C75" t="str">
        <f t="shared" si="5"/>
        <v>1/24</v>
      </c>
      <c r="D75" t="str">
        <f>"99/8582"</f>
        <v>99/8582</v>
      </c>
      <c r="E75">
        <v>0.24334194054257499</v>
      </c>
      <c r="F75">
        <v>0.33870567399844798</v>
      </c>
      <c r="G75">
        <v>0.25961088962579099</v>
      </c>
      <c r="H75" t="s">
        <v>1175</v>
      </c>
      <c r="I75">
        <v>1</v>
      </c>
      <c r="J75" t="str">
        <f t="shared" si="4"/>
        <v/>
      </c>
    </row>
    <row r="76" spans="1:10">
      <c r="A76" t="s">
        <v>147</v>
      </c>
      <c r="B76" t="s">
        <v>148</v>
      </c>
      <c r="C76" t="str">
        <f t="shared" si="5"/>
        <v>1/24</v>
      </c>
      <c r="D76" t="str">
        <f>"106/8582"</f>
        <v>106/8582</v>
      </c>
      <c r="E76">
        <v>0.25820565860467598</v>
      </c>
      <c r="F76">
        <v>0.34993661626686401</v>
      </c>
      <c r="G76">
        <v>0.26821917445084098</v>
      </c>
      <c r="H76" t="s">
        <v>1210</v>
      </c>
      <c r="I76">
        <v>1</v>
      </c>
      <c r="J76" t="str">
        <f t="shared" si="4"/>
        <v/>
      </c>
    </row>
    <row r="77" spans="1:10">
      <c r="A77" t="s">
        <v>861</v>
      </c>
      <c r="B77" t="s">
        <v>862</v>
      </c>
      <c r="C77" t="str">
        <f t="shared" si="5"/>
        <v>1/24</v>
      </c>
      <c r="D77" t="str">
        <f>"106/8582"</f>
        <v>106/8582</v>
      </c>
      <c r="E77">
        <v>0.25820565860467598</v>
      </c>
      <c r="F77">
        <v>0.34993661626686401</v>
      </c>
      <c r="G77">
        <v>0.26821917445084098</v>
      </c>
      <c r="H77" t="s">
        <v>1175</v>
      </c>
      <c r="I77">
        <v>1</v>
      </c>
      <c r="J77" t="str">
        <f t="shared" si="4"/>
        <v/>
      </c>
    </row>
    <row r="78" spans="1:10">
      <c r="A78" t="s">
        <v>1246</v>
      </c>
      <c r="B78" t="s">
        <v>1247</v>
      </c>
      <c r="C78" t="str">
        <f t="shared" si="5"/>
        <v>1/24</v>
      </c>
      <c r="D78" t="str">
        <f>"117/8582"</f>
        <v>117/8582</v>
      </c>
      <c r="E78">
        <v>0.28099907177676597</v>
      </c>
      <c r="F78">
        <v>0.37106287683342098</v>
      </c>
      <c r="G78">
        <v>0.284412015968386</v>
      </c>
      <c r="H78" t="s">
        <v>1198</v>
      </c>
      <c r="I78">
        <v>1</v>
      </c>
      <c r="J78" t="str">
        <f t="shared" si="4"/>
        <v/>
      </c>
    </row>
    <row r="79" spans="1:10">
      <c r="A79" t="s">
        <v>1248</v>
      </c>
      <c r="B79" t="s">
        <v>1249</v>
      </c>
      <c r="C79" t="str">
        <f t="shared" si="5"/>
        <v>1/24</v>
      </c>
      <c r="D79" t="str">
        <f>"117/8582"</f>
        <v>117/8582</v>
      </c>
      <c r="E79">
        <v>0.28099907177676597</v>
      </c>
      <c r="F79">
        <v>0.37106287683342098</v>
      </c>
      <c r="G79">
        <v>0.284412015968386</v>
      </c>
      <c r="H79" t="s">
        <v>1198</v>
      </c>
      <c r="I79">
        <v>1</v>
      </c>
      <c r="J79" t="str">
        <f t="shared" si="4"/>
        <v/>
      </c>
    </row>
    <row r="80" spans="1:10">
      <c r="A80" t="s">
        <v>1250</v>
      </c>
      <c r="B80" t="s">
        <v>1251</v>
      </c>
      <c r="C80" t="str">
        <f t="shared" si="5"/>
        <v>1/24</v>
      </c>
      <c r="D80" t="str">
        <f>"120/8582"</f>
        <v>120/8582</v>
      </c>
      <c r="E80">
        <v>0.28709801030410398</v>
      </c>
      <c r="F80">
        <v>0.37431765900408398</v>
      </c>
      <c r="G80">
        <v>0.28690673914467402</v>
      </c>
      <c r="H80" t="s">
        <v>1245</v>
      </c>
      <c r="I80">
        <v>1</v>
      </c>
      <c r="J80" t="str">
        <f t="shared" si="4"/>
        <v/>
      </c>
    </row>
    <row r="81" spans="1:10">
      <c r="A81" t="s">
        <v>1252</v>
      </c>
      <c r="B81" t="s">
        <v>1253</v>
      </c>
      <c r="C81" t="str">
        <f t="shared" si="5"/>
        <v>1/24</v>
      </c>
      <c r="D81" t="str">
        <f>"123/8582"</f>
        <v>123/8582</v>
      </c>
      <c r="E81">
        <v>0.293147352531334</v>
      </c>
      <c r="F81">
        <v>0.37742721638409299</v>
      </c>
      <c r="G81">
        <v>0.28929015052434298</v>
      </c>
      <c r="H81" t="s">
        <v>1245</v>
      </c>
      <c r="I81">
        <v>1</v>
      </c>
      <c r="J81" t="str">
        <f t="shared" si="4"/>
        <v/>
      </c>
    </row>
    <row r="82" spans="1:10">
      <c r="A82" t="s">
        <v>475</v>
      </c>
      <c r="B82" t="s">
        <v>476</v>
      </c>
      <c r="C82" t="str">
        <f t="shared" si="5"/>
        <v>1/24</v>
      </c>
      <c r="D82" t="str">
        <f>"127/8582"</f>
        <v>127/8582</v>
      </c>
      <c r="E82">
        <v>0.30113665896945802</v>
      </c>
      <c r="F82">
        <v>0.382926862640175</v>
      </c>
      <c r="G82">
        <v>0.293505515564774</v>
      </c>
      <c r="H82" t="s">
        <v>1181</v>
      </c>
      <c r="I82">
        <v>1</v>
      </c>
      <c r="J82" t="str">
        <f t="shared" si="4"/>
        <v/>
      </c>
    </row>
    <row r="83" spans="1:10">
      <c r="A83" t="s">
        <v>619</v>
      </c>
      <c r="B83" t="s">
        <v>620</v>
      </c>
      <c r="C83" t="str">
        <f>"2/24"</f>
        <v>2/24</v>
      </c>
      <c r="D83" t="str">
        <f>"400/8582"</f>
        <v>400/8582</v>
      </c>
      <c r="E83">
        <v>0.30880492508963803</v>
      </c>
      <c r="F83">
        <v>0.38594180198045902</v>
      </c>
      <c r="G83">
        <v>0.29581640417510902</v>
      </c>
      <c r="H83" t="s">
        <v>1146</v>
      </c>
      <c r="I83">
        <v>2</v>
      </c>
      <c r="J83" t="str">
        <f t="shared" si="4"/>
        <v/>
      </c>
    </row>
    <row r="84" spans="1:10">
      <c r="A84" t="s">
        <v>1060</v>
      </c>
      <c r="B84" t="s">
        <v>1061</v>
      </c>
      <c r="C84" t="str">
        <f>"1/24"</f>
        <v>1/24</v>
      </c>
      <c r="D84" t="str">
        <f>"132/8582"</f>
        <v>132/8582</v>
      </c>
      <c r="E84">
        <v>0.311001646256098</v>
      </c>
      <c r="F84">
        <v>0.38594180198045902</v>
      </c>
      <c r="G84">
        <v>0.29581640417510902</v>
      </c>
      <c r="H84" t="s">
        <v>1254</v>
      </c>
      <c r="I84">
        <v>1</v>
      </c>
      <c r="J84" t="str">
        <f t="shared" si="4"/>
        <v/>
      </c>
    </row>
    <row r="85" spans="1:10">
      <c r="A85" t="s">
        <v>151</v>
      </c>
      <c r="B85" t="s">
        <v>152</v>
      </c>
      <c r="C85" t="str">
        <f>"1/24"</f>
        <v>1/24</v>
      </c>
      <c r="D85" t="str">
        <f>"139/8582"</f>
        <v>139/8582</v>
      </c>
      <c r="E85">
        <v>0.32458868917502398</v>
      </c>
      <c r="F85">
        <v>0.39800755934556498</v>
      </c>
      <c r="G85">
        <v>0.30506455749532302</v>
      </c>
      <c r="H85" t="s">
        <v>1184</v>
      </c>
      <c r="I85">
        <v>1</v>
      </c>
      <c r="J85" t="str">
        <f t="shared" si="4"/>
        <v/>
      </c>
    </row>
    <row r="86" spans="1:10">
      <c r="A86" t="s">
        <v>1255</v>
      </c>
      <c r="B86" t="s">
        <v>1256</v>
      </c>
      <c r="C86" t="str">
        <f>"1/24"</f>
        <v>1/24</v>
      </c>
      <c r="D86" t="str">
        <f>"147/8582"</f>
        <v>147/8582</v>
      </c>
      <c r="E86">
        <v>0.33980233640428897</v>
      </c>
      <c r="F86">
        <v>0.41176047823107997</v>
      </c>
      <c r="G86">
        <v>0.31560588520522198</v>
      </c>
      <c r="H86" t="s">
        <v>1178</v>
      </c>
      <c r="I86">
        <v>1</v>
      </c>
      <c r="J86" t="str">
        <f t="shared" si="4"/>
        <v/>
      </c>
    </row>
    <row r="87" spans="1:10">
      <c r="A87" t="s">
        <v>1257</v>
      </c>
      <c r="B87" t="s">
        <v>1258</v>
      </c>
      <c r="C87" t="str">
        <f>"1/24"</f>
        <v>1/24</v>
      </c>
      <c r="D87" t="str">
        <f>"150/8582"</f>
        <v>150/8582</v>
      </c>
      <c r="E87">
        <v>0.345422338293705</v>
      </c>
      <c r="F87">
        <v>0.41370349818897201</v>
      </c>
      <c r="G87">
        <v>0.31709516979226199</v>
      </c>
      <c r="H87" t="s">
        <v>1245</v>
      </c>
      <c r="I87">
        <v>1</v>
      </c>
      <c r="J87" t="str">
        <f t="shared" si="4"/>
        <v/>
      </c>
    </row>
    <row r="88" spans="1:10">
      <c r="A88" t="s">
        <v>107</v>
      </c>
      <c r="B88" t="s">
        <v>108</v>
      </c>
      <c r="C88" t="str">
        <f>"1/24"</f>
        <v>1/24</v>
      </c>
      <c r="D88" t="str">
        <f>"169/8582"</f>
        <v>169/8582</v>
      </c>
      <c r="E88">
        <v>0.37996529158638798</v>
      </c>
      <c r="F88">
        <v>0.44984396590112602</v>
      </c>
      <c r="G88">
        <v>0.34479609036877301</v>
      </c>
      <c r="H88" t="s">
        <v>1232</v>
      </c>
      <c r="I88">
        <v>1</v>
      </c>
      <c r="J88" t="str">
        <f t="shared" si="4"/>
        <v/>
      </c>
    </row>
    <row r="89" spans="1:10">
      <c r="A89" t="s">
        <v>84</v>
      </c>
      <c r="B89" t="s">
        <v>85</v>
      </c>
      <c r="C89" t="str">
        <f>"2/24"</f>
        <v>2/24</v>
      </c>
      <c r="D89" t="str">
        <f>"492/8582"</f>
        <v>492/8582</v>
      </c>
      <c r="E89">
        <v>0.40381048333143599</v>
      </c>
      <c r="F89">
        <v>0.47182404169193198</v>
      </c>
      <c r="G89">
        <v>0.36164336358604898</v>
      </c>
      <c r="H89" t="s">
        <v>1168</v>
      </c>
      <c r="I89">
        <v>2</v>
      </c>
      <c r="J89" t="str">
        <f t="shared" si="4"/>
        <v/>
      </c>
    </row>
    <row r="90" spans="1:10">
      <c r="A90" t="s">
        <v>1135</v>
      </c>
      <c r="B90" t="s">
        <v>1136</v>
      </c>
      <c r="C90" t="str">
        <f t="shared" ref="C90:C104" si="6">"1/24"</f>
        <v>1/24</v>
      </c>
      <c r="D90" t="str">
        <f>"185/8582"</f>
        <v>185/8582</v>
      </c>
      <c r="E90">
        <v>0.40769261854933903</v>
      </c>
      <c r="F90">
        <v>0.47182404169193198</v>
      </c>
      <c r="G90">
        <v>0.36164336358604898</v>
      </c>
      <c r="H90" t="s">
        <v>1172</v>
      </c>
      <c r="I90">
        <v>1</v>
      </c>
      <c r="J90" t="str">
        <f t="shared" si="4"/>
        <v/>
      </c>
    </row>
    <row r="91" spans="1:10">
      <c r="A91" t="s">
        <v>495</v>
      </c>
      <c r="B91" t="s">
        <v>496</v>
      </c>
      <c r="C91" t="str">
        <f t="shared" si="6"/>
        <v>1/24</v>
      </c>
      <c r="D91" t="str">
        <f>"190/8582"</f>
        <v>190/8582</v>
      </c>
      <c r="E91">
        <v>0.41611092139601003</v>
      </c>
      <c r="F91">
        <v>0.47621583226432201</v>
      </c>
      <c r="G91">
        <v>0.36500958017193802</v>
      </c>
      <c r="H91" t="s">
        <v>1181</v>
      </c>
      <c r="I91">
        <v>1</v>
      </c>
      <c r="J91" t="str">
        <f t="shared" si="4"/>
        <v/>
      </c>
    </row>
    <row r="92" spans="1:10">
      <c r="A92" t="s">
        <v>863</v>
      </c>
      <c r="B92" t="s">
        <v>864</v>
      </c>
      <c r="C92" t="str">
        <f t="shared" si="6"/>
        <v>1/24</v>
      </c>
      <c r="D92" t="str">
        <f>"200/8582"</f>
        <v>200/8582</v>
      </c>
      <c r="E92">
        <v>0.43260483430247498</v>
      </c>
      <c r="F92">
        <v>0.489651625639065</v>
      </c>
      <c r="G92">
        <v>0.37530783774072501</v>
      </c>
      <c r="H92" t="s">
        <v>1172</v>
      </c>
      <c r="I92">
        <v>1</v>
      </c>
      <c r="J92" t="str">
        <f t="shared" si="4"/>
        <v/>
      </c>
    </row>
    <row r="93" spans="1:10">
      <c r="A93" t="s">
        <v>1139</v>
      </c>
      <c r="B93" t="s">
        <v>1140</v>
      </c>
      <c r="C93" t="str">
        <f t="shared" si="6"/>
        <v>1/24</v>
      </c>
      <c r="D93" t="str">
        <f>"212/8582"</f>
        <v>212/8582</v>
      </c>
      <c r="E93">
        <v>0.45180846322324097</v>
      </c>
      <c r="F93">
        <v>0.505829040347759</v>
      </c>
      <c r="G93">
        <v>0.387707491324292</v>
      </c>
      <c r="H93" t="s">
        <v>1172</v>
      </c>
      <c r="I93">
        <v>1</v>
      </c>
      <c r="J93" t="str">
        <f t="shared" si="4"/>
        <v/>
      </c>
    </row>
    <row r="94" spans="1:10">
      <c r="A94" t="s">
        <v>1259</v>
      </c>
      <c r="B94" t="s">
        <v>1260</v>
      </c>
      <c r="C94" t="str">
        <f t="shared" si="6"/>
        <v>1/24</v>
      </c>
      <c r="D94" t="str">
        <f>"222/8582"</f>
        <v>222/8582</v>
      </c>
      <c r="E94">
        <v>0.46733417895637802</v>
      </c>
      <c r="F94">
        <v>0.51758516594093396</v>
      </c>
      <c r="G94">
        <v>0.39671831829913201</v>
      </c>
      <c r="H94" t="s">
        <v>1198</v>
      </c>
      <c r="I94">
        <v>1</v>
      </c>
      <c r="J94" t="str">
        <f t="shared" si="4"/>
        <v/>
      </c>
    </row>
    <row r="95" spans="1:10">
      <c r="A95" t="s">
        <v>503</v>
      </c>
      <c r="B95" t="s">
        <v>504</v>
      </c>
      <c r="C95" t="str">
        <f t="shared" si="6"/>
        <v>1/24</v>
      </c>
      <c r="D95" t="str">
        <f>"230/8582"</f>
        <v>230/8582</v>
      </c>
      <c r="E95">
        <v>0.47945045813744502</v>
      </c>
      <c r="F95">
        <v>0.52535528923571195</v>
      </c>
      <c r="G95">
        <v>0.40267395700233399</v>
      </c>
      <c r="H95" t="s">
        <v>1175</v>
      </c>
      <c r="I95">
        <v>1</v>
      </c>
      <c r="J95" t="str">
        <f t="shared" si="4"/>
        <v/>
      </c>
    </row>
    <row r="96" spans="1:10">
      <c r="A96" t="s">
        <v>257</v>
      </c>
      <c r="B96" t="s">
        <v>258</v>
      </c>
      <c r="C96" t="str">
        <f t="shared" si="6"/>
        <v>1/24</v>
      </c>
      <c r="D96" t="str">
        <f>"256/8582"</f>
        <v>256/8582</v>
      </c>
      <c r="E96">
        <v>0.51703098548390403</v>
      </c>
      <c r="F96">
        <v>0.554731161508772</v>
      </c>
      <c r="G96">
        <v>0.42518995516768399</v>
      </c>
      <c r="H96" t="s">
        <v>1213</v>
      </c>
      <c r="I96">
        <v>1</v>
      </c>
      <c r="J96" t="str">
        <f t="shared" si="4"/>
        <v/>
      </c>
    </row>
    <row r="97" spans="1:10">
      <c r="A97" t="s">
        <v>509</v>
      </c>
      <c r="B97" t="s">
        <v>510</v>
      </c>
      <c r="C97" t="str">
        <f t="shared" si="6"/>
        <v>1/24</v>
      </c>
      <c r="D97" t="str">
        <f>"256/8582"</f>
        <v>256/8582</v>
      </c>
      <c r="E97">
        <v>0.51703098548390403</v>
      </c>
      <c r="F97">
        <v>0.554731161508772</v>
      </c>
      <c r="G97">
        <v>0.42518995516768399</v>
      </c>
      <c r="H97" t="s">
        <v>1175</v>
      </c>
      <c r="I97">
        <v>1</v>
      </c>
      <c r="J97" t="str">
        <f t="shared" si="4"/>
        <v/>
      </c>
    </row>
    <row r="98" spans="1:10">
      <c r="A98" t="s">
        <v>309</v>
      </c>
      <c r="B98" t="s">
        <v>310</v>
      </c>
      <c r="C98" t="str">
        <f t="shared" si="6"/>
        <v>1/24</v>
      </c>
      <c r="D98" t="str">
        <f>"274/8582"</f>
        <v>274/8582</v>
      </c>
      <c r="E98">
        <v>0.54150989183637099</v>
      </c>
      <c r="F98">
        <v>0.57500534906336298</v>
      </c>
      <c r="G98">
        <v>0.44072970035515802</v>
      </c>
      <c r="H98" t="s">
        <v>1172</v>
      </c>
      <c r="I98">
        <v>1</v>
      </c>
      <c r="J98" t="str">
        <f t="shared" si="4"/>
        <v/>
      </c>
    </row>
    <row r="99" spans="1:10">
      <c r="A99" t="s">
        <v>312</v>
      </c>
      <c r="B99" t="s">
        <v>313</v>
      </c>
      <c r="C99" t="str">
        <f t="shared" si="6"/>
        <v>1/24</v>
      </c>
      <c r="D99" t="str">
        <f>"282/8582"</f>
        <v>282/8582</v>
      </c>
      <c r="E99">
        <v>0.55200357732762095</v>
      </c>
      <c r="F99">
        <v>0.57967538544164499</v>
      </c>
      <c r="G99">
        <v>0.44430918659298302</v>
      </c>
      <c r="H99" t="s">
        <v>1245</v>
      </c>
      <c r="I99">
        <v>1</v>
      </c>
      <c r="J99" t="str">
        <f t="shared" si="4"/>
        <v/>
      </c>
    </row>
    <row r="100" spans="1:10">
      <c r="A100" t="s">
        <v>1261</v>
      </c>
      <c r="B100" t="s">
        <v>1262</v>
      </c>
      <c r="C100" t="str">
        <f t="shared" si="6"/>
        <v>1/24</v>
      </c>
      <c r="D100" t="str">
        <f>"286/8582"</f>
        <v>286/8582</v>
      </c>
      <c r="E100">
        <v>0.55716371998760095</v>
      </c>
      <c r="F100">
        <v>0.57967538544164499</v>
      </c>
      <c r="G100">
        <v>0.44430918659298302</v>
      </c>
      <c r="H100" t="s">
        <v>1178</v>
      </c>
      <c r="I100">
        <v>1</v>
      </c>
      <c r="J100" t="str">
        <f t="shared" si="4"/>
        <v/>
      </c>
    </row>
    <row r="101" spans="1:10">
      <c r="A101" t="s">
        <v>156</v>
      </c>
      <c r="B101" t="s">
        <v>157</v>
      </c>
      <c r="C101" t="str">
        <f t="shared" si="6"/>
        <v>1/24</v>
      </c>
      <c r="D101" t="str">
        <f>"440/8582"</f>
        <v>440/8582</v>
      </c>
      <c r="E101">
        <v>0.71772923540064504</v>
      </c>
      <c r="F101">
        <v>0.73059757762817301</v>
      </c>
      <c r="G101">
        <v>0.55998792357805804</v>
      </c>
      <c r="H101" t="s">
        <v>1181</v>
      </c>
      <c r="I101">
        <v>1</v>
      </c>
      <c r="J101" t="str">
        <f t="shared" si="4"/>
        <v/>
      </c>
    </row>
    <row r="102" spans="1:10">
      <c r="A102" t="s">
        <v>158</v>
      </c>
      <c r="B102" t="s">
        <v>159</v>
      </c>
      <c r="C102" t="str">
        <f t="shared" si="6"/>
        <v>1/24</v>
      </c>
      <c r="D102" t="str">
        <f>"443/8582"</f>
        <v>443/8582</v>
      </c>
      <c r="E102">
        <v>0.72021832023533905</v>
      </c>
      <c r="F102">
        <v>0.73059757762817301</v>
      </c>
      <c r="G102">
        <v>0.55998792357805804</v>
      </c>
      <c r="H102" t="s">
        <v>1181</v>
      </c>
      <c r="I102">
        <v>1</v>
      </c>
      <c r="J102" t="str">
        <f t="shared" si="4"/>
        <v/>
      </c>
    </row>
    <row r="103" spans="1:10">
      <c r="A103" t="s">
        <v>205</v>
      </c>
      <c r="B103" t="s">
        <v>206</v>
      </c>
      <c r="C103" t="str">
        <f t="shared" si="6"/>
        <v>1/24</v>
      </c>
      <c r="D103" t="str">
        <f>"447/8582"</f>
        <v>447/8582</v>
      </c>
      <c r="E103">
        <v>0.72350439726285098</v>
      </c>
      <c r="F103">
        <v>0.73059757762817301</v>
      </c>
      <c r="G103">
        <v>0.55998792357805804</v>
      </c>
      <c r="H103" t="s">
        <v>1189</v>
      </c>
      <c r="I103">
        <v>1</v>
      </c>
      <c r="J103" t="str">
        <f t="shared" si="4"/>
        <v/>
      </c>
    </row>
    <row r="104" spans="1:10">
      <c r="A104" t="s">
        <v>523</v>
      </c>
      <c r="B104" t="s">
        <v>524</v>
      </c>
      <c r="C104" t="str">
        <f t="shared" si="6"/>
        <v>1/24</v>
      </c>
      <c r="D104" t="str">
        <f>"498/8582"</f>
        <v>498/8582</v>
      </c>
      <c r="E104">
        <v>0.76229132345247597</v>
      </c>
      <c r="F104">
        <v>0.76229132345247597</v>
      </c>
      <c r="G104">
        <v>0.58428052385217899</v>
      </c>
      <c r="H104" t="s">
        <v>1181</v>
      </c>
      <c r="I104">
        <v>1</v>
      </c>
      <c r="J104" t="str">
        <f t="shared" si="4"/>
        <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FA337-C3F3-4D9F-9283-06EEEAB86DFC}">
  <sheetPr>
    <tabColor theme="9"/>
  </sheetPr>
  <dimension ref="A1:J64"/>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1263</v>
      </c>
      <c r="B2" s="9" t="s">
        <v>1264</v>
      </c>
      <c r="C2" s="9" t="str">
        <f>"7/21"</f>
        <v>7/21</v>
      </c>
      <c r="D2" s="9" t="str">
        <f>"27/8582"</f>
        <v>27/8582</v>
      </c>
      <c r="E2" s="9">
        <v>1.4786989414251701E-13</v>
      </c>
      <c r="F2" s="9">
        <v>9.3158033309785802E-12</v>
      </c>
      <c r="G2" s="9">
        <v>8.7165411284010106E-12</v>
      </c>
      <c r="H2" s="9" t="s">
        <v>1265</v>
      </c>
      <c r="I2" s="9">
        <v>7</v>
      </c>
      <c r="J2" s="9" t="str">
        <f t="shared" ref="J2:J64" si="0">IF(F2&lt;0.05,"*","")</f>
        <v>*</v>
      </c>
    </row>
    <row r="3" spans="1:10">
      <c r="A3" s="9" t="s">
        <v>759</v>
      </c>
      <c r="B3" s="9" t="s">
        <v>760</v>
      </c>
      <c r="C3" s="9" t="str">
        <f>"7/21"</f>
        <v>7/21</v>
      </c>
      <c r="D3" s="9" t="str">
        <f>"126/8582"</f>
        <v>126/8582</v>
      </c>
      <c r="E3" s="9">
        <v>1.21939873582233E-8</v>
      </c>
      <c r="F3" s="9">
        <v>3.84110601784035E-7</v>
      </c>
      <c r="G3" s="9">
        <v>3.5940173266342499E-7</v>
      </c>
      <c r="H3" s="9" t="s">
        <v>1265</v>
      </c>
      <c r="I3" s="9">
        <v>7</v>
      </c>
      <c r="J3" s="9" t="str">
        <f t="shared" si="0"/>
        <v>*</v>
      </c>
    </row>
    <row r="4" spans="1:10">
      <c r="A4" t="s">
        <v>1266</v>
      </c>
      <c r="B4" t="s">
        <v>1267</v>
      </c>
      <c r="C4" t="str">
        <f t="shared" ref="C4:C13" si="1">"1/21"</f>
        <v>1/21</v>
      </c>
      <c r="D4" t="str">
        <f>"11/8582"</f>
        <v>11/8582</v>
      </c>
      <c r="E4">
        <v>2.66051986830073E-2</v>
      </c>
      <c r="F4">
        <v>0.35430489376461999</v>
      </c>
      <c r="G4">
        <v>0.33151335089087203</v>
      </c>
      <c r="H4" t="s">
        <v>1268</v>
      </c>
      <c r="I4">
        <v>1</v>
      </c>
      <c r="J4" t="str">
        <f t="shared" si="0"/>
        <v/>
      </c>
    </row>
    <row r="5" spans="1:10">
      <c r="A5" t="s">
        <v>1269</v>
      </c>
      <c r="B5" t="s">
        <v>1270</v>
      </c>
      <c r="C5" t="str">
        <f t="shared" si="1"/>
        <v>1/21</v>
      </c>
      <c r="D5" t="str">
        <f>"11/8582"</f>
        <v>11/8582</v>
      </c>
      <c r="E5">
        <v>2.66051986830073E-2</v>
      </c>
      <c r="F5">
        <v>0.35430489376461999</v>
      </c>
      <c r="G5">
        <v>0.33151335089087203</v>
      </c>
      <c r="H5" t="s">
        <v>1271</v>
      </c>
      <c r="I5">
        <v>1</v>
      </c>
      <c r="J5" t="str">
        <f t="shared" si="0"/>
        <v/>
      </c>
    </row>
    <row r="6" spans="1:10">
      <c r="A6" t="s">
        <v>268</v>
      </c>
      <c r="B6" t="s">
        <v>269</v>
      </c>
      <c r="C6" t="str">
        <f t="shared" si="1"/>
        <v>1/21</v>
      </c>
      <c r="D6" t="str">
        <f>"14/8582"</f>
        <v>14/8582</v>
      </c>
      <c r="E6">
        <v>3.3743323215678099E-2</v>
      </c>
      <c r="F6">
        <v>0.35430489376461999</v>
      </c>
      <c r="G6">
        <v>0.33151335089087203</v>
      </c>
      <c r="H6" t="s">
        <v>1272</v>
      </c>
      <c r="I6">
        <v>1</v>
      </c>
      <c r="J6" t="str">
        <f t="shared" si="0"/>
        <v/>
      </c>
    </row>
    <row r="7" spans="1:10">
      <c r="A7" t="s">
        <v>1176</v>
      </c>
      <c r="B7" t="s">
        <v>1177</v>
      </c>
      <c r="C7" t="str">
        <f t="shared" si="1"/>
        <v>1/21</v>
      </c>
      <c r="D7" t="str">
        <f>"14/8582"</f>
        <v>14/8582</v>
      </c>
      <c r="E7">
        <v>3.3743323215678099E-2</v>
      </c>
      <c r="F7">
        <v>0.35430489376461999</v>
      </c>
      <c r="G7">
        <v>0.33151335089087203</v>
      </c>
      <c r="H7" t="s">
        <v>1178</v>
      </c>
      <c r="I7">
        <v>1</v>
      </c>
      <c r="J7" t="str">
        <f t="shared" si="0"/>
        <v/>
      </c>
    </row>
    <row r="8" spans="1:10">
      <c r="A8" t="s">
        <v>111</v>
      </c>
      <c r="B8" t="s">
        <v>112</v>
      </c>
      <c r="C8" t="str">
        <f t="shared" si="1"/>
        <v>1/21</v>
      </c>
      <c r="D8" t="str">
        <f>"20/8582"</f>
        <v>20/8582</v>
      </c>
      <c r="E8">
        <v>4.7870292593557101E-2</v>
      </c>
      <c r="F8">
        <v>0.40848634910655801</v>
      </c>
      <c r="G8">
        <v>0.38220944945642898</v>
      </c>
      <c r="H8" t="s">
        <v>1272</v>
      </c>
      <c r="I8">
        <v>1</v>
      </c>
      <c r="J8" t="str">
        <f t="shared" si="0"/>
        <v/>
      </c>
    </row>
    <row r="9" spans="1:10">
      <c r="A9" t="s">
        <v>840</v>
      </c>
      <c r="B9" t="s">
        <v>841</v>
      </c>
      <c r="C9" t="str">
        <f t="shared" si="1"/>
        <v>1/21</v>
      </c>
      <c r="D9" t="str">
        <f>"27/8582"</f>
        <v>27/8582</v>
      </c>
      <c r="E9">
        <v>6.4103153289016404E-2</v>
      </c>
      <c r="F9">
        <v>0.40848634910655801</v>
      </c>
      <c r="G9">
        <v>0.38220944945642898</v>
      </c>
      <c r="H9" t="s">
        <v>1273</v>
      </c>
      <c r="I9">
        <v>1</v>
      </c>
      <c r="J9" t="str">
        <f t="shared" si="0"/>
        <v/>
      </c>
    </row>
    <row r="10" spans="1:10">
      <c r="A10" t="s">
        <v>1201</v>
      </c>
      <c r="B10" t="s">
        <v>1202</v>
      </c>
      <c r="C10" t="str">
        <f t="shared" si="1"/>
        <v>1/21</v>
      </c>
      <c r="D10" t="str">
        <f>"28/8582"</f>
        <v>28/8582</v>
      </c>
      <c r="E10">
        <v>6.6400503818640197E-2</v>
      </c>
      <c r="F10">
        <v>0.40848634910655801</v>
      </c>
      <c r="G10">
        <v>0.38220944945642898</v>
      </c>
      <c r="H10" t="s">
        <v>1203</v>
      </c>
      <c r="I10">
        <v>1</v>
      </c>
      <c r="J10" t="str">
        <f t="shared" si="0"/>
        <v/>
      </c>
    </row>
    <row r="11" spans="1:10">
      <c r="A11" t="s">
        <v>1204</v>
      </c>
      <c r="B11" t="s">
        <v>1205</v>
      </c>
      <c r="C11" t="str">
        <f t="shared" si="1"/>
        <v>1/21</v>
      </c>
      <c r="D11" t="str">
        <f>"30/8582"</f>
        <v>30/8582</v>
      </c>
      <c r="E11">
        <v>7.0979102590873103E-2</v>
      </c>
      <c r="F11">
        <v>0.40848634910655801</v>
      </c>
      <c r="G11">
        <v>0.38220944945642898</v>
      </c>
      <c r="H11" t="s">
        <v>1206</v>
      </c>
      <c r="I11">
        <v>1</v>
      </c>
      <c r="J11" t="str">
        <f t="shared" si="0"/>
        <v/>
      </c>
    </row>
    <row r="12" spans="1:10">
      <c r="A12" t="s">
        <v>710</v>
      </c>
      <c r="B12" t="s">
        <v>711</v>
      </c>
      <c r="C12" t="str">
        <f t="shared" si="1"/>
        <v>1/21</v>
      </c>
      <c r="D12" t="str">
        <f>"32/8582"</f>
        <v>32/8582</v>
      </c>
      <c r="E12">
        <v>7.5536311070042397E-2</v>
      </c>
      <c r="F12">
        <v>0.40848634910655801</v>
      </c>
      <c r="G12">
        <v>0.38220944945642898</v>
      </c>
      <c r="H12" t="s">
        <v>1209</v>
      </c>
      <c r="I12">
        <v>1</v>
      </c>
      <c r="J12" t="str">
        <f t="shared" si="0"/>
        <v/>
      </c>
    </row>
    <row r="13" spans="1:10">
      <c r="A13" t="s">
        <v>118</v>
      </c>
      <c r="B13" t="s">
        <v>119</v>
      </c>
      <c r="C13" t="str">
        <f t="shared" si="1"/>
        <v>1/21</v>
      </c>
      <c r="D13" t="str">
        <f>"33/8582"</f>
        <v>33/8582</v>
      </c>
      <c r="E13">
        <v>7.7806923639344397E-2</v>
      </c>
      <c r="F13">
        <v>0.40848634910655801</v>
      </c>
      <c r="G13">
        <v>0.38220944945642898</v>
      </c>
      <c r="H13" t="s">
        <v>1272</v>
      </c>
      <c r="I13">
        <v>1</v>
      </c>
      <c r="J13" t="str">
        <f t="shared" si="0"/>
        <v/>
      </c>
    </row>
    <row r="14" spans="1:10">
      <c r="A14" t="s">
        <v>255</v>
      </c>
      <c r="B14" t="s">
        <v>256</v>
      </c>
      <c r="C14" t="str">
        <f>"2/21"</f>
        <v>2/21</v>
      </c>
      <c r="D14" t="str">
        <f>"218/8582"</f>
        <v>218/8582</v>
      </c>
      <c r="E14">
        <v>9.8400212411562202E-2</v>
      </c>
      <c r="F14">
        <v>0.42070521330163302</v>
      </c>
      <c r="G14">
        <v>0.393642304843633</v>
      </c>
      <c r="H14" t="s">
        <v>1274</v>
      </c>
      <c r="I14">
        <v>2</v>
      </c>
      <c r="J14" t="str">
        <f t="shared" si="0"/>
        <v/>
      </c>
    </row>
    <row r="15" spans="1:10">
      <c r="A15" t="s">
        <v>713</v>
      </c>
      <c r="B15" t="s">
        <v>714</v>
      </c>
      <c r="C15" t="str">
        <f t="shared" ref="C15:C64" si="2">"1/21"</f>
        <v>1/21</v>
      </c>
      <c r="D15" t="str">
        <f>"41/8582"</f>
        <v>41/8582</v>
      </c>
      <c r="E15">
        <v>9.5781581025585399E-2</v>
      </c>
      <c r="F15">
        <v>0.42070521330163302</v>
      </c>
      <c r="G15">
        <v>0.393642304843633</v>
      </c>
      <c r="H15" t="s">
        <v>1209</v>
      </c>
      <c r="I15">
        <v>1</v>
      </c>
      <c r="J15" t="str">
        <f t="shared" si="0"/>
        <v/>
      </c>
    </row>
    <row r="16" spans="1:10">
      <c r="A16" t="s">
        <v>715</v>
      </c>
      <c r="B16" t="s">
        <v>716</v>
      </c>
      <c r="C16" t="str">
        <f t="shared" si="2"/>
        <v>1/21</v>
      </c>
      <c r="D16" t="str">
        <f>"43/8582"</f>
        <v>43/8582</v>
      </c>
      <c r="E16">
        <v>0.100222829572432</v>
      </c>
      <c r="F16">
        <v>0.42070521330163302</v>
      </c>
      <c r="G16">
        <v>0.393642304843633</v>
      </c>
      <c r="H16" t="s">
        <v>1209</v>
      </c>
      <c r="I16">
        <v>1</v>
      </c>
      <c r="J16" t="str">
        <f t="shared" si="0"/>
        <v/>
      </c>
    </row>
    <row r="17" spans="1:10">
      <c r="A17" t="s">
        <v>130</v>
      </c>
      <c r="B17" t="s">
        <v>131</v>
      </c>
      <c r="C17" t="str">
        <f t="shared" si="2"/>
        <v>1/21</v>
      </c>
      <c r="D17" t="str">
        <f>"46/8582"</f>
        <v>46/8582</v>
      </c>
      <c r="E17">
        <v>0.106845768457558</v>
      </c>
      <c r="F17">
        <v>0.42070521330163302</v>
      </c>
      <c r="G17">
        <v>0.393642304843633</v>
      </c>
      <c r="H17" t="s">
        <v>1272</v>
      </c>
      <c r="I17">
        <v>1</v>
      </c>
      <c r="J17" t="str">
        <f t="shared" si="0"/>
        <v/>
      </c>
    </row>
    <row r="18" spans="1:10">
      <c r="A18" t="s">
        <v>1230</v>
      </c>
      <c r="B18" t="s">
        <v>1231</v>
      </c>
      <c r="C18" t="str">
        <f t="shared" si="2"/>
        <v>1/21</v>
      </c>
      <c r="D18" t="str">
        <f>"52/8582"</f>
        <v>52/8582</v>
      </c>
      <c r="E18">
        <v>0.119952623761854</v>
      </c>
      <c r="F18">
        <v>0.42815751741930902</v>
      </c>
      <c r="G18">
        <v>0.40061522097713098</v>
      </c>
      <c r="H18" t="s">
        <v>1203</v>
      </c>
      <c r="I18">
        <v>1</v>
      </c>
      <c r="J18" t="str">
        <f t="shared" si="0"/>
        <v/>
      </c>
    </row>
    <row r="19" spans="1:10">
      <c r="A19" t="s">
        <v>91</v>
      </c>
      <c r="B19" t="s">
        <v>92</v>
      </c>
      <c r="C19" t="str">
        <f t="shared" si="2"/>
        <v>1/21</v>
      </c>
      <c r="D19" t="str">
        <f>"54/8582"</f>
        <v>54/8582</v>
      </c>
      <c r="E19">
        <v>0.12428071906821</v>
      </c>
      <c r="F19">
        <v>0.42815751741930902</v>
      </c>
      <c r="G19">
        <v>0.40061522097713098</v>
      </c>
      <c r="H19" t="s">
        <v>1232</v>
      </c>
      <c r="I19">
        <v>1</v>
      </c>
      <c r="J19" t="str">
        <f t="shared" si="0"/>
        <v/>
      </c>
    </row>
    <row r="20" spans="1:10">
      <c r="A20" t="s">
        <v>134</v>
      </c>
      <c r="B20" t="s">
        <v>135</v>
      </c>
      <c r="C20" t="str">
        <f t="shared" si="2"/>
        <v>1/21</v>
      </c>
      <c r="D20" t="str">
        <f>"60/8582"</f>
        <v>60/8582</v>
      </c>
      <c r="E20">
        <v>0.13714370470194101</v>
      </c>
      <c r="F20">
        <v>0.42815751741930902</v>
      </c>
      <c r="G20">
        <v>0.40061522097713098</v>
      </c>
      <c r="H20" t="s">
        <v>1275</v>
      </c>
      <c r="I20">
        <v>1</v>
      </c>
      <c r="J20" t="str">
        <f t="shared" si="0"/>
        <v/>
      </c>
    </row>
    <row r="21" spans="1:10">
      <c r="A21" t="s">
        <v>1235</v>
      </c>
      <c r="B21" t="s">
        <v>1236</v>
      </c>
      <c r="C21" t="str">
        <f t="shared" si="2"/>
        <v>1/21</v>
      </c>
      <c r="D21" t="str">
        <f>"61/8582"</f>
        <v>61/8582</v>
      </c>
      <c r="E21">
        <v>0.13926996405435299</v>
      </c>
      <c r="F21">
        <v>0.42815751741930902</v>
      </c>
      <c r="G21">
        <v>0.40061522097713098</v>
      </c>
      <c r="H21" t="s">
        <v>1276</v>
      </c>
      <c r="I21">
        <v>1</v>
      </c>
      <c r="J21" t="str">
        <f t="shared" si="0"/>
        <v/>
      </c>
    </row>
    <row r="22" spans="1:10">
      <c r="A22" t="s">
        <v>235</v>
      </c>
      <c r="B22" t="s">
        <v>236</v>
      </c>
      <c r="C22" t="str">
        <f t="shared" si="2"/>
        <v>1/21</v>
      </c>
      <c r="D22" t="str">
        <f>"65/8582"</f>
        <v>65/8582</v>
      </c>
      <c r="E22">
        <v>0.14772520630611999</v>
      </c>
      <c r="F22">
        <v>0.42815751741930902</v>
      </c>
      <c r="G22">
        <v>0.40061522097713098</v>
      </c>
      <c r="H22" t="s">
        <v>1273</v>
      </c>
      <c r="I22">
        <v>1</v>
      </c>
      <c r="J22" t="str">
        <f t="shared" si="0"/>
        <v/>
      </c>
    </row>
    <row r="23" spans="1:10">
      <c r="A23" t="s">
        <v>295</v>
      </c>
      <c r="B23" t="s">
        <v>296</v>
      </c>
      <c r="C23" t="str">
        <f t="shared" si="2"/>
        <v>1/21</v>
      </c>
      <c r="D23" t="str">
        <f>"70/8582"</f>
        <v>70/8582</v>
      </c>
      <c r="E23">
        <v>0.158183050319045</v>
      </c>
      <c r="F23">
        <v>0.42815751741930902</v>
      </c>
      <c r="G23">
        <v>0.40061522097713098</v>
      </c>
      <c r="H23" t="s">
        <v>1277</v>
      </c>
      <c r="I23">
        <v>1</v>
      </c>
      <c r="J23" t="str">
        <f t="shared" si="0"/>
        <v/>
      </c>
    </row>
    <row r="24" spans="1:10">
      <c r="A24" t="s">
        <v>1239</v>
      </c>
      <c r="B24" t="s">
        <v>1240</v>
      </c>
      <c r="C24" t="str">
        <f t="shared" si="2"/>
        <v>1/21</v>
      </c>
      <c r="D24" t="str">
        <f>"71/8582"</f>
        <v>71/8582</v>
      </c>
      <c r="E24">
        <v>0.16025990134621801</v>
      </c>
      <c r="F24">
        <v>0.42815751741930902</v>
      </c>
      <c r="G24">
        <v>0.40061522097713098</v>
      </c>
      <c r="H24" t="s">
        <v>1276</v>
      </c>
      <c r="I24">
        <v>1</v>
      </c>
      <c r="J24" t="str">
        <f t="shared" si="0"/>
        <v/>
      </c>
    </row>
    <row r="25" spans="1:10">
      <c r="A25" t="s">
        <v>138</v>
      </c>
      <c r="B25" t="s">
        <v>139</v>
      </c>
      <c r="C25" t="str">
        <f t="shared" si="2"/>
        <v>1/21</v>
      </c>
      <c r="D25" t="str">
        <f>"73/8582"</f>
        <v>73/8582</v>
      </c>
      <c r="E25">
        <v>0.16439897311936699</v>
      </c>
      <c r="F25">
        <v>0.42815751741930902</v>
      </c>
      <c r="G25">
        <v>0.40061522097713098</v>
      </c>
      <c r="H25" t="s">
        <v>1275</v>
      </c>
      <c r="I25">
        <v>1</v>
      </c>
      <c r="J25" t="str">
        <f t="shared" si="0"/>
        <v/>
      </c>
    </row>
    <row r="26" spans="1:10">
      <c r="A26" t="s">
        <v>1278</v>
      </c>
      <c r="B26" t="s">
        <v>1279</v>
      </c>
      <c r="C26" t="str">
        <f t="shared" si="2"/>
        <v>1/21</v>
      </c>
      <c r="D26" t="str">
        <f>"79/8582"</f>
        <v>79/8582</v>
      </c>
      <c r="E26">
        <v>0.176699927823842</v>
      </c>
      <c r="F26">
        <v>0.42815751741930902</v>
      </c>
      <c r="G26">
        <v>0.40061522097713098</v>
      </c>
      <c r="H26" t="s">
        <v>1280</v>
      </c>
      <c r="I26">
        <v>1</v>
      </c>
      <c r="J26" t="str">
        <f t="shared" si="0"/>
        <v/>
      </c>
    </row>
    <row r="27" spans="1:10">
      <c r="A27" t="s">
        <v>1281</v>
      </c>
      <c r="B27" t="s">
        <v>1282</v>
      </c>
      <c r="C27" t="str">
        <f t="shared" si="2"/>
        <v>1/21</v>
      </c>
      <c r="D27" t="str">
        <f>"79/8582"</f>
        <v>79/8582</v>
      </c>
      <c r="E27">
        <v>0.176699927823842</v>
      </c>
      <c r="F27">
        <v>0.42815751741930902</v>
      </c>
      <c r="G27">
        <v>0.40061522097713098</v>
      </c>
      <c r="H27" t="s">
        <v>1280</v>
      </c>
      <c r="I27">
        <v>1</v>
      </c>
      <c r="J27" t="str">
        <f t="shared" si="0"/>
        <v/>
      </c>
    </row>
    <row r="28" spans="1:10">
      <c r="A28" t="s">
        <v>1283</v>
      </c>
      <c r="B28" t="s">
        <v>1284</v>
      </c>
      <c r="C28" t="str">
        <f t="shared" si="2"/>
        <v>1/21</v>
      </c>
      <c r="D28" t="str">
        <f>"90/8582"</f>
        <v>90/8582</v>
      </c>
      <c r="E28">
        <v>0.19880510709560301</v>
      </c>
      <c r="F28">
        <v>0.430957450325827</v>
      </c>
      <c r="G28">
        <v>0.40323504124053999</v>
      </c>
      <c r="H28" t="s">
        <v>1280</v>
      </c>
      <c r="I28">
        <v>1</v>
      </c>
      <c r="J28" t="str">
        <f t="shared" si="0"/>
        <v/>
      </c>
    </row>
    <row r="29" spans="1:10">
      <c r="A29" t="s">
        <v>1285</v>
      </c>
      <c r="B29" t="s">
        <v>1286</v>
      </c>
      <c r="C29" t="str">
        <f t="shared" si="2"/>
        <v>1/21</v>
      </c>
      <c r="D29" t="str">
        <f>"90/8582"</f>
        <v>90/8582</v>
      </c>
      <c r="E29">
        <v>0.19880510709560301</v>
      </c>
      <c r="F29">
        <v>0.430957450325827</v>
      </c>
      <c r="G29">
        <v>0.40323504124053999</v>
      </c>
      <c r="H29" t="s">
        <v>1280</v>
      </c>
      <c r="I29">
        <v>1</v>
      </c>
      <c r="J29" t="str">
        <f t="shared" si="0"/>
        <v/>
      </c>
    </row>
    <row r="30" spans="1:10">
      <c r="A30" t="s">
        <v>303</v>
      </c>
      <c r="B30" t="s">
        <v>304</v>
      </c>
      <c r="C30" t="str">
        <f t="shared" si="2"/>
        <v>1/21</v>
      </c>
      <c r="D30" t="str">
        <f>"99/8582"</f>
        <v>99/8582</v>
      </c>
      <c r="E30">
        <v>0.216469563775263</v>
      </c>
      <c r="F30">
        <v>0.430957450325827</v>
      </c>
      <c r="G30">
        <v>0.40323504124053999</v>
      </c>
      <c r="H30" t="s">
        <v>1206</v>
      </c>
      <c r="I30">
        <v>1</v>
      </c>
      <c r="J30" t="str">
        <f t="shared" si="0"/>
        <v/>
      </c>
    </row>
    <row r="31" spans="1:10">
      <c r="A31" t="s">
        <v>245</v>
      </c>
      <c r="B31" t="s">
        <v>246</v>
      </c>
      <c r="C31" t="str">
        <f t="shared" si="2"/>
        <v>1/21</v>
      </c>
      <c r="D31" t="str">
        <f>"101/8582"</f>
        <v>101/8582</v>
      </c>
      <c r="E31">
        <v>0.22034431098024701</v>
      </c>
      <c r="F31">
        <v>0.430957450325827</v>
      </c>
      <c r="G31">
        <v>0.40323504124053999</v>
      </c>
      <c r="H31" t="s">
        <v>1273</v>
      </c>
      <c r="I31">
        <v>1</v>
      </c>
      <c r="J31" t="str">
        <f t="shared" si="0"/>
        <v/>
      </c>
    </row>
    <row r="32" spans="1:10">
      <c r="A32" t="s">
        <v>1124</v>
      </c>
      <c r="B32" t="s">
        <v>1125</v>
      </c>
      <c r="C32" t="str">
        <f t="shared" si="2"/>
        <v>1/21</v>
      </c>
      <c r="D32" t="str">
        <f>"106/8582"</f>
        <v>106/8582</v>
      </c>
      <c r="E32">
        <v>0.22995149898904901</v>
      </c>
      <c r="F32">
        <v>0.430957450325827</v>
      </c>
      <c r="G32">
        <v>0.40323504124053999</v>
      </c>
      <c r="H32" t="s">
        <v>1280</v>
      </c>
      <c r="I32">
        <v>1</v>
      </c>
      <c r="J32" t="str">
        <f t="shared" si="0"/>
        <v/>
      </c>
    </row>
    <row r="33" spans="1:10">
      <c r="A33" t="s">
        <v>1287</v>
      </c>
      <c r="B33" t="s">
        <v>1288</v>
      </c>
      <c r="C33" t="str">
        <f t="shared" si="2"/>
        <v>1/21</v>
      </c>
      <c r="D33" t="str">
        <f>"107/8582"</f>
        <v>107/8582</v>
      </c>
      <c r="E33">
        <v>0.23185935865412999</v>
      </c>
      <c r="F33">
        <v>0.430957450325827</v>
      </c>
      <c r="G33">
        <v>0.40323504124053999</v>
      </c>
      <c r="H33" t="s">
        <v>1280</v>
      </c>
      <c r="I33">
        <v>1</v>
      </c>
      <c r="J33" t="str">
        <f t="shared" si="0"/>
        <v/>
      </c>
    </row>
    <row r="34" spans="1:10">
      <c r="A34" t="s">
        <v>69</v>
      </c>
      <c r="B34" t="s">
        <v>70</v>
      </c>
      <c r="C34" t="str">
        <f t="shared" si="2"/>
        <v>1/21</v>
      </c>
      <c r="D34" t="str">
        <f>"114/8582"</f>
        <v>114/8582</v>
      </c>
      <c r="E34">
        <v>0.245088875061689</v>
      </c>
      <c r="F34">
        <v>0.430957450325827</v>
      </c>
      <c r="G34">
        <v>0.40323504124053999</v>
      </c>
      <c r="H34" t="s">
        <v>71</v>
      </c>
      <c r="I34">
        <v>1</v>
      </c>
      <c r="J34" t="str">
        <f t="shared" si="0"/>
        <v/>
      </c>
    </row>
    <row r="35" spans="1:10">
      <c r="A35" t="s">
        <v>72</v>
      </c>
      <c r="B35" t="s">
        <v>73</v>
      </c>
      <c r="C35" t="str">
        <f t="shared" si="2"/>
        <v>1/21</v>
      </c>
      <c r="D35" t="str">
        <f>"117/8582"</f>
        <v>117/8582</v>
      </c>
      <c r="E35">
        <v>0.250691986102488</v>
      </c>
      <c r="F35">
        <v>0.430957450325827</v>
      </c>
      <c r="G35">
        <v>0.40323504124053999</v>
      </c>
      <c r="H35" t="s">
        <v>71</v>
      </c>
      <c r="I35">
        <v>1</v>
      </c>
      <c r="J35" t="str">
        <f t="shared" si="0"/>
        <v/>
      </c>
    </row>
    <row r="36" spans="1:10">
      <c r="A36" t="s">
        <v>1126</v>
      </c>
      <c r="B36" t="s">
        <v>1127</v>
      </c>
      <c r="C36" t="str">
        <f t="shared" si="2"/>
        <v>1/21</v>
      </c>
      <c r="D36" t="str">
        <f>"117/8582"</f>
        <v>117/8582</v>
      </c>
      <c r="E36">
        <v>0.250691986102488</v>
      </c>
      <c r="F36">
        <v>0.430957450325827</v>
      </c>
      <c r="G36">
        <v>0.40323504124053999</v>
      </c>
      <c r="H36" t="s">
        <v>1280</v>
      </c>
      <c r="I36">
        <v>1</v>
      </c>
      <c r="J36" t="str">
        <f t="shared" si="0"/>
        <v/>
      </c>
    </row>
    <row r="37" spans="1:10">
      <c r="A37" t="s">
        <v>894</v>
      </c>
      <c r="B37" t="s">
        <v>895</v>
      </c>
      <c r="C37" t="str">
        <f t="shared" si="2"/>
        <v>1/21</v>
      </c>
      <c r="D37" t="str">
        <f>"119/8582"</f>
        <v>119/8582</v>
      </c>
      <c r="E37">
        <v>0.25440536524900298</v>
      </c>
      <c r="F37">
        <v>0.430957450325827</v>
      </c>
      <c r="G37">
        <v>0.40323504124053999</v>
      </c>
      <c r="H37" t="s">
        <v>1203</v>
      </c>
      <c r="I37">
        <v>1</v>
      </c>
      <c r="J37" t="str">
        <f t="shared" si="0"/>
        <v/>
      </c>
    </row>
    <row r="38" spans="1:10">
      <c r="A38" t="s">
        <v>74</v>
      </c>
      <c r="B38" t="s">
        <v>75</v>
      </c>
      <c r="C38" t="str">
        <f t="shared" si="2"/>
        <v>1/21</v>
      </c>
      <c r="D38" t="str">
        <f>"120/8582"</f>
        <v>120/8582</v>
      </c>
      <c r="E38">
        <v>0.25625547600520898</v>
      </c>
      <c r="F38">
        <v>0.430957450325827</v>
      </c>
      <c r="G38">
        <v>0.40323504124053999</v>
      </c>
      <c r="H38" t="s">
        <v>71</v>
      </c>
      <c r="I38">
        <v>1</v>
      </c>
      <c r="J38" t="str">
        <f t="shared" si="0"/>
        <v/>
      </c>
    </row>
    <row r="39" spans="1:10">
      <c r="A39" t="s">
        <v>76</v>
      </c>
      <c r="B39" t="s">
        <v>77</v>
      </c>
      <c r="C39" t="str">
        <f t="shared" si="2"/>
        <v>1/21</v>
      </c>
      <c r="D39" t="str">
        <f>"122/8582"</f>
        <v>122/8582</v>
      </c>
      <c r="E39">
        <v>0.25994258908542001</v>
      </c>
      <c r="F39">
        <v>0.430957450325827</v>
      </c>
      <c r="G39">
        <v>0.40323504124053999</v>
      </c>
      <c r="H39" t="s">
        <v>71</v>
      </c>
      <c r="I39">
        <v>1</v>
      </c>
      <c r="J39" t="str">
        <f t="shared" si="0"/>
        <v/>
      </c>
    </row>
    <row r="40" spans="1:10">
      <c r="A40" t="s">
        <v>1289</v>
      </c>
      <c r="B40" t="s">
        <v>1290</v>
      </c>
      <c r="C40" t="str">
        <f t="shared" si="2"/>
        <v>1/21</v>
      </c>
      <c r="D40" t="str">
        <f>"126/8582"</f>
        <v>126/8582</v>
      </c>
      <c r="E40">
        <v>0.267264655730927</v>
      </c>
      <c r="F40">
        <v>0.43173521310380503</v>
      </c>
      <c r="G40">
        <v>0.40396277249478801</v>
      </c>
      <c r="H40" t="s">
        <v>1280</v>
      </c>
      <c r="I40">
        <v>1</v>
      </c>
      <c r="J40" t="str">
        <f t="shared" si="0"/>
        <v/>
      </c>
    </row>
    <row r="41" spans="1:10">
      <c r="A41" t="s">
        <v>1132</v>
      </c>
      <c r="B41" t="s">
        <v>1133</v>
      </c>
      <c r="C41" t="str">
        <f t="shared" si="2"/>
        <v>1/21</v>
      </c>
      <c r="D41" t="str">
        <f>"131/8582"</f>
        <v>131/8582</v>
      </c>
      <c r="E41">
        <v>0.27632024275508399</v>
      </c>
      <c r="F41">
        <v>0.43520438233925701</v>
      </c>
      <c r="G41">
        <v>0.40720877879696599</v>
      </c>
      <c r="H41" t="s">
        <v>1280</v>
      </c>
      <c r="I41">
        <v>1</v>
      </c>
      <c r="J41" t="str">
        <f t="shared" si="0"/>
        <v/>
      </c>
    </row>
    <row r="42" spans="1:10">
      <c r="A42" t="s">
        <v>1255</v>
      </c>
      <c r="B42" t="s">
        <v>1256</v>
      </c>
      <c r="C42" t="str">
        <f t="shared" si="2"/>
        <v>1/21</v>
      </c>
      <c r="D42" t="str">
        <f>"147/8582"</f>
        <v>147/8582</v>
      </c>
      <c r="E42">
        <v>0.3045873115178</v>
      </c>
      <c r="F42">
        <v>0.46802440550296098</v>
      </c>
      <c r="G42">
        <v>0.437917572400431</v>
      </c>
      <c r="H42" t="s">
        <v>1178</v>
      </c>
      <c r="I42">
        <v>1</v>
      </c>
      <c r="J42" t="str">
        <f t="shared" si="0"/>
        <v/>
      </c>
    </row>
    <row r="43" spans="1:10">
      <c r="A43" t="s">
        <v>107</v>
      </c>
      <c r="B43" t="s">
        <v>108</v>
      </c>
      <c r="C43" t="str">
        <f t="shared" si="2"/>
        <v>1/21</v>
      </c>
      <c r="D43" t="str">
        <f>"169/8582"</f>
        <v>169/8582</v>
      </c>
      <c r="E43">
        <v>0.341742020802771</v>
      </c>
      <c r="F43">
        <v>0.51261303120415702</v>
      </c>
      <c r="G43">
        <v>0.47963792393371402</v>
      </c>
      <c r="H43" t="s">
        <v>1232</v>
      </c>
      <c r="I43">
        <v>1</v>
      </c>
      <c r="J43" t="str">
        <f t="shared" si="0"/>
        <v/>
      </c>
    </row>
    <row r="44" spans="1:10">
      <c r="A44" t="s">
        <v>493</v>
      </c>
      <c r="B44" t="s">
        <v>494</v>
      </c>
      <c r="C44" t="str">
        <f t="shared" si="2"/>
        <v>1/21</v>
      </c>
      <c r="D44" t="str">
        <f>"182/8582"</f>
        <v>182/8582</v>
      </c>
      <c r="E44">
        <v>0.36280014567352697</v>
      </c>
      <c r="F44">
        <v>0.51901821510490798</v>
      </c>
      <c r="G44">
        <v>0.485631078460733</v>
      </c>
      <c r="H44" t="s">
        <v>1280</v>
      </c>
      <c r="I44">
        <v>1</v>
      </c>
      <c r="J44" t="str">
        <f t="shared" si="0"/>
        <v/>
      </c>
    </row>
    <row r="45" spans="1:10">
      <c r="A45" t="s">
        <v>1160</v>
      </c>
      <c r="B45" t="s">
        <v>1161</v>
      </c>
      <c r="C45" t="str">
        <f t="shared" si="2"/>
        <v>1/21</v>
      </c>
      <c r="D45" t="str">
        <f>"186/8582"</f>
        <v>186/8582</v>
      </c>
      <c r="E45">
        <v>0.36914941867981299</v>
      </c>
      <c r="F45">
        <v>0.51901821510490798</v>
      </c>
      <c r="G45">
        <v>0.485631078460733</v>
      </c>
      <c r="H45" t="s">
        <v>1291</v>
      </c>
      <c r="I45">
        <v>1</v>
      </c>
      <c r="J45" t="str">
        <f t="shared" si="0"/>
        <v/>
      </c>
    </row>
    <row r="46" spans="1:10">
      <c r="A46" t="s">
        <v>1137</v>
      </c>
      <c r="B46" t="s">
        <v>1138</v>
      </c>
      <c r="C46" t="str">
        <f t="shared" si="2"/>
        <v>1/21</v>
      </c>
      <c r="D46" t="str">
        <f>"187/8582"</f>
        <v>187/8582</v>
      </c>
      <c r="E46">
        <v>0.370727296503506</v>
      </c>
      <c r="F46">
        <v>0.51901821510490798</v>
      </c>
      <c r="G46">
        <v>0.485631078460733</v>
      </c>
      <c r="H46" t="s">
        <v>1280</v>
      </c>
      <c r="I46">
        <v>1</v>
      </c>
      <c r="J46" t="str">
        <f t="shared" si="0"/>
        <v/>
      </c>
    </row>
    <row r="47" spans="1:10">
      <c r="A47" t="s">
        <v>863</v>
      </c>
      <c r="B47" t="s">
        <v>864</v>
      </c>
      <c r="C47" t="str">
        <f t="shared" si="2"/>
        <v>1/21</v>
      </c>
      <c r="D47" t="str">
        <f>"200/8582"</f>
        <v>200/8582</v>
      </c>
      <c r="E47">
        <v>0.39090071006891802</v>
      </c>
      <c r="F47">
        <v>0.52601880606322604</v>
      </c>
      <c r="G47">
        <v>0.492181339006527</v>
      </c>
      <c r="H47" t="s">
        <v>1291</v>
      </c>
      <c r="I47">
        <v>1</v>
      </c>
      <c r="J47" t="str">
        <f t="shared" si="0"/>
        <v/>
      </c>
    </row>
    <row r="48" spans="1:10">
      <c r="A48" t="s">
        <v>253</v>
      </c>
      <c r="B48" t="s">
        <v>254</v>
      </c>
      <c r="C48" t="str">
        <f t="shared" si="2"/>
        <v>1/21</v>
      </c>
      <c r="D48" t="str">
        <f>"201/8582"</f>
        <v>201/8582</v>
      </c>
      <c r="E48">
        <v>0.392426728332883</v>
      </c>
      <c r="F48">
        <v>0.52601880606322604</v>
      </c>
      <c r="G48">
        <v>0.492181339006527</v>
      </c>
      <c r="H48" t="s">
        <v>1273</v>
      </c>
      <c r="I48">
        <v>1</v>
      </c>
      <c r="J48" t="str">
        <f t="shared" si="0"/>
        <v/>
      </c>
    </row>
    <row r="49" spans="1:10">
      <c r="A49" t="s">
        <v>497</v>
      </c>
      <c r="B49" t="s">
        <v>498</v>
      </c>
      <c r="C49" t="str">
        <f t="shared" si="2"/>
        <v>1/21</v>
      </c>
      <c r="D49" t="str">
        <f>"218/8582"</f>
        <v>218/8582</v>
      </c>
      <c r="E49">
        <v>0.417818555360012</v>
      </c>
      <c r="F49">
        <v>0.53907463732864003</v>
      </c>
      <c r="G49">
        <v>0.50439732147709004</v>
      </c>
      <c r="H49" t="s">
        <v>1280</v>
      </c>
      <c r="I49">
        <v>1</v>
      </c>
      <c r="J49" t="str">
        <f t="shared" si="0"/>
        <v/>
      </c>
    </row>
    <row r="50" spans="1:10">
      <c r="A50" t="s">
        <v>499</v>
      </c>
      <c r="B50" t="s">
        <v>500</v>
      </c>
      <c r="C50" t="str">
        <f t="shared" si="2"/>
        <v>1/21</v>
      </c>
      <c r="D50" t="str">
        <f>"219/8582"</f>
        <v>219/8582</v>
      </c>
      <c r="E50">
        <v>0.41928027347783098</v>
      </c>
      <c r="F50">
        <v>0.53907463732864003</v>
      </c>
      <c r="G50">
        <v>0.50439732147709004</v>
      </c>
      <c r="H50" t="s">
        <v>1280</v>
      </c>
      <c r="I50">
        <v>1</v>
      </c>
      <c r="J50" t="str">
        <f t="shared" si="0"/>
        <v/>
      </c>
    </row>
    <row r="51" spans="1:10">
      <c r="A51" t="s">
        <v>114</v>
      </c>
      <c r="B51" t="s">
        <v>115</v>
      </c>
      <c r="C51" t="str">
        <f t="shared" si="2"/>
        <v>1/21</v>
      </c>
      <c r="D51" t="str">
        <f>"230/8582"</f>
        <v>230/8582</v>
      </c>
      <c r="E51">
        <v>0.435130196953188</v>
      </c>
      <c r="F51">
        <v>0.54826404816101704</v>
      </c>
      <c r="G51">
        <v>0.51299560061849503</v>
      </c>
      <c r="H51" t="s">
        <v>1275</v>
      </c>
      <c r="I51">
        <v>1</v>
      </c>
      <c r="J51" t="str">
        <f t="shared" si="0"/>
        <v/>
      </c>
    </row>
    <row r="52" spans="1:10">
      <c r="A52" t="s">
        <v>804</v>
      </c>
      <c r="B52" t="s">
        <v>805</v>
      </c>
      <c r="C52" t="str">
        <f t="shared" si="2"/>
        <v>1/21</v>
      </c>
      <c r="D52" t="str">
        <f>"238/8582"</f>
        <v>238/8582</v>
      </c>
      <c r="E52">
        <v>0.44639771124013</v>
      </c>
      <c r="F52">
        <v>0.548624798501814</v>
      </c>
      <c r="G52">
        <v>0.51333314479701897</v>
      </c>
      <c r="H52" t="s">
        <v>1280</v>
      </c>
      <c r="I52">
        <v>1</v>
      </c>
      <c r="J52" t="str">
        <f t="shared" si="0"/>
        <v/>
      </c>
    </row>
    <row r="53" spans="1:10">
      <c r="A53" t="s">
        <v>82</v>
      </c>
      <c r="B53" t="s">
        <v>83</v>
      </c>
      <c r="C53" t="str">
        <f t="shared" si="2"/>
        <v>1/21</v>
      </c>
      <c r="D53" t="str">
        <f>"246/8582"</f>
        <v>246/8582</v>
      </c>
      <c r="E53">
        <v>0.45745097001616403</v>
      </c>
      <c r="F53">
        <v>0.548624798501814</v>
      </c>
      <c r="G53">
        <v>0.51333314479701897</v>
      </c>
      <c r="H53" t="s">
        <v>71</v>
      </c>
      <c r="I53">
        <v>1</v>
      </c>
      <c r="J53" t="str">
        <f t="shared" si="0"/>
        <v/>
      </c>
    </row>
    <row r="54" spans="1:10">
      <c r="A54" t="s">
        <v>507</v>
      </c>
      <c r="B54" t="s">
        <v>508</v>
      </c>
      <c r="C54" t="str">
        <f t="shared" si="2"/>
        <v>1/21</v>
      </c>
      <c r="D54" t="str">
        <f>"249/8582"</f>
        <v>249/8582</v>
      </c>
      <c r="E54">
        <v>0.46154149715232001</v>
      </c>
      <c r="F54">
        <v>0.548624798501814</v>
      </c>
      <c r="G54">
        <v>0.51333314479701897</v>
      </c>
      <c r="H54" t="s">
        <v>1268</v>
      </c>
      <c r="I54">
        <v>1</v>
      </c>
      <c r="J54" t="str">
        <f t="shared" si="0"/>
        <v/>
      </c>
    </row>
    <row r="55" spans="1:10">
      <c r="A55" t="s">
        <v>257</v>
      </c>
      <c r="B55" t="s">
        <v>258</v>
      </c>
      <c r="C55" t="str">
        <f t="shared" si="2"/>
        <v>1/21</v>
      </c>
      <c r="D55" t="str">
        <f>"256/8582"</f>
        <v>256/8582</v>
      </c>
      <c r="E55">
        <v>0.47097214231662199</v>
      </c>
      <c r="F55">
        <v>0.54946749936939199</v>
      </c>
      <c r="G55">
        <v>0.51412163683685796</v>
      </c>
      <c r="H55" t="s">
        <v>1276</v>
      </c>
      <c r="I55">
        <v>1</v>
      </c>
      <c r="J55" t="str">
        <f t="shared" si="0"/>
        <v/>
      </c>
    </row>
    <row r="56" spans="1:10">
      <c r="A56" t="s">
        <v>260</v>
      </c>
      <c r="B56" t="s">
        <v>261</v>
      </c>
      <c r="C56" t="str">
        <f t="shared" si="2"/>
        <v>1/21</v>
      </c>
      <c r="D56" t="str">
        <f>"263/8582"</f>
        <v>263/8582</v>
      </c>
      <c r="E56">
        <v>0.48024535143640201</v>
      </c>
      <c r="F56">
        <v>0.55009922073624296</v>
      </c>
      <c r="G56">
        <v>0.51471272115671796</v>
      </c>
      <c r="H56" t="s">
        <v>1203</v>
      </c>
      <c r="I56">
        <v>1</v>
      </c>
      <c r="J56" t="str">
        <f t="shared" si="0"/>
        <v/>
      </c>
    </row>
    <row r="57" spans="1:10">
      <c r="A57" t="s">
        <v>517</v>
      </c>
      <c r="B57" t="s">
        <v>518</v>
      </c>
      <c r="C57" t="str">
        <f t="shared" si="2"/>
        <v>1/21</v>
      </c>
      <c r="D57" t="str">
        <f>"277/8582"</f>
        <v>277/8582</v>
      </c>
      <c r="E57">
        <v>0.49832941964593302</v>
      </c>
      <c r="F57">
        <v>0.560620597101675</v>
      </c>
      <c r="G57">
        <v>0.52455728383782396</v>
      </c>
      <c r="H57" t="s">
        <v>1280</v>
      </c>
      <c r="I57">
        <v>1</v>
      </c>
      <c r="J57" t="str">
        <f t="shared" si="0"/>
        <v/>
      </c>
    </row>
    <row r="58" spans="1:10">
      <c r="A58" t="s">
        <v>1261</v>
      </c>
      <c r="B58" t="s">
        <v>1262</v>
      </c>
      <c r="C58" t="str">
        <f t="shared" si="2"/>
        <v>1/21</v>
      </c>
      <c r="D58" t="str">
        <f>"286/8582"</f>
        <v>286/8582</v>
      </c>
      <c r="E58">
        <v>0.50963672304306895</v>
      </c>
      <c r="F58">
        <v>0.56328269388970797</v>
      </c>
      <c r="G58">
        <v>0.52704813463364497</v>
      </c>
      <c r="H58" t="s">
        <v>1178</v>
      </c>
      <c r="I58">
        <v>1</v>
      </c>
      <c r="J58" t="str">
        <f t="shared" si="0"/>
        <v/>
      </c>
    </row>
    <row r="59" spans="1:10">
      <c r="A59" t="s">
        <v>314</v>
      </c>
      <c r="B59" t="s">
        <v>315</v>
      </c>
      <c r="C59" t="str">
        <f t="shared" si="2"/>
        <v>1/21</v>
      </c>
      <c r="D59" t="str">
        <f>"307/8582"</f>
        <v>307/8582</v>
      </c>
      <c r="E59">
        <v>0.53508406262620101</v>
      </c>
      <c r="F59">
        <v>0.58121199905949406</v>
      </c>
      <c r="G59">
        <v>0.54382409268724596</v>
      </c>
      <c r="H59" t="s">
        <v>1291</v>
      </c>
      <c r="I59">
        <v>1</v>
      </c>
      <c r="J59" t="str">
        <f t="shared" si="0"/>
        <v/>
      </c>
    </row>
    <row r="60" spans="1:10">
      <c r="A60" t="s">
        <v>521</v>
      </c>
      <c r="B60" t="s">
        <v>522</v>
      </c>
      <c r="C60" t="str">
        <f t="shared" si="2"/>
        <v>1/21</v>
      </c>
      <c r="D60" t="str">
        <f>"382/8582"</f>
        <v>382/8582</v>
      </c>
      <c r="E60">
        <v>0.61608391343475499</v>
      </c>
      <c r="F60">
        <v>0.657852314345586</v>
      </c>
      <c r="G60">
        <v>0.61553432921224405</v>
      </c>
      <c r="H60" t="s">
        <v>1280</v>
      </c>
      <c r="I60">
        <v>1</v>
      </c>
      <c r="J60" t="str">
        <f t="shared" si="0"/>
        <v/>
      </c>
    </row>
    <row r="61" spans="1:10">
      <c r="A61" t="s">
        <v>316</v>
      </c>
      <c r="B61" t="s">
        <v>317</v>
      </c>
      <c r="C61" t="str">
        <f t="shared" si="2"/>
        <v>1/21</v>
      </c>
      <c r="D61" t="str">
        <f>"394/8582"</f>
        <v>394/8582</v>
      </c>
      <c r="E61">
        <v>0.62772523660603996</v>
      </c>
      <c r="F61">
        <v>0.65911149843634198</v>
      </c>
      <c r="G61">
        <v>0.61671251315681097</v>
      </c>
      <c r="H61" t="s">
        <v>1291</v>
      </c>
      <c r="I61">
        <v>1</v>
      </c>
      <c r="J61" t="str">
        <f t="shared" si="0"/>
        <v/>
      </c>
    </row>
    <row r="62" spans="1:10">
      <c r="A62" t="s">
        <v>205</v>
      </c>
      <c r="B62" t="s">
        <v>206</v>
      </c>
      <c r="C62" t="str">
        <f t="shared" si="2"/>
        <v>1/21</v>
      </c>
      <c r="D62" t="str">
        <f>"447/8582"</f>
        <v>447/8582</v>
      </c>
      <c r="E62">
        <v>0.67523808348565795</v>
      </c>
      <c r="F62">
        <v>0.69737703704256504</v>
      </c>
      <c r="G62">
        <v>0.65251652588777997</v>
      </c>
      <c r="H62" t="s">
        <v>1271</v>
      </c>
      <c r="I62">
        <v>1</v>
      </c>
      <c r="J62" t="str">
        <f t="shared" si="0"/>
        <v/>
      </c>
    </row>
    <row r="63" spans="1:10">
      <c r="A63" t="s">
        <v>84</v>
      </c>
      <c r="B63" t="s">
        <v>85</v>
      </c>
      <c r="C63" t="str">
        <f t="shared" si="2"/>
        <v>1/21</v>
      </c>
      <c r="D63" t="str">
        <f>"492/8582"</f>
        <v>492/8582</v>
      </c>
      <c r="E63">
        <v>0.71098999270756802</v>
      </c>
      <c r="F63">
        <v>0.71546352466501695</v>
      </c>
      <c r="G63">
        <v>0.66943955524212095</v>
      </c>
      <c r="H63" t="s">
        <v>71</v>
      </c>
      <c r="I63">
        <v>1</v>
      </c>
      <c r="J63" t="str">
        <f t="shared" si="0"/>
        <v/>
      </c>
    </row>
    <row r="64" spans="1:10">
      <c r="A64" t="s">
        <v>523</v>
      </c>
      <c r="B64" t="s">
        <v>524</v>
      </c>
      <c r="C64" t="str">
        <f t="shared" si="2"/>
        <v>1/21</v>
      </c>
      <c r="D64" t="str">
        <f>"498/8582"</f>
        <v>498/8582</v>
      </c>
      <c r="E64">
        <v>0.71546352466501695</v>
      </c>
      <c r="F64">
        <v>0.71546352466501695</v>
      </c>
      <c r="G64">
        <v>0.66943955524212095</v>
      </c>
      <c r="H64" t="s">
        <v>1280</v>
      </c>
      <c r="I64">
        <v>1</v>
      </c>
      <c r="J64" t="str">
        <f t="shared" si="0"/>
        <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ACEB7-D377-43C3-9F9E-EE6E8CB866F9}">
  <dimension ref="A1:J78"/>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1292</v>
      </c>
      <c r="B2" t="s">
        <v>1293</v>
      </c>
      <c r="C2" t="str">
        <f t="shared" ref="C2:C65" si="0">"1/9"</f>
        <v>1/9</v>
      </c>
      <c r="D2" t="str">
        <f>"11/8582"</f>
        <v>11/8582</v>
      </c>
      <c r="E2">
        <v>1.1482130418769301E-2</v>
      </c>
      <c r="F2">
        <v>0.128745031615356</v>
      </c>
      <c r="G2">
        <v>8.9760719239687897E-2</v>
      </c>
      <c r="H2" t="s">
        <v>1294</v>
      </c>
      <c r="I2">
        <v>1</v>
      </c>
      <c r="J2" t="str">
        <f t="shared" ref="J2:J65" si="1">IF(F2&lt;0.05,"*","")</f>
        <v/>
      </c>
    </row>
    <row r="3" spans="1:10">
      <c r="A3" t="s">
        <v>884</v>
      </c>
      <c r="B3" t="s">
        <v>885</v>
      </c>
      <c r="C3" t="str">
        <f t="shared" si="0"/>
        <v>1/9</v>
      </c>
      <c r="D3" t="str">
        <f>"12/8582"</f>
        <v>12/8582</v>
      </c>
      <c r="E3">
        <v>1.25201260816127E-2</v>
      </c>
      <c r="F3">
        <v>0.128745031615356</v>
      </c>
      <c r="G3">
        <v>8.9760719239687897E-2</v>
      </c>
      <c r="H3" t="s">
        <v>1169</v>
      </c>
      <c r="I3">
        <v>1</v>
      </c>
      <c r="J3" t="str">
        <f t="shared" si="1"/>
        <v/>
      </c>
    </row>
    <row r="4" spans="1:10">
      <c r="A4" t="s">
        <v>1295</v>
      </c>
      <c r="B4" t="s">
        <v>1296</v>
      </c>
      <c r="C4" t="str">
        <f t="shared" si="0"/>
        <v>1/9</v>
      </c>
      <c r="D4" t="str">
        <f>"12/8582"</f>
        <v>12/8582</v>
      </c>
      <c r="E4">
        <v>1.25201260816127E-2</v>
      </c>
      <c r="F4">
        <v>0.128745031615356</v>
      </c>
      <c r="G4">
        <v>8.9760719239687897E-2</v>
      </c>
      <c r="H4" t="s">
        <v>1294</v>
      </c>
      <c r="I4">
        <v>1</v>
      </c>
      <c r="J4" t="str">
        <f t="shared" si="1"/>
        <v/>
      </c>
    </row>
    <row r="5" spans="1:10">
      <c r="A5" t="s">
        <v>1297</v>
      </c>
      <c r="B5" t="s">
        <v>1298</v>
      </c>
      <c r="C5" t="str">
        <f t="shared" si="0"/>
        <v>1/9</v>
      </c>
      <c r="D5" t="str">
        <f>"13/8582"</f>
        <v>13/8582</v>
      </c>
      <c r="E5">
        <v>1.35571527870111E-2</v>
      </c>
      <c r="F5">
        <v>0.128745031615356</v>
      </c>
      <c r="G5">
        <v>8.9760719239687897E-2</v>
      </c>
      <c r="H5" t="s">
        <v>1294</v>
      </c>
      <c r="I5">
        <v>1</v>
      </c>
      <c r="J5" t="str">
        <f t="shared" si="1"/>
        <v/>
      </c>
    </row>
    <row r="6" spans="1:10">
      <c r="A6" t="s">
        <v>1299</v>
      </c>
      <c r="B6" t="s">
        <v>1300</v>
      </c>
      <c r="C6" t="str">
        <f t="shared" si="0"/>
        <v>1/9</v>
      </c>
      <c r="D6" t="str">
        <f>"15/8582"</f>
        <v>15/8582</v>
      </c>
      <c r="E6">
        <v>1.5628302491077301E-2</v>
      </c>
      <c r="F6">
        <v>0.128745031615356</v>
      </c>
      <c r="G6">
        <v>8.9760719239687897E-2</v>
      </c>
      <c r="H6" t="s">
        <v>1294</v>
      </c>
      <c r="I6">
        <v>1</v>
      </c>
      <c r="J6" t="str">
        <f t="shared" si="1"/>
        <v/>
      </c>
    </row>
    <row r="7" spans="1:10">
      <c r="A7" t="s">
        <v>887</v>
      </c>
      <c r="B7" t="s">
        <v>888</v>
      </c>
      <c r="C7" t="str">
        <f t="shared" si="0"/>
        <v>1/9</v>
      </c>
      <c r="D7" t="str">
        <f>"17/8582"</f>
        <v>17/8582</v>
      </c>
      <c r="E7">
        <v>1.7695585856633899E-2</v>
      </c>
      <c r="F7">
        <v>0.128745031615356</v>
      </c>
      <c r="G7">
        <v>8.9760719239687897E-2</v>
      </c>
      <c r="H7" t="s">
        <v>1169</v>
      </c>
      <c r="I7">
        <v>1</v>
      </c>
      <c r="J7" t="str">
        <f t="shared" si="1"/>
        <v/>
      </c>
    </row>
    <row r="8" spans="1:10">
      <c r="A8" t="s">
        <v>1301</v>
      </c>
      <c r="B8" t="s">
        <v>1302</v>
      </c>
      <c r="C8" t="str">
        <f t="shared" si="0"/>
        <v>1/9</v>
      </c>
      <c r="D8" t="str">
        <f>"17/8582"</f>
        <v>17/8582</v>
      </c>
      <c r="E8">
        <v>1.7695585856633899E-2</v>
      </c>
      <c r="F8">
        <v>0.128745031615356</v>
      </c>
      <c r="G8">
        <v>8.9760719239687897E-2</v>
      </c>
      <c r="H8" t="s">
        <v>1294</v>
      </c>
      <c r="I8">
        <v>1</v>
      </c>
      <c r="J8" t="str">
        <f t="shared" si="1"/>
        <v/>
      </c>
    </row>
    <row r="9" spans="1:10">
      <c r="A9" t="s">
        <v>1303</v>
      </c>
      <c r="B9" t="s">
        <v>1304</v>
      </c>
      <c r="C9" t="str">
        <f t="shared" si="0"/>
        <v>1/9</v>
      </c>
      <c r="D9" t="str">
        <f>"21/8582"</f>
        <v>21/8582</v>
      </c>
      <c r="E9">
        <v>2.1818578830603601E-2</v>
      </c>
      <c r="F9">
        <v>0.128745031615356</v>
      </c>
      <c r="G9">
        <v>8.9760719239687897E-2</v>
      </c>
      <c r="H9" t="s">
        <v>1294</v>
      </c>
      <c r="I9">
        <v>1</v>
      </c>
      <c r="J9" t="str">
        <f t="shared" si="1"/>
        <v/>
      </c>
    </row>
    <row r="10" spans="1:10">
      <c r="A10" t="s">
        <v>1305</v>
      </c>
      <c r="B10" t="s">
        <v>1306</v>
      </c>
      <c r="C10" t="str">
        <f t="shared" si="0"/>
        <v>1/9</v>
      </c>
      <c r="D10" t="str">
        <f>"22/8582"</f>
        <v>22/8582</v>
      </c>
      <c r="E10">
        <v>2.28469204718285E-2</v>
      </c>
      <c r="F10">
        <v>0.128745031615356</v>
      </c>
      <c r="G10">
        <v>8.9760719239687897E-2</v>
      </c>
      <c r="H10" t="s">
        <v>1294</v>
      </c>
      <c r="I10">
        <v>1</v>
      </c>
      <c r="J10" t="str">
        <f t="shared" si="1"/>
        <v/>
      </c>
    </row>
    <row r="11" spans="1:10">
      <c r="A11" t="s">
        <v>184</v>
      </c>
      <c r="B11" t="s">
        <v>185</v>
      </c>
      <c r="C11" t="str">
        <f t="shared" si="0"/>
        <v>1/9</v>
      </c>
      <c r="D11" t="str">
        <f>"25/8582"</f>
        <v>25/8582</v>
      </c>
      <c r="E11">
        <v>2.5926182137269198E-2</v>
      </c>
      <c r="F11">
        <v>0.128745031615356</v>
      </c>
      <c r="G11">
        <v>8.9760719239687897E-2</v>
      </c>
      <c r="H11" t="s">
        <v>1307</v>
      </c>
      <c r="I11">
        <v>1</v>
      </c>
      <c r="J11" t="str">
        <f t="shared" si="1"/>
        <v/>
      </c>
    </row>
    <row r="12" spans="1:10">
      <c r="A12" t="s">
        <v>1308</v>
      </c>
      <c r="B12" t="s">
        <v>1309</v>
      </c>
      <c r="C12" t="str">
        <f t="shared" si="0"/>
        <v>1/9</v>
      </c>
      <c r="D12" t="str">
        <f>"25/8582"</f>
        <v>25/8582</v>
      </c>
      <c r="E12">
        <v>2.5926182137269198E-2</v>
      </c>
      <c r="F12">
        <v>0.128745031615356</v>
      </c>
      <c r="G12">
        <v>8.9760719239687897E-2</v>
      </c>
      <c r="H12" t="s">
        <v>1294</v>
      </c>
      <c r="I12">
        <v>1</v>
      </c>
      <c r="J12" t="str">
        <f t="shared" si="1"/>
        <v/>
      </c>
    </row>
    <row r="13" spans="1:10">
      <c r="A13" t="s">
        <v>628</v>
      </c>
      <c r="B13" t="s">
        <v>629</v>
      </c>
      <c r="C13" t="str">
        <f t="shared" si="0"/>
        <v>1/9</v>
      </c>
      <c r="D13" t="str">
        <f>"27/8582"</f>
        <v>27/8582</v>
      </c>
      <c r="E13">
        <v>2.7974228385592999E-2</v>
      </c>
      <c r="F13">
        <v>0.128745031615356</v>
      </c>
      <c r="G13">
        <v>8.9760719239687897E-2</v>
      </c>
      <c r="H13" t="s">
        <v>1310</v>
      </c>
      <c r="I13">
        <v>1</v>
      </c>
      <c r="J13" t="str">
        <f t="shared" si="1"/>
        <v/>
      </c>
    </row>
    <row r="14" spans="1:10">
      <c r="A14" t="s">
        <v>1311</v>
      </c>
      <c r="B14" t="s">
        <v>1312</v>
      </c>
      <c r="C14" t="str">
        <f t="shared" si="0"/>
        <v>1/9</v>
      </c>
      <c r="D14" t="str">
        <f>"28/8582"</f>
        <v>28/8582</v>
      </c>
      <c r="E14">
        <v>2.89968154042403E-2</v>
      </c>
      <c r="F14">
        <v>0.128745031615356</v>
      </c>
      <c r="G14">
        <v>8.9760719239687897E-2</v>
      </c>
      <c r="H14" t="s">
        <v>1313</v>
      </c>
      <c r="I14">
        <v>1</v>
      </c>
      <c r="J14" t="str">
        <f t="shared" si="1"/>
        <v/>
      </c>
    </row>
    <row r="15" spans="1:10">
      <c r="A15" t="s">
        <v>1314</v>
      </c>
      <c r="B15" t="s">
        <v>1315</v>
      </c>
      <c r="C15" t="str">
        <f t="shared" si="0"/>
        <v>1/9</v>
      </c>
      <c r="D15" t="str">
        <f>"28/8582"</f>
        <v>28/8582</v>
      </c>
      <c r="E15">
        <v>2.89968154042403E-2</v>
      </c>
      <c r="F15">
        <v>0.128745031615356</v>
      </c>
      <c r="G15">
        <v>8.9760719239687897E-2</v>
      </c>
      <c r="H15" t="s">
        <v>1313</v>
      </c>
      <c r="I15">
        <v>1</v>
      </c>
      <c r="J15" t="str">
        <f t="shared" si="1"/>
        <v/>
      </c>
    </row>
    <row r="16" spans="1:10">
      <c r="A16" t="s">
        <v>1316</v>
      </c>
      <c r="B16" t="s">
        <v>1317</v>
      </c>
      <c r="C16" t="str">
        <f t="shared" si="0"/>
        <v>1/9</v>
      </c>
      <c r="D16" t="str">
        <f>"28/8582"</f>
        <v>28/8582</v>
      </c>
      <c r="E16">
        <v>2.89968154042403E-2</v>
      </c>
      <c r="F16">
        <v>0.128745031615356</v>
      </c>
      <c r="G16">
        <v>8.9760719239687897E-2</v>
      </c>
      <c r="H16" t="s">
        <v>1313</v>
      </c>
      <c r="I16">
        <v>1</v>
      </c>
      <c r="J16" t="str">
        <f t="shared" si="1"/>
        <v/>
      </c>
    </row>
    <row r="17" spans="1:10">
      <c r="A17" t="s">
        <v>1318</v>
      </c>
      <c r="B17" t="s">
        <v>1319</v>
      </c>
      <c r="C17" t="str">
        <f t="shared" si="0"/>
        <v>1/9</v>
      </c>
      <c r="D17" t="str">
        <f>"30/8582"</f>
        <v>30/8582</v>
      </c>
      <c r="E17">
        <v>3.10391211468019E-2</v>
      </c>
      <c r="F17">
        <v>0.128745031615356</v>
      </c>
      <c r="G17">
        <v>8.9760719239687897E-2</v>
      </c>
      <c r="H17" t="s">
        <v>1294</v>
      </c>
      <c r="I17">
        <v>1</v>
      </c>
      <c r="J17" t="str">
        <f t="shared" si="1"/>
        <v/>
      </c>
    </row>
    <row r="18" spans="1:10">
      <c r="A18" t="s">
        <v>1320</v>
      </c>
      <c r="B18" t="s">
        <v>1321</v>
      </c>
      <c r="C18" t="str">
        <f t="shared" si="0"/>
        <v>1/9</v>
      </c>
      <c r="D18" t="str">
        <f>"31/8582"</f>
        <v>31/8582</v>
      </c>
      <c r="E18">
        <v>3.20588414355856E-2</v>
      </c>
      <c r="F18">
        <v>0.128745031615356</v>
      </c>
      <c r="G18">
        <v>8.9760719239687897E-2</v>
      </c>
      <c r="H18" t="s">
        <v>1294</v>
      </c>
      <c r="I18">
        <v>1</v>
      </c>
      <c r="J18" t="str">
        <f t="shared" si="1"/>
        <v/>
      </c>
    </row>
    <row r="19" spans="1:10">
      <c r="A19" t="s">
        <v>1322</v>
      </c>
      <c r="B19" t="s">
        <v>1323</v>
      </c>
      <c r="C19" t="str">
        <f t="shared" si="0"/>
        <v>1/9</v>
      </c>
      <c r="D19" t="str">
        <f>"31/8582"</f>
        <v>31/8582</v>
      </c>
      <c r="E19">
        <v>3.20588414355856E-2</v>
      </c>
      <c r="F19">
        <v>0.128745031615356</v>
      </c>
      <c r="G19">
        <v>8.9760719239687897E-2</v>
      </c>
      <c r="H19" t="s">
        <v>1294</v>
      </c>
      <c r="I19">
        <v>1</v>
      </c>
      <c r="J19" t="str">
        <f t="shared" si="1"/>
        <v/>
      </c>
    </row>
    <row r="20" spans="1:10">
      <c r="A20" t="s">
        <v>921</v>
      </c>
      <c r="B20" t="s">
        <v>922</v>
      </c>
      <c r="C20" t="str">
        <f t="shared" si="0"/>
        <v>1/9</v>
      </c>
      <c r="D20" t="str">
        <f>"33/8582"</f>
        <v>33/8582</v>
      </c>
      <c r="E20">
        <v>3.4095420756217097E-2</v>
      </c>
      <c r="F20">
        <v>0.128745031615356</v>
      </c>
      <c r="G20">
        <v>8.9760719239687897E-2</v>
      </c>
      <c r="H20" t="s">
        <v>1324</v>
      </c>
      <c r="I20">
        <v>1</v>
      </c>
      <c r="J20" t="str">
        <f t="shared" si="1"/>
        <v/>
      </c>
    </row>
    <row r="21" spans="1:10">
      <c r="A21" t="s">
        <v>1325</v>
      </c>
      <c r="B21" t="s">
        <v>1326</v>
      </c>
      <c r="C21" t="str">
        <f t="shared" si="0"/>
        <v>1/9</v>
      </c>
      <c r="D21" t="str">
        <f>"33/8582"</f>
        <v>33/8582</v>
      </c>
      <c r="E21">
        <v>3.4095420756217097E-2</v>
      </c>
      <c r="F21">
        <v>0.128745031615356</v>
      </c>
      <c r="G21">
        <v>8.9760719239687897E-2</v>
      </c>
      <c r="H21" t="s">
        <v>1294</v>
      </c>
      <c r="I21">
        <v>1</v>
      </c>
      <c r="J21" t="str">
        <f t="shared" si="1"/>
        <v/>
      </c>
    </row>
    <row r="22" spans="1:10">
      <c r="A22" t="s">
        <v>1327</v>
      </c>
      <c r="B22" t="s">
        <v>1328</v>
      </c>
      <c r="C22" t="str">
        <f t="shared" si="0"/>
        <v>1/9</v>
      </c>
      <c r="D22" t="str">
        <f>"34/8582"</f>
        <v>34/8582</v>
      </c>
      <c r="E22">
        <v>3.5112281349642602E-2</v>
      </c>
      <c r="F22">
        <v>0.128745031615356</v>
      </c>
      <c r="G22">
        <v>8.9760719239687897E-2</v>
      </c>
      <c r="H22" t="s">
        <v>1313</v>
      </c>
      <c r="I22">
        <v>1</v>
      </c>
      <c r="J22" t="str">
        <f t="shared" si="1"/>
        <v/>
      </c>
    </row>
    <row r="23" spans="1:10">
      <c r="A23" t="s">
        <v>1329</v>
      </c>
      <c r="B23" t="s">
        <v>1330</v>
      </c>
      <c r="C23" t="str">
        <f t="shared" si="0"/>
        <v>1/9</v>
      </c>
      <c r="D23" t="str">
        <f>"41/8582"</f>
        <v>41/8582</v>
      </c>
      <c r="E23">
        <v>4.2203702321416597E-2</v>
      </c>
      <c r="F23">
        <v>0.141290655597786</v>
      </c>
      <c r="G23">
        <v>9.8507497409256101E-2</v>
      </c>
      <c r="H23" t="s">
        <v>1313</v>
      </c>
      <c r="I23">
        <v>1</v>
      </c>
      <c r="J23" t="str">
        <f t="shared" si="1"/>
        <v/>
      </c>
    </row>
    <row r="24" spans="1:10">
      <c r="A24" t="s">
        <v>1331</v>
      </c>
      <c r="B24" t="s">
        <v>1332</v>
      </c>
      <c r="C24" t="str">
        <f t="shared" si="0"/>
        <v>1/9</v>
      </c>
      <c r="D24" t="str">
        <f>"41/8582"</f>
        <v>41/8582</v>
      </c>
      <c r="E24">
        <v>4.2203702321416597E-2</v>
      </c>
      <c r="F24">
        <v>0.141290655597786</v>
      </c>
      <c r="G24">
        <v>9.8507497409256101E-2</v>
      </c>
      <c r="H24" t="s">
        <v>1313</v>
      </c>
      <c r="I24">
        <v>1</v>
      </c>
      <c r="J24" t="str">
        <f t="shared" si="1"/>
        <v/>
      </c>
    </row>
    <row r="25" spans="1:10">
      <c r="A25" t="s">
        <v>1333</v>
      </c>
      <c r="B25" t="s">
        <v>1334</v>
      </c>
      <c r="C25" t="str">
        <f t="shared" si="0"/>
        <v>1/9</v>
      </c>
      <c r="D25" t="str">
        <f>"45/8582"</f>
        <v>45/8582</v>
      </c>
      <c r="E25">
        <v>4.6235108784952197E-2</v>
      </c>
      <c r="F25">
        <v>0.14585209123597601</v>
      </c>
      <c r="G25">
        <v>0.10168771911189101</v>
      </c>
      <c r="H25" t="s">
        <v>1294</v>
      </c>
      <c r="I25">
        <v>1</v>
      </c>
      <c r="J25" t="str">
        <f t="shared" si="1"/>
        <v/>
      </c>
    </row>
    <row r="26" spans="1:10">
      <c r="A26" t="s">
        <v>1335</v>
      </c>
      <c r="B26" t="s">
        <v>1336</v>
      </c>
      <c r="C26" t="str">
        <f t="shared" si="0"/>
        <v>1/9</v>
      </c>
      <c r="D26" t="str">
        <f>"47/8582"</f>
        <v>47/8582</v>
      </c>
      <c r="E26">
        <v>4.8245150153655901E-2</v>
      </c>
      <c r="F26">
        <v>0.14585209123597601</v>
      </c>
      <c r="G26">
        <v>0.10168771911189101</v>
      </c>
      <c r="H26" t="s">
        <v>1294</v>
      </c>
      <c r="I26">
        <v>1</v>
      </c>
      <c r="J26" t="str">
        <f t="shared" si="1"/>
        <v/>
      </c>
    </row>
    <row r="27" spans="1:10">
      <c r="A27" t="s">
        <v>1001</v>
      </c>
      <c r="B27" t="s">
        <v>1002</v>
      </c>
      <c r="C27" t="str">
        <f t="shared" si="0"/>
        <v>1/9</v>
      </c>
      <c r="D27" t="str">
        <f>"48/8582"</f>
        <v>48/8582</v>
      </c>
      <c r="E27">
        <v>4.9248758079680301E-2</v>
      </c>
      <c r="F27">
        <v>0.14585209123597601</v>
      </c>
      <c r="G27">
        <v>0.10168771911189101</v>
      </c>
      <c r="H27" t="s">
        <v>1337</v>
      </c>
      <c r="I27">
        <v>1</v>
      </c>
      <c r="J27" t="str">
        <f t="shared" si="1"/>
        <v/>
      </c>
    </row>
    <row r="28" spans="1:10">
      <c r="A28" t="s">
        <v>960</v>
      </c>
      <c r="B28" t="s">
        <v>961</v>
      </c>
      <c r="C28" t="str">
        <f t="shared" si="0"/>
        <v>1/9</v>
      </c>
      <c r="D28" t="str">
        <f>"52/8582"</f>
        <v>52/8582</v>
      </c>
      <c r="E28">
        <v>5.3253789409638902E-2</v>
      </c>
      <c r="F28">
        <v>0.14919492775952101</v>
      </c>
      <c r="G28">
        <v>0.104018336510398</v>
      </c>
      <c r="H28" t="s">
        <v>1337</v>
      </c>
      <c r="I28">
        <v>1</v>
      </c>
      <c r="J28" t="str">
        <f t="shared" si="1"/>
        <v/>
      </c>
    </row>
    <row r="29" spans="1:10">
      <c r="A29" t="s">
        <v>1338</v>
      </c>
      <c r="B29" t="s">
        <v>1339</v>
      </c>
      <c r="C29" t="str">
        <f t="shared" si="0"/>
        <v>1/9</v>
      </c>
      <c r="D29" t="str">
        <f>"53/8582"</f>
        <v>53/8582</v>
      </c>
      <c r="E29">
        <v>5.4252701003462397E-2</v>
      </c>
      <c r="F29">
        <v>0.14919492775952101</v>
      </c>
      <c r="G29">
        <v>0.104018336510398</v>
      </c>
      <c r="H29" t="s">
        <v>1294</v>
      </c>
      <c r="I29">
        <v>1</v>
      </c>
      <c r="J29" t="str">
        <f t="shared" si="1"/>
        <v/>
      </c>
    </row>
    <row r="30" spans="1:10">
      <c r="A30" t="s">
        <v>230</v>
      </c>
      <c r="B30" t="s">
        <v>231</v>
      </c>
      <c r="C30" t="str">
        <f t="shared" si="0"/>
        <v>1/9</v>
      </c>
      <c r="D30" t="str">
        <f>"57/8582"</f>
        <v>57/8582</v>
      </c>
      <c r="E30">
        <v>5.8238985512651102E-2</v>
      </c>
      <c r="F30">
        <v>0.15463454774048699</v>
      </c>
      <c r="G30">
        <v>0.107810826175869</v>
      </c>
      <c r="H30" t="s">
        <v>1313</v>
      </c>
      <c r="I30">
        <v>1</v>
      </c>
      <c r="J30" t="str">
        <f t="shared" si="1"/>
        <v/>
      </c>
    </row>
    <row r="31" spans="1:10">
      <c r="A31" t="s">
        <v>1112</v>
      </c>
      <c r="B31" t="s">
        <v>1113</v>
      </c>
      <c r="C31" t="str">
        <f t="shared" si="0"/>
        <v>1/9</v>
      </c>
      <c r="D31" t="str">
        <f>"63/8582"</f>
        <v>63/8582</v>
      </c>
      <c r="E31">
        <v>6.4190411113022303E-2</v>
      </c>
      <c r="F31">
        <v>0.163960508708349</v>
      </c>
      <c r="G31">
        <v>0.114312863214297</v>
      </c>
      <c r="H31" t="s">
        <v>1340</v>
      </c>
      <c r="I31">
        <v>1</v>
      </c>
      <c r="J31" t="str">
        <f t="shared" si="1"/>
        <v/>
      </c>
    </row>
    <row r="32" spans="1:10">
      <c r="A32" t="s">
        <v>785</v>
      </c>
      <c r="B32" t="s">
        <v>786</v>
      </c>
      <c r="C32" t="str">
        <f t="shared" si="0"/>
        <v>1/9</v>
      </c>
      <c r="D32" t="str">
        <f>"67/8582"</f>
        <v>67/8582</v>
      </c>
      <c r="E32">
        <v>6.8139432190482893E-2</v>
      </c>
      <c r="F32">
        <v>0.163960508708349</v>
      </c>
      <c r="G32">
        <v>0.114312863214297</v>
      </c>
      <c r="H32" t="s">
        <v>1337</v>
      </c>
      <c r="I32">
        <v>1</v>
      </c>
      <c r="J32" t="str">
        <f t="shared" si="1"/>
        <v/>
      </c>
    </row>
    <row r="33" spans="1:10">
      <c r="A33" t="s">
        <v>1005</v>
      </c>
      <c r="B33" t="s">
        <v>1006</v>
      </c>
      <c r="C33" t="str">
        <f t="shared" si="0"/>
        <v>1/9</v>
      </c>
      <c r="D33" t="str">
        <f>"67/8582"</f>
        <v>67/8582</v>
      </c>
      <c r="E33">
        <v>6.8139432190482893E-2</v>
      </c>
      <c r="F33">
        <v>0.163960508708349</v>
      </c>
      <c r="G33">
        <v>0.114312863214297</v>
      </c>
      <c r="H33" t="s">
        <v>1337</v>
      </c>
      <c r="I33">
        <v>1</v>
      </c>
      <c r="J33" t="str">
        <f t="shared" si="1"/>
        <v/>
      </c>
    </row>
    <row r="34" spans="1:10">
      <c r="A34" t="s">
        <v>678</v>
      </c>
      <c r="B34" t="s">
        <v>679</v>
      </c>
      <c r="C34" t="str">
        <f t="shared" si="0"/>
        <v>1/9</v>
      </c>
      <c r="D34" t="str">
        <f>"81/8582"</f>
        <v>81/8582</v>
      </c>
      <c r="E34">
        <v>8.1844619122857704E-2</v>
      </c>
      <c r="F34">
        <v>0.17763335082715201</v>
      </c>
      <c r="G34">
        <v>0.12384553509480201</v>
      </c>
      <c r="H34" t="s">
        <v>1337</v>
      </c>
      <c r="I34">
        <v>1</v>
      </c>
      <c r="J34" t="str">
        <f t="shared" si="1"/>
        <v/>
      </c>
    </row>
    <row r="35" spans="1:10">
      <c r="A35" t="s">
        <v>1341</v>
      </c>
      <c r="B35" t="s">
        <v>1342</v>
      </c>
      <c r="C35" t="str">
        <f t="shared" si="0"/>
        <v>1/9</v>
      </c>
      <c r="D35" t="str">
        <f>"83/8582"</f>
        <v>83/8582</v>
      </c>
      <c r="E35">
        <v>8.3787804576289399E-2</v>
      </c>
      <c r="F35">
        <v>0.17763335082715201</v>
      </c>
      <c r="G35">
        <v>0.12384553509480201</v>
      </c>
      <c r="H35" t="s">
        <v>1294</v>
      </c>
      <c r="I35">
        <v>1</v>
      </c>
      <c r="J35" t="str">
        <f t="shared" si="1"/>
        <v/>
      </c>
    </row>
    <row r="36" spans="1:10">
      <c r="A36" t="s">
        <v>680</v>
      </c>
      <c r="B36" t="s">
        <v>681</v>
      </c>
      <c r="C36" t="str">
        <f t="shared" si="0"/>
        <v>1/9</v>
      </c>
      <c r="D36" t="str">
        <f>"84/8582"</f>
        <v>84/8582</v>
      </c>
      <c r="E36">
        <v>8.4758025750405003E-2</v>
      </c>
      <c r="F36">
        <v>0.17763335082715201</v>
      </c>
      <c r="G36">
        <v>0.12384553509480201</v>
      </c>
      <c r="H36" t="s">
        <v>1337</v>
      </c>
      <c r="I36">
        <v>1</v>
      </c>
      <c r="J36" t="str">
        <f t="shared" si="1"/>
        <v/>
      </c>
    </row>
    <row r="37" spans="1:10">
      <c r="A37" t="s">
        <v>1243</v>
      </c>
      <c r="B37" t="s">
        <v>1244</v>
      </c>
      <c r="C37" t="str">
        <f t="shared" si="0"/>
        <v>1/9</v>
      </c>
      <c r="D37" t="str">
        <f>"85/8582"</f>
        <v>85/8582</v>
      </c>
      <c r="E37">
        <v>8.5727333560271804E-2</v>
      </c>
      <c r="F37">
        <v>0.17763335082715201</v>
      </c>
      <c r="G37">
        <v>0.12384553509480201</v>
      </c>
      <c r="H37" t="s">
        <v>1294</v>
      </c>
      <c r="I37">
        <v>1</v>
      </c>
      <c r="J37" t="str">
        <f t="shared" si="1"/>
        <v/>
      </c>
    </row>
    <row r="38" spans="1:10">
      <c r="A38" t="s">
        <v>1007</v>
      </c>
      <c r="B38" t="s">
        <v>1008</v>
      </c>
      <c r="C38" t="str">
        <f t="shared" si="0"/>
        <v>1/9</v>
      </c>
      <c r="D38" t="str">
        <f>"86/8582"</f>
        <v>86/8582</v>
      </c>
      <c r="E38">
        <v>8.6695728758337198E-2</v>
      </c>
      <c r="F38">
        <v>0.17763335082715201</v>
      </c>
      <c r="G38">
        <v>0.12384553509480201</v>
      </c>
      <c r="H38" t="s">
        <v>1337</v>
      </c>
      <c r="I38">
        <v>1</v>
      </c>
      <c r="J38" t="str">
        <f t="shared" si="1"/>
        <v/>
      </c>
    </row>
    <row r="39" spans="1:10">
      <c r="A39" t="s">
        <v>1343</v>
      </c>
      <c r="B39" t="s">
        <v>1344</v>
      </c>
      <c r="C39" t="str">
        <f t="shared" si="0"/>
        <v>1/9</v>
      </c>
      <c r="D39" t="str">
        <f>"87/8582"</f>
        <v>87/8582</v>
      </c>
      <c r="E39">
        <v>8.7663212096516605E-2</v>
      </c>
      <c r="F39">
        <v>0.17763335082715201</v>
      </c>
      <c r="G39">
        <v>0.12384553509480201</v>
      </c>
      <c r="H39" t="s">
        <v>1294</v>
      </c>
      <c r="I39">
        <v>1</v>
      </c>
      <c r="J39" t="str">
        <f t="shared" si="1"/>
        <v/>
      </c>
    </row>
    <row r="40" spans="1:10">
      <c r="A40" t="s">
        <v>970</v>
      </c>
      <c r="B40" t="s">
        <v>971</v>
      </c>
      <c r="C40" t="str">
        <f t="shared" si="0"/>
        <v>1/9</v>
      </c>
      <c r="D40" t="str">
        <f>"91/8582"</f>
        <v>91/8582</v>
      </c>
      <c r="E40">
        <v>9.1524041870132702E-2</v>
      </c>
      <c r="F40">
        <v>0.178361440082726</v>
      </c>
      <c r="G40">
        <v>0.12435315713218099</v>
      </c>
      <c r="H40" t="s">
        <v>1337</v>
      </c>
      <c r="I40">
        <v>1</v>
      </c>
      <c r="J40" t="str">
        <f t="shared" si="1"/>
        <v/>
      </c>
    </row>
    <row r="41" spans="1:10">
      <c r="A41" t="s">
        <v>198</v>
      </c>
      <c r="B41" t="s">
        <v>199</v>
      </c>
      <c r="C41" t="str">
        <f t="shared" si="0"/>
        <v>1/9</v>
      </c>
      <c r="D41" t="str">
        <f>"96/8582"</f>
        <v>96/8582</v>
      </c>
      <c r="E41">
        <v>9.6329652248888301E-2</v>
      </c>
      <c r="F41">
        <v>0.178361440082726</v>
      </c>
      <c r="G41">
        <v>0.12435315713218099</v>
      </c>
      <c r="H41" t="s">
        <v>1307</v>
      </c>
      <c r="I41">
        <v>1</v>
      </c>
      <c r="J41" t="str">
        <f t="shared" si="1"/>
        <v/>
      </c>
    </row>
    <row r="42" spans="1:10">
      <c r="A42" t="s">
        <v>301</v>
      </c>
      <c r="B42" t="s">
        <v>302</v>
      </c>
      <c r="C42" t="str">
        <f t="shared" si="0"/>
        <v>1/9</v>
      </c>
      <c r="D42" t="str">
        <f>"97/8582"</f>
        <v>97/8582</v>
      </c>
      <c r="E42">
        <v>9.7288058226941601E-2</v>
      </c>
      <c r="F42">
        <v>0.178361440082726</v>
      </c>
      <c r="G42">
        <v>0.12435315713218099</v>
      </c>
      <c r="H42" t="s">
        <v>1313</v>
      </c>
      <c r="I42">
        <v>1</v>
      </c>
      <c r="J42" t="str">
        <f t="shared" si="1"/>
        <v/>
      </c>
    </row>
    <row r="43" spans="1:10">
      <c r="A43" t="s">
        <v>67</v>
      </c>
      <c r="B43" t="s">
        <v>68</v>
      </c>
      <c r="C43" t="str">
        <f t="shared" si="0"/>
        <v>1/9</v>
      </c>
      <c r="D43" t="str">
        <f>"97/8582"</f>
        <v>97/8582</v>
      </c>
      <c r="E43">
        <v>9.7288058226941601E-2</v>
      </c>
      <c r="F43">
        <v>0.178361440082726</v>
      </c>
      <c r="G43">
        <v>0.12435315713218099</v>
      </c>
      <c r="H43" t="s">
        <v>1324</v>
      </c>
      <c r="I43">
        <v>1</v>
      </c>
      <c r="J43" t="str">
        <f t="shared" si="1"/>
        <v/>
      </c>
    </row>
    <row r="44" spans="1:10">
      <c r="A44" t="s">
        <v>859</v>
      </c>
      <c r="B44" t="s">
        <v>860</v>
      </c>
      <c r="C44" t="str">
        <f t="shared" si="0"/>
        <v>1/9</v>
      </c>
      <c r="D44" t="str">
        <f>"103/8582"</f>
        <v>103/8582</v>
      </c>
      <c r="E44">
        <v>0.10301954407205099</v>
      </c>
      <c r="F44">
        <v>0.18447685798948599</v>
      </c>
      <c r="G44">
        <v>0.128616811448582</v>
      </c>
      <c r="H44" t="s">
        <v>1337</v>
      </c>
      <c r="I44">
        <v>1</v>
      </c>
      <c r="J44" t="str">
        <f t="shared" si="1"/>
        <v/>
      </c>
    </row>
    <row r="45" spans="1:10">
      <c r="A45" t="s">
        <v>691</v>
      </c>
      <c r="B45" t="s">
        <v>692</v>
      </c>
      <c r="C45" t="str">
        <f t="shared" si="0"/>
        <v>1/9</v>
      </c>
      <c r="D45" t="str">
        <f>"115/8582"</f>
        <v>115/8582</v>
      </c>
      <c r="E45">
        <v>0.11438556657583999</v>
      </c>
      <c r="F45">
        <v>0.184639733128034</v>
      </c>
      <c r="G45">
        <v>0.12873036759439199</v>
      </c>
      <c r="H45" t="s">
        <v>1310</v>
      </c>
      <c r="I45">
        <v>1</v>
      </c>
      <c r="J45" t="str">
        <f t="shared" si="1"/>
        <v/>
      </c>
    </row>
    <row r="46" spans="1:10">
      <c r="A46" t="s">
        <v>467</v>
      </c>
      <c r="B46" t="s">
        <v>468</v>
      </c>
      <c r="C46" t="str">
        <f t="shared" si="0"/>
        <v>1/9</v>
      </c>
      <c r="D46" t="str">
        <f>"116/8582"</f>
        <v>116/8582</v>
      </c>
      <c r="E46">
        <v>0.11532693068364799</v>
      </c>
      <c r="F46">
        <v>0.184639733128034</v>
      </c>
      <c r="G46">
        <v>0.12873036759439199</v>
      </c>
      <c r="H46" t="s">
        <v>1294</v>
      </c>
      <c r="I46">
        <v>1</v>
      </c>
      <c r="J46" t="str">
        <f t="shared" si="1"/>
        <v/>
      </c>
    </row>
    <row r="47" spans="1:10">
      <c r="A47" t="s">
        <v>894</v>
      </c>
      <c r="B47" t="s">
        <v>895</v>
      </c>
      <c r="C47" t="str">
        <f t="shared" si="0"/>
        <v>1/9</v>
      </c>
      <c r="D47" t="str">
        <f>"119/8582"</f>
        <v>119/8582</v>
      </c>
      <c r="E47">
        <v>0.118145688661303</v>
      </c>
      <c r="F47">
        <v>0.184639733128034</v>
      </c>
      <c r="G47">
        <v>0.12873036759439199</v>
      </c>
      <c r="H47" t="s">
        <v>1169</v>
      </c>
      <c r="I47">
        <v>1</v>
      </c>
      <c r="J47" t="str">
        <f t="shared" si="1"/>
        <v/>
      </c>
    </row>
    <row r="48" spans="1:10">
      <c r="A48" t="s">
        <v>1250</v>
      </c>
      <c r="B48" t="s">
        <v>1251</v>
      </c>
      <c r="C48" t="str">
        <f t="shared" si="0"/>
        <v>1/9</v>
      </c>
      <c r="D48" t="str">
        <f>"120/8582"</f>
        <v>120/8582</v>
      </c>
      <c r="E48">
        <v>0.119083498988852</v>
      </c>
      <c r="F48">
        <v>0.184639733128034</v>
      </c>
      <c r="G48">
        <v>0.12873036759439199</v>
      </c>
      <c r="H48" t="s">
        <v>1294</v>
      </c>
      <c r="I48">
        <v>1</v>
      </c>
      <c r="J48" t="str">
        <f t="shared" si="1"/>
        <v/>
      </c>
    </row>
    <row r="49" spans="1:10">
      <c r="A49" t="s">
        <v>977</v>
      </c>
      <c r="B49" t="s">
        <v>978</v>
      </c>
      <c r="C49" t="str">
        <f t="shared" si="0"/>
        <v>1/9</v>
      </c>
      <c r="D49" t="str">
        <f>"122/8582"</f>
        <v>122/8582</v>
      </c>
      <c r="E49">
        <v>0.120956460551435</v>
      </c>
      <c r="F49">
        <v>0.184639733128034</v>
      </c>
      <c r="G49">
        <v>0.12873036759439199</v>
      </c>
      <c r="H49" t="s">
        <v>1337</v>
      </c>
      <c r="I49">
        <v>1</v>
      </c>
      <c r="J49" t="str">
        <f t="shared" si="1"/>
        <v/>
      </c>
    </row>
    <row r="50" spans="1:10">
      <c r="A50" t="s">
        <v>1252</v>
      </c>
      <c r="B50" t="s">
        <v>1253</v>
      </c>
      <c r="C50" t="str">
        <f t="shared" si="0"/>
        <v>1/9</v>
      </c>
      <c r="D50" t="str">
        <f>"123/8582"</f>
        <v>123/8582</v>
      </c>
      <c r="E50">
        <v>0.121891613252976</v>
      </c>
      <c r="F50">
        <v>0.184639733128034</v>
      </c>
      <c r="G50">
        <v>0.12873036759439199</v>
      </c>
      <c r="H50" t="s">
        <v>1294</v>
      </c>
      <c r="I50">
        <v>1</v>
      </c>
      <c r="J50" t="str">
        <f t="shared" si="1"/>
        <v/>
      </c>
    </row>
    <row r="51" spans="1:10">
      <c r="A51" t="s">
        <v>471</v>
      </c>
      <c r="B51" t="s">
        <v>472</v>
      </c>
      <c r="C51" t="str">
        <f t="shared" si="0"/>
        <v>1/9</v>
      </c>
      <c r="D51" t="str">
        <f>"123/8582"</f>
        <v>123/8582</v>
      </c>
      <c r="E51">
        <v>0.121891613252976</v>
      </c>
      <c r="F51">
        <v>0.184639733128034</v>
      </c>
      <c r="G51">
        <v>0.12873036759439199</v>
      </c>
      <c r="H51" t="s">
        <v>1294</v>
      </c>
      <c r="I51">
        <v>1</v>
      </c>
      <c r="J51" t="str">
        <f t="shared" si="1"/>
        <v/>
      </c>
    </row>
    <row r="52" spans="1:10">
      <c r="A52" t="s">
        <v>979</v>
      </c>
      <c r="B52" t="s">
        <v>980</v>
      </c>
      <c r="C52" t="str">
        <f t="shared" si="0"/>
        <v>1/9</v>
      </c>
      <c r="D52" t="str">
        <f>"124/8582"</f>
        <v>124/8582</v>
      </c>
      <c r="E52">
        <v>0.12282588154482101</v>
      </c>
      <c r="F52">
        <v>0.184639733128034</v>
      </c>
      <c r="G52">
        <v>0.12873036759439199</v>
      </c>
      <c r="H52" t="s">
        <v>1337</v>
      </c>
      <c r="I52">
        <v>1</v>
      </c>
      <c r="J52" t="str">
        <f t="shared" si="1"/>
        <v/>
      </c>
    </row>
    <row r="53" spans="1:10">
      <c r="A53" t="s">
        <v>1289</v>
      </c>
      <c r="B53" t="s">
        <v>1290</v>
      </c>
      <c r="C53" t="str">
        <f t="shared" si="0"/>
        <v>1/9</v>
      </c>
      <c r="D53" t="str">
        <f>"126/8582"</f>
        <v>126/8582</v>
      </c>
      <c r="E53">
        <v>0.124691767826725</v>
      </c>
      <c r="F53">
        <v>0.184639733128034</v>
      </c>
      <c r="G53">
        <v>0.12873036759439199</v>
      </c>
      <c r="H53" t="s">
        <v>1294</v>
      </c>
      <c r="I53">
        <v>1</v>
      </c>
      <c r="J53" t="str">
        <f t="shared" si="1"/>
        <v/>
      </c>
    </row>
    <row r="54" spans="1:10">
      <c r="A54" t="s">
        <v>695</v>
      </c>
      <c r="B54" t="s">
        <v>696</v>
      </c>
      <c r="C54" t="str">
        <f t="shared" si="0"/>
        <v>1/9</v>
      </c>
      <c r="D54" t="str">
        <f>"134/8582"</f>
        <v>134/8582</v>
      </c>
      <c r="E54">
        <v>0.132120082703132</v>
      </c>
      <c r="F54">
        <v>0.19194804468190901</v>
      </c>
      <c r="G54">
        <v>0.133825704426211</v>
      </c>
      <c r="H54" t="s">
        <v>1337</v>
      </c>
      <c r="I54">
        <v>1</v>
      </c>
      <c r="J54" t="str">
        <f t="shared" si="1"/>
        <v/>
      </c>
    </row>
    <row r="55" spans="1:10">
      <c r="A55" t="s">
        <v>247</v>
      </c>
      <c r="B55" t="s">
        <v>248</v>
      </c>
      <c r="C55" t="str">
        <f t="shared" si="0"/>
        <v>1/9</v>
      </c>
      <c r="D55" t="str">
        <f>"138/8582"</f>
        <v>138/8582</v>
      </c>
      <c r="E55">
        <v>0.13581318356317301</v>
      </c>
      <c r="F55">
        <v>0.19365953952526599</v>
      </c>
      <c r="G55">
        <v>0.13501895441952899</v>
      </c>
      <c r="H55" t="s">
        <v>1313</v>
      </c>
      <c r="I55">
        <v>1</v>
      </c>
      <c r="J55" t="str">
        <f t="shared" si="1"/>
        <v/>
      </c>
    </row>
    <row r="56" spans="1:10">
      <c r="A56" t="s">
        <v>479</v>
      </c>
      <c r="B56" t="s">
        <v>480</v>
      </c>
      <c r="C56" t="str">
        <f t="shared" si="0"/>
        <v>1/9</v>
      </c>
      <c r="D56" t="str">
        <f>"143/8582"</f>
        <v>143/8582</v>
      </c>
      <c r="E56">
        <v>0.14040991164498201</v>
      </c>
      <c r="F56">
        <v>0.19657387630297499</v>
      </c>
      <c r="G56">
        <v>0.13705082284964801</v>
      </c>
      <c r="H56" t="s">
        <v>1294</v>
      </c>
      <c r="I56">
        <v>1</v>
      </c>
      <c r="J56" t="str">
        <f t="shared" si="1"/>
        <v/>
      </c>
    </row>
    <row r="57" spans="1:10">
      <c r="A57" t="s">
        <v>1255</v>
      </c>
      <c r="B57" t="s">
        <v>1256</v>
      </c>
      <c r="C57" t="str">
        <f t="shared" si="0"/>
        <v>1/9</v>
      </c>
      <c r="D57" t="str">
        <f>"147/8582"</f>
        <v>147/8582</v>
      </c>
      <c r="E57">
        <v>0.144071632122969</v>
      </c>
      <c r="F57">
        <v>0.19809849416908201</v>
      </c>
      <c r="G57">
        <v>0.13811378267427499</v>
      </c>
      <c r="H57" t="s">
        <v>1294</v>
      </c>
      <c r="I57">
        <v>1</v>
      </c>
      <c r="J57" t="str">
        <f t="shared" si="1"/>
        <v/>
      </c>
    </row>
    <row r="58" spans="1:10">
      <c r="A58" t="s">
        <v>1257</v>
      </c>
      <c r="B58" t="s">
        <v>1258</v>
      </c>
      <c r="C58" t="str">
        <f t="shared" si="0"/>
        <v>1/9</v>
      </c>
      <c r="D58" t="str">
        <f>"150/8582"</f>
        <v>150/8582</v>
      </c>
      <c r="E58">
        <v>0.14680881660888001</v>
      </c>
      <c r="F58">
        <v>0.19832068208567999</v>
      </c>
      <c r="G58">
        <v>0.13826869154299001</v>
      </c>
      <c r="H58" t="s">
        <v>1294</v>
      </c>
      <c r="I58">
        <v>1</v>
      </c>
      <c r="J58" t="str">
        <f t="shared" si="1"/>
        <v/>
      </c>
    </row>
    <row r="59" spans="1:10">
      <c r="A59" t="s">
        <v>485</v>
      </c>
      <c r="B59" t="s">
        <v>486</v>
      </c>
      <c r="C59" t="str">
        <f t="shared" si="0"/>
        <v>1/9</v>
      </c>
      <c r="D59" t="str">
        <f>"159/8582"</f>
        <v>159/8582</v>
      </c>
      <c r="E59">
        <v>0.15497374677114401</v>
      </c>
      <c r="F59">
        <v>0.20574100864445</v>
      </c>
      <c r="G59">
        <v>0.143442124960587</v>
      </c>
      <c r="H59" t="s">
        <v>1294</v>
      </c>
      <c r="I59">
        <v>1</v>
      </c>
      <c r="J59" t="str">
        <f t="shared" si="1"/>
        <v/>
      </c>
    </row>
    <row r="60" spans="1:10">
      <c r="A60" t="s">
        <v>699</v>
      </c>
      <c r="B60" t="s">
        <v>700</v>
      </c>
      <c r="C60" t="str">
        <f t="shared" si="0"/>
        <v>1/9</v>
      </c>
      <c r="D60" t="str">
        <f>"163/8582"</f>
        <v>163/8582</v>
      </c>
      <c r="E60">
        <v>0.158580255635203</v>
      </c>
      <c r="F60">
        <v>0.206960672608654</v>
      </c>
      <c r="G60">
        <v>0.14429247167520701</v>
      </c>
      <c r="H60" t="s">
        <v>1337</v>
      </c>
      <c r="I60">
        <v>1</v>
      </c>
      <c r="J60" t="str">
        <f t="shared" si="1"/>
        <v/>
      </c>
    </row>
    <row r="61" spans="1:10">
      <c r="A61" t="s">
        <v>981</v>
      </c>
      <c r="B61" t="s">
        <v>982</v>
      </c>
      <c r="C61" t="str">
        <f t="shared" si="0"/>
        <v>1/9</v>
      </c>
      <c r="D61" t="str">
        <f>"179/8582"</f>
        <v>179/8582</v>
      </c>
      <c r="E61">
        <v>0.17286985979441899</v>
      </c>
      <c r="F61">
        <v>0.22184965340283799</v>
      </c>
      <c r="G61">
        <v>0.154673032447638</v>
      </c>
      <c r="H61" t="s">
        <v>1337</v>
      </c>
      <c r="I61">
        <v>1</v>
      </c>
      <c r="J61" t="str">
        <f t="shared" si="1"/>
        <v/>
      </c>
    </row>
    <row r="62" spans="1:10">
      <c r="A62" t="s">
        <v>703</v>
      </c>
      <c r="B62" t="s">
        <v>704</v>
      </c>
      <c r="C62" t="str">
        <f t="shared" si="0"/>
        <v>1/9</v>
      </c>
      <c r="D62" t="str">
        <f>"187/8582"</f>
        <v>187/8582</v>
      </c>
      <c r="E62">
        <v>0.179933436678062</v>
      </c>
      <c r="F62">
        <v>0.22712909220017699</v>
      </c>
      <c r="G62">
        <v>0.15835384418604301</v>
      </c>
      <c r="H62" t="s">
        <v>1310</v>
      </c>
      <c r="I62">
        <v>1</v>
      </c>
      <c r="J62" t="str">
        <f t="shared" si="1"/>
        <v/>
      </c>
    </row>
    <row r="63" spans="1:10">
      <c r="A63" t="s">
        <v>251</v>
      </c>
      <c r="B63" t="s">
        <v>252</v>
      </c>
      <c r="C63" t="str">
        <f t="shared" si="0"/>
        <v>1/9</v>
      </c>
      <c r="D63" t="str">
        <f>"201/8582"</f>
        <v>201/8582</v>
      </c>
      <c r="E63">
        <v>0.19216576653171</v>
      </c>
      <c r="F63">
        <v>0.23865748424099401</v>
      </c>
      <c r="G63">
        <v>0.166391410749019</v>
      </c>
      <c r="H63" t="s">
        <v>1313</v>
      </c>
      <c r="I63">
        <v>1</v>
      </c>
      <c r="J63" t="str">
        <f t="shared" si="1"/>
        <v/>
      </c>
    </row>
    <row r="64" spans="1:10">
      <c r="A64" t="s">
        <v>202</v>
      </c>
      <c r="B64" t="s">
        <v>203</v>
      </c>
      <c r="C64" t="str">
        <f t="shared" si="0"/>
        <v>1/9</v>
      </c>
      <c r="D64" t="str">
        <f>"220/8582"</f>
        <v>220/8582</v>
      </c>
      <c r="E64">
        <v>0.20850729815479399</v>
      </c>
      <c r="F64">
        <v>0.25484225330030402</v>
      </c>
      <c r="G64">
        <v>0.17767539191135401</v>
      </c>
      <c r="H64" t="s">
        <v>1345</v>
      </c>
      <c r="I64">
        <v>1</v>
      </c>
      <c r="J64" t="str">
        <f t="shared" si="1"/>
        <v/>
      </c>
    </row>
    <row r="65" spans="1:10">
      <c r="A65" t="s">
        <v>593</v>
      </c>
      <c r="B65" t="s">
        <v>594</v>
      </c>
      <c r="C65" t="str">
        <f t="shared" si="0"/>
        <v>1/9</v>
      </c>
      <c r="D65" t="str">
        <f>"249/8582"</f>
        <v>249/8582</v>
      </c>
      <c r="E65">
        <v>0.232883417418668</v>
      </c>
      <c r="F65">
        <v>0.27685875550897698</v>
      </c>
      <c r="G65">
        <v>0.19302524307529501</v>
      </c>
      <c r="H65" t="s">
        <v>1340</v>
      </c>
      <c r="I65">
        <v>1</v>
      </c>
      <c r="J65" t="str">
        <f t="shared" si="1"/>
        <v/>
      </c>
    </row>
    <row r="66" spans="1:10">
      <c r="A66" t="s">
        <v>596</v>
      </c>
      <c r="B66" t="s">
        <v>597</v>
      </c>
      <c r="C66" t="str">
        <f t="shared" ref="C66:C78" si="2">"1/9"</f>
        <v>1/9</v>
      </c>
      <c r="D66" t="str">
        <f>"250/8582"</f>
        <v>250/8582</v>
      </c>
      <c r="E66">
        <v>0.23371193646861699</v>
      </c>
      <c r="F66">
        <v>0.27685875550897698</v>
      </c>
      <c r="G66">
        <v>0.19302524307529501</v>
      </c>
      <c r="H66" t="s">
        <v>1340</v>
      </c>
      <c r="I66">
        <v>1</v>
      </c>
      <c r="J66" t="str">
        <f t="shared" ref="J66:J78" si="3">IF(F66&lt;0.05,"*","")</f>
        <v/>
      </c>
    </row>
    <row r="67" spans="1:10">
      <c r="A67" t="s">
        <v>260</v>
      </c>
      <c r="B67" t="s">
        <v>261</v>
      </c>
      <c r="C67" t="str">
        <f t="shared" si="2"/>
        <v>1/9</v>
      </c>
      <c r="D67" t="str">
        <f>"263/8582"</f>
        <v>263/8582</v>
      </c>
      <c r="E67">
        <v>0.24441053593175599</v>
      </c>
      <c r="F67">
        <v>0.28514562525371501</v>
      </c>
      <c r="G67">
        <v>0.19880282826984899</v>
      </c>
      <c r="H67" t="s">
        <v>1169</v>
      </c>
      <c r="I67">
        <v>1</v>
      </c>
      <c r="J67" t="str">
        <f t="shared" si="3"/>
        <v/>
      </c>
    </row>
    <row r="68" spans="1:10">
      <c r="A68" t="s">
        <v>517</v>
      </c>
      <c r="B68" t="s">
        <v>518</v>
      </c>
      <c r="C68" t="str">
        <f t="shared" si="2"/>
        <v>1/9</v>
      </c>
      <c r="D68" t="str">
        <f>"277/8582"</f>
        <v>277/8582</v>
      </c>
      <c r="E68">
        <v>0.25578342960008799</v>
      </c>
      <c r="F68">
        <v>0.28931537519088601</v>
      </c>
      <c r="G68">
        <v>0.20170996766555299</v>
      </c>
      <c r="H68" t="s">
        <v>1294</v>
      </c>
      <c r="I68">
        <v>1</v>
      </c>
      <c r="J68" t="str">
        <f t="shared" si="3"/>
        <v/>
      </c>
    </row>
    <row r="69" spans="1:10">
      <c r="A69" t="s">
        <v>312</v>
      </c>
      <c r="B69" t="s">
        <v>313</v>
      </c>
      <c r="C69" t="str">
        <f t="shared" si="2"/>
        <v>1/9</v>
      </c>
      <c r="D69" t="str">
        <f>"282/8582"</f>
        <v>282/8582</v>
      </c>
      <c r="E69">
        <v>0.25980814634916899</v>
      </c>
      <c r="F69">
        <v>0.28931537519088601</v>
      </c>
      <c r="G69">
        <v>0.20170996766555299</v>
      </c>
      <c r="H69" t="s">
        <v>1294</v>
      </c>
      <c r="I69">
        <v>1</v>
      </c>
      <c r="J69" t="str">
        <f t="shared" si="3"/>
        <v/>
      </c>
    </row>
    <row r="70" spans="1:10">
      <c r="A70" t="s">
        <v>222</v>
      </c>
      <c r="B70" t="s">
        <v>223</v>
      </c>
      <c r="C70" t="str">
        <f t="shared" si="2"/>
        <v>1/9</v>
      </c>
      <c r="D70" t="str">
        <f>"285/8582"</f>
        <v>285/8582</v>
      </c>
      <c r="E70">
        <v>0.26221367891790798</v>
      </c>
      <c r="F70">
        <v>0.28931537519088601</v>
      </c>
      <c r="G70">
        <v>0.20170996766555299</v>
      </c>
      <c r="H70" t="s">
        <v>1345</v>
      </c>
      <c r="I70">
        <v>1</v>
      </c>
      <c r="J70" t="str">
        <f t="shared" si="3"/>
        <v/>
      </c>
    </row>
    <row r="71" spans="1:10">
      <c r="A71" t="s">
        <v>1261</v>
      </c>
      <c r="B71" t="s">
        <v>1262</v>
      </c>
      <c r="C71" t="str">
        <f t="shared" si="2"/>
        <v>1/9</v>
      </c>
      <c r="D71" t="str">
        <f>"286/8582"</f>
        <v>286/8582</v>
      </c>
      <c r="E71">
        <v>0.26301397744625998</v>
      </c>
      <c r="F71">
        <v>0.28931537519088601</v>
      </c>
      <c r="G71">
        <v>0.20170996766555299</v>
      </c>
      <c r="H71" t="s">
        <v>1294</v>
      </c>
      <c r="I71">
        <v>1</v>
      </c>
      <c r="J71" t="str">
        <f t="shared" si="3"/>
        <v/>
      </c>
    </row>
    <row r="72" spans="1:10">
      <c r="A72" t="s">
        <v>262</v>
      </c>
      <c r="B72" t="s">
        <v>263</v>
      </c>
      <c r="C72" t="str">
        <f t="shared" si="2"/>
        <v>1/9</v>
      </c>
      <c r="D72" t="str">
        <f>"323/8582"</f>
        <v>323/8582</v>
      </c>
      <c r="E72">
        <v>0.29208794636445501</v>
      </c>
      <c r="F72">
        <v>0.316771434789621</v>
      </c>
      <c r="G72">
        <v>0.220852264856742</v>
      </c>
      <c r="H72" t="s">
        <v>1313</v>
      </c>
      <c r="I72">
        <v>1</v>
      </c>
      <c r="J72" t="str">
        <f t="shared" si="3"/>
        <v/>
      </c>
    </row>
    <row r="73" spans="1:10">
      <c r="A73" t="s">
        <v>190</v>
      </c>
      <c r="B73" t="s">
        <v>191</v>
      </c>
      <c r="C73" t="str">
        <f t="shared" si="2"/>
        <v>1/9</v>
      </c>
      <c r="D73" t="str">
        <f>"342/8582"</f>
        <v>342/8582</v>
      </c>
      <c r="E73">
        <v>0.306617862582032</v>
      </c>
      <c r="F73">
        <v>0.32791076970578398</v>
      </c>
      <c r="G73">
        <v>0.22861858174976099</v>
      </c>
      <c r="H73" t="s">
        <v>1345</v>
      </c>
      <c r="I73">
        <v>1</v>
      </c>
      <c r="J73" t="str">
        <f t="shared" si="3"/>
        <v/>
      </c>
    </row>
    <row r="74" spans="1:10">
      <c r="A74" t="s">
        <v>706</v>
      </c>
      <c r="B74" t="s">
        <v>707</v>
      </c>
      <c r="C74" t="str">
        <f t="shared" si="2"/>
        <v>1/9</v>
      </c>
      <c r="D74" t="str">
        <f>"395/8582"</f>
        <v>395/8582</v>
      </c>
      <c r="E74">
        <v>0.345757781396411</v>
      </c>
      <c r="F74">
        <v>0.364703413253749</v>
      </c>
      <c r="G74">
        <v>0.25427032229584701</v>
      </c>
      <c r="H74" t="s">
        <v>1337</v>
      </c>
      <c r="I74">
        <v>1</v>
      </c>
      <c r="J74" t="str">
        <f t="shared" si="3"/>
        <v/>
      </c>
    </row>
    <row r="75" spans="1:10">
      <c r="A75" t="s">
        <v>160</v>
      </c>
      <c r="B75" t="s">
        <v>161</v>
      </c>
      <c r="C75" t="str">
        <f t="shared" si="2"/>
        <v>1/9</v>
      </c>
      <c r="D75" t="str">
        <f>"447/8582"</f>
        <v>447/8582</v>
      </c>
      <c r="E75">
        <v>0.38223791160578202</v>
      </c>
      <c r="F75">
        <v>0.39243092258193601</v>
      </c>
      <c r="G75">
        <v>0.27360187357045401</v>
      </c>
      <c r="H75" t="s">
        <v>1340</v>
      </c>
      <c r="I75">
        <v>1</v>
      </c>
      <c r="J75" t="str">
        <f t="shared" si="3"/>
        <v/>
      </c>
    </row>
    <row r="76" spans="1:10">
      <c r="A76" t="s">
        <v>205</v>
      </c>
      <c r="B76" t="s">
        <v>206</v>
      </c>
      <c r="C76" t="str">
        <f t="shared" si="2"/>
        <v>1/9</v>
      </c>
      <c r="D76" t="str">
        <f>"447/8582"</f>
        <v>447/8582</v>
      </c>
      <c r="E76">
        <v>0.38223791160578202</v>
      </c>
      <c r="F76">
        <v>0.39243092258193601</v>
      </c>
      <c r="G76">
        <v>0.27360187357045401</v>
      </c>
      <c r="H76" t="s">
        <v>1307</v>
      </c>
      <c r="I76">
        <v>1</v>
      </c>
      <c r="J76" t="str">
        <f t="shared" si="3"/>
        <v/>
      </c>
    </row>
    <row r="77" spans="1:10">
      <c r="A77" t="s">
        <v>84</v>
      </c>
      <c r="B77" t="s">
        <v>85</v>
      </c>
      <c r="C77" t="str">
        <f t="shared" si="2"/>
        <v>1/9</v>
      </c>
      <c r="D77" t="str">
        <f>"492/8582"</f>
        <v>492/8582</v>
      </c>
      <c r="E77">
        <v>0.41233580138520898</v>
      </c>
      <c r="F77">
        <v>0.41624871800301899</v>
      </c>
      <c r="G77">
        <v>0.29020758192965102</v>
      </c>
      <c r="H77" t="s">
        <v>1337</v>
      </c>
      <c r="I77">
        <v>1</v>
      </c>
      <c r="J77" t="str">
        <f t="shared" si="3"/>
        <v/>
      </c>
    </row>
    <row r="78" spans="1:10">
      <c r="A78" t="s">
        <v>523</v>
      </c>
      <c r="B78" t="s">
        <v>524</v>
      </c>
      <c r="C78" t="str">
        <f t="shared" si="2"/>
        <v>1/9</v>
      </c>
      <c r="D78" t="str">
        <f>"498/8582"</f>
        <v>498/8582</v>
      </c>
      <c r="E78">
        <v>0.41624871800301899</v>
      </c>
      <c r="F78">
        <v>0.41624871800301899</v>
      </c>
      <c r="G78">
        <v>0.29020758192965102</v>
      </c>
      <c r="H78" t="s">
        <v>1294</v>
      </c>
      <c r="I78">
        <v>1</v>
      </c>
      <c r="J78" t="str">
        <f t="shared" si="3"/>
        <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9A282-794F-4C73-8EA4-D737574F1BC0}">
  <dimension ref="A1:J99"/>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69</v>
      </c>
      <c r="B2" t="s">
        <v>70</v>
      </c>
      <c r="C2" t="str">
        <f>"4/21"</f>
        <v>4/21</v>
      </c>
      <c r="D2" t="str">
        <f>"114/8582"</f>
        <v>114/8582</v>
      </c>
      <c r="E2">
        <v>1.48461801783956E-4</v>
      </c>
      <c r="F2">
        <v>8.8702233593426893E-3</v>
      </c>
      <c r="G2">
        <v>6.47878827535234E-3</v>
      </c>
      <c r="H2" t="s">
        <v>1141</v>
      </c>
      <c r="I2">
        <v>4</v>
      </c>
      <c r="J2" t="str">
        <f t="shared" ref="J2:J65" si="0">IF(F2&lt;0.05,"*","")</f>
        <v>*</v>
      </c>
    </row>
    <row r="3" spans="1:10">
      <c r="A3" t="s">
        <v>74</v>
      </c>
      <c r="B3" t="s">
        <v>75</v>
      </c>
      <c r="C3" t="str">
        <f>"4/21"</f>
        <v>4/21</v>
      </c>
      <c r="D3" t="str">
        <f>"120/8582"</f>
        <v>120/8582</v>
      </c>
      <c r="E3">
        <v>1.8102496651719799E-4</v>
      </c>
      <c r="F3">
        <v>8.8702233593426893E-3</v>
      </c>
      <c r="G3">
        <v>6.47878827535234E-3</v>
      </c>
      <c r="H3" t="s">
        <v>1141</v>
      </c>
      <c r="I3">
        <v>4</v>
      </c>
      <c r="J3" t="str">
        <f t="shared" si="0"/>
        <v>*</v>
      </c>
    </row>
    <row r="4" spans="1:10">
      <c r="A4" t="s">
        <v>1144</v>
      </c>
      <c r="B4" t="s">
        <v>1145</v>
      </c>
      <c r="C4" t="str">
        <f t="shared" ref="C4:C10" si="1">"2/21"</f>
        <v>2/21</v>
      </c>
      <c r="D4" t="str">
        <f>"41/8582"</f>
        <v>41/8582</v>
      </c>
      <c r="E4">
        <v>4.41530256801343E-3</v>
      </c>
      <c r="F4">
        <v>7.3640934357440305E-2</v>
      </c>
      <c r="G4">
        <v>5.3787148617679199E-2</v>
      </c>
      <c r="H4" t="s">
        <v>1146</v>
      </c>
      <c r="I4">
        <v>2</v>
      </c>
      <c r="J4" t="str">
        <f t="shared" si="0"/>
        <v/>
      </c>
    </row>
    <row r="5" spans="1:10">
      <c r="A5" t="s">
        <v>1147</v>
      </c>
      <c r="B5" t="s">
        <v>1148</v>
      </c>
      <c r="C5" t="str">
        <f t="shared" si="1"/>
        <v>2/21</v>
      </c>
      <c r="D5" t="str">
        <f>"42/8582"</f>
        <v>42/8582</v>
      </c>
      <c r="E5">
        <v>4.6292500646943303E-3</v>
      </c>
      <c r="F5">
        <v>7.3640934357440305E-2</v>
      </c>
      <c r="G5">
        <v>5.3787148617679199E-2</v>
      </c>
      <c r="H5" t="s">
        <v>1146</v>
      </c>
      <c r="I5">
        <v>2</v>
      </c>
      <c r="J5" t="str">
        <f t="shared" si="0"/>
        <v/>
      </c>
    </row>
    <row r="6" spans="1:10">
      <c r="A6" t="s">
        <v>1149</v>
      </c>
      <c r="B6" t="s">
        <v>1150</v>
      </c>
      <c r="C6" t="str">
        <f t="shared" si="1"/>
        <v>2/21</v>
      </c>
      <c r="D6" t="str">
        <f>"46/8582"</f>
        <v>46/8582</v>
      </c>
      <c r="E6">
        <v>5.5321250017098004E-3</v>
      </c>
      <c r="F6">
        <v>7.3640934357440305E-2</v>
      </c>
      <c r="G6">
        <v>5.3787148617679199E-2</v>
      </c>
      <c r="H6" t="s">
        <v>1146</v>
      </c>
      <c r="I6">
        <v>2</v>
      </c>
      <c r="J6" t="str">
        <f t="shared" si="0"/>
        <v/>
      </c>
    </row>
    <row r="7" spans="1:10">
      <c r="A7" t="s">
        <v>1151</v>
      </c>
      <c r="B7" t="s">
        <v>1152</v>
      </c>
      <c r="C7" t="str">
        <f t="shared" si="1"/>
        <v>2/21</v>
      </c>
      <c r="D7" t="str">
        <f>"47/8582"</f>
        <v>47/8582</v>
      </c>
      <c r="E7">
        <v>5.7695046724123402E-3</v>
      </c>
      <c r="F7">
        <v>7.3640934357440305E-2</v>
      </c>
      <c r="G7">
        <v>5.3787148617679199E-2</v>
      </c>
      <c r="H7" t="s">
        <v>1146</v>
      </c>
      <c r="I7">
        <v>2</v>
      </c>
      <c r="J7" t="str">
        <f t="shared" si="0"/>
        <v/>
      </c>
    </row>
    <row r="8" spans="1:10">
      <c r="A8" t="s">
        <v>1153</v>
      </c>
      <c r="B8" t="s">
        <v>1154</v>
      </c>
      <c r="C8" t="str">
        <f t="shared" si="1"/>
        <v>2/21</v>
      </c>
      <c r="D8" t="str">
        <f>"48/8582"</f>
        <v>48/8582</v>
      </c>
      <c r="E8">
        <v>6.0115048455053298E-3</v>
      </c>
      <c r="F8">
        <v>7.3640934357440305E-2</v>
      </c>
      <c r="G8">
        <v>5.3787148617679199E-2</v>
      </c>
      <c r="H8" t="s">
        <v>1146</v>
      </c>
      <c r="I8">
        <v>2</v>
      </c>
      <c r="J8" t="str">
        <f t="shared" si="0"/>
        <v/>
      </c>
    </row>
    <row r="9" spans="1:10">
      <c r="A9" t="s">
        <v>1155</v>
      </c>
      <c r="B9" t="s">
        <v>1156</v>
      </c>
      <c r="C9" t="str">
        <f t="shared" si="1"/>
        <v>2/21</v>
      </c>
      <c r="D9" t="str">
        <f>"48/8582"</f>
        <v>48/8582</v>
      </c>
      <c r="E9">
        <v>6.0115048455053298E-3</v>
      </c>
      <c r="F9">
        <v>7.3640934357440305E-2</v>
      </c>
      <c r="G9">
        <v>5.3787148617679199E-2</v>
      </c>
      <c r="H9" t="s">
        <v>1146</v>
      </c>
      <c r="I9">
        <v>2</v>
      </c>
      <c r="J9" t="str">
        <f t="shared" si="0"/>
        <v/>
      </c>
    </row>
    <row r="10" spans="1:10">
      <c r="A10" t="s">
        <v>1157</v>
      </c>
      <c r="B10" t="s">
        <v>1158</v>
      </c>
      <c r="C10" t="str">
        <f t="shared" si="1"/>
        <v>2/21</v>
      </c>
      <c r="D10" t="str">
        <f>"54/8582"</f>
        <v>54/8582</v>
      </c>
      <c r="E10">
        <v>7.5593198466944404E-3</v>
      </c>
      <c r="F10">
        <v>8.2312593886228302E-2</v>
      </c>
      <c r="G10">
        <v>6.0120906383066899E-2</v>
      </c>
      <c r="H10" t="s">
        <v>1159</v>
      </c>
      <c r="I10">
        <v>2</v>
      </c>
      <c r="J10" t="str">
        <f t="shared" si="0"/>
        <v/>
      </c>
    </row>
    <row r="11" spans="1:10">
      <c r="A11" t="s">
        <v>1160</v>
      </c>
      <c r="B11" t="s">
        <v>1161</v>
      </c>
      <c r="C11" t="str">
        <f>"3/21"</f>
        <v>3/21</v>
      </c>
      <c r="D11" t="str">
        <f>"186/8582"</f>
        <v>186/8582</v>
      </c>
      <c r="E11">
        <v>9.9945001306464502E-3</v>
      </c>
      <c r="F11">
        <v>9.7946101280335193E-2</v>
      </c>
      <c r="G11">
        <v>7.1539579882521895E-2</v>
      </c>
      <c r="H11" t="s">
        <v>1162</v>
      </c>
      <c r="I11">
        <v>3</v>
      </c>
      <c r="J11" t="str">
        <f t="shared" si="0"/>
        <v/>
      </c>
    </row>
    <row r="12" spans="1:10">
      <c r="A12" t="s">
        <v>93</v>
      </c>
      <c r="B12" t="s">
        <v>94</v>
      </c>
      <c r="C12" t="str">
        <f>"2/21"</f>
        <v>2/21</v>
      </c>
      <c r="D12" t="str">
        <f>"66/8582"</f>
        <v>66/8582</v>
      </c>
      <c r="E12">
        <v>1.1133085442888199E-2</v>
      </c>
      <c r="F12">
        <v>9.9185670309367202E-2</v>
      </c>
      <c r="G12">
        <v>7.2444957905875101E-2</v>
      </c>
      <c r="H12" t="s">
        <v>1163</v>
      </c>
      <c r="I12">
        <v>2</v>
      </c>
      <c r="J12" t="str">
        <f t="shared" si="0"/>
        <v/>
      </c>
    </row>
    <row r="13" spans="1:10">
      <c r="A13" t="s">
        <v>316</v>
      </c>
      <c r="B13" t="s">
        <v>317</v>
      </c>
      <c r="C13" t="str">
        <f>"4/21"</f>
        <v>4/21</v>
      </c>
      <c r="D13" t="str">
        <f>"394/8582"</f>
        <v>394/8582</v>
      </c>
      <c r="E13">
        <v>1.4069087681721E-2</v>
      </c>
      <c r="F13">
        <v>9.9498032678309797E-2</v>
      </c>
      <c r="G13">
        <v>7.2673106574920196E-2</v>
      </c>
      <c r="H13" t="s">
        <v>1166</v>
      </c>
      <c r="I13">
        <v>4</v>
      </c>
      <c r="J13" t="str">
        <f t="shared" si="0"/>
        <v/>
      </c>
    </row>
    <row r="14" spans="1:10">
      <c r="A14" t="s">
        <v>295</v>
      </c>
      <c r="B14" t="s">
        <v>296</v>
      </c>
      <c r="C14" t="str">
        <f>"2/21"</f>
        <v>2/21</v>
      </c>
      <c r="D14" t="str">
        <f>"70/8582"</f>
        <v>70/8582</v>
      </c>
      <c r="E14">
        <v>1.24610865848235E-2</v>
      </c>
      <c r="F14">
        <v>9.9498032678309797E-2</v>
      </c>
      <c r="G14">
        <v>7.2673106574920196E-2</v>
      </c>
      <c r="H14" t="s">
        <v>1346</v>
      </c>
      <c r="I14">
        <v>2</v>
      </c>
      <c r="J14" t="str">
        <f t="shared" si="0"/>
        <v/>
      </c>
    </row>
    <row r="15" spans="1:10">
      <c r="A15" t="s">
        <v>1164</v>
      </c>
      <c r="B15" t="s">
        <v>1165</v>
      </c>
      <c r="C15" t="str">
        <f>"2/21"</f>
        <v>2/21</v>
      </c>
      <c r="D15" t="str">
        <f>"75/8582"</f>
        <v>75/8582</v>
      </c>
      <c r="E15">
        <v>1.421400466833E-2</v>
      </c>
      <c r="F15">
        <v>9.9498032678309797E-2</v>
      </c>
      <c r="G15">
        <v>7.2673106574920196E-2</v>
      </c>
      <c r="H15" t="s">
        <v>1146</v>
      </c>
      <c r="I15">
        <v>2</v>
      </c>
      <c r="J15" t="str">
        <f t="shared" si="0"/>
        <v/>
      </c>
    </row>
    <row r="16" spans="1:10">
      <c r="A16" t="s">
        <v>114</v>
      </c>
      <c r="B16" t="s">
        <v>115</v>
      </c>
      <c r="C16" t="str">
        <f>"3/21"</f>
        <v>3/21</v>
      </c>
      <c r="D16" t="str">
        <f>"230/8582"</f>
        <v>230/8582</v>
      </c>
      <c r="E16">
        <v>1.7692151911301902E-2</v>
      </c>
      <c r="F16">
        <v>0.115588725820506</v>
      </c>
      <c r="G16">
        <v>8.4425707366212702E-2</v>
      </c>
      <c r="H16" t="s">
        <v>1167</v>
      </c>
      <c r="I16">
        <v>3</v>
      </c>
      <c r="J16" t="str">
        <f t="shared" si="0"/>
        <v/>
      </c>
    </row>
    <row r="17" spans="1:10">
      <c r="A17" t="s">
        <v>314</v>
      </c>
      <c r="B17" t="s">
        <v>315</v>
      </c>
      <c r="C17" t="str">
        <f>"3/21"</f>
        <v>3/21</v>
      </c>
      <c r="D17" t="str">
        <f>"307/8582"</f>
        <v>307/8582</v>
      </c>
      <c r="E17">
        <v>3.7417707404789301E-2</v>
      </c>
      <c r="F17">
        <v>0.14820350345290001</v>
      </c>
      <c r="G17">
        <v>0.10824745687215</v>
      </c>
      <c r="H17" t="s">
        <v>1162</v>
      </c>
      <c r="I17">
        <v>3</v>
      </c>
      <c r="J17" t="str">
        <f t="shared" si="0"/>
        <v/>
      </c>
    </row>
    <row r="18" spans="1:10">
      <c r="A18" t="s">
        <v>72</v>
      </c>
      <c r="B18" t="s">
        <v>73</v>
      </c>
      <c r="C18" t="str">
        <f>"2/21"</f>
        <v>2/21</v>
      </c>
      <c r="D18" t="str">
        <f>"117/8582"</f>
        <v>117/8582</v>
      </c>
      <c r="E18">
        <v>3.2687274421470798E-2</v>
      </c>
      <c r="F18">
        <v>0.14820350345290001</v>
      </c>
      <c r="G18">
        <v>0.10824745687215</v>
      </c>
      <c r="H18" t="s">
        <v>1168</v>
      </c>
      <c r="I18">
        <v>2</v>
      </c>
      <c r="J18" t="str">
        <f t="shared" si="0"/>
        <v/>
      </c>
    </row>
    <row r="19" spans="1:10">
      <c r="A19" t="s">
        <v>76</v>
      </c>
      <c r="B19" t="s">
        <v>77</v>
      </c>
      <c r="C19" t="str">
        <f>"2/21"</f>
        <v>2/21</v>
      </c>
      <c r="D19" t="str">
        <f>"122/8582"</f>
        <v>122/8582</v>
      </c>
      <c r="E19">
        <v>3.5294829990258798E-2</v>
      </c>
      <c r="F19">
        <v>0.14820350345290001</v>
      </c>
      <c r="G19">
        <v>0.10824745687215</v>
      </c>
      <c r="H19" t="s">
        <v>1168</v>
      </c>
      <c r="I19">
        <v>2</v>
      </c>
      <c r="J19" t="str">
        <f t="shared" si="0"/>
        <v/>
      </c>
    </row>
    <row r="20" spans="1:10">
      <c r="A20" t="s">
        <v>1170</v>
      </c>
      <c r="B20" t="s">
        <v>1171</v>
      </c>
      <c r="C20" t="str">
        <f t="shared" ref="C20:C36" si="2">"1/21"</f>
        <v>1/21</v>
      </c>
      <c r="D20" t="str">
        <f>"13/8582"</f>
        <v>13/8582</v>
      </c>
      <c r="E20">
        <v>3.1369505923624898E-2</v>
      </c>
      <c r="F20">
        <v>0.14820350345290001</v>
      </c>
      <c r="G20">
        <v>0.10824745687215</v>
      </c>
      <c r="H20" t="s">
        <v>1172</v>
      </c>
      <c r="I20">
        <v>1</v>
      </c>
      <c r="J20" t="str">
        <f t="shared" si="0"/>
        <v/>
      </c>
    </row>
    <row r="21" spans="1:10">
      <c r="A21" t="s">
        <v>1173</v>
      </c>
      <c r="B21" t="s">
        <v>1174</v>
      </c>
      <c r="C21" t="str">
        <f t="shared" si="2"/>
        <v>1/21</v>
      </c>
      <c r="D21" t="str">
        <f>"14/8582"</f>
        <v>14/8582</v>
      </c>
      <c r="E21">
        <v>3.3743323215678099E-2</v>
      </c>
      <c r="F21">
        <v>0.14820350345290001</v>
      </c>
      <c r="G21">
        <v>0.10824745687215</v>
      </c>
      <c r="H21" t="s">
        <v>1175</v>
      </c>
      <c r="I21">
        <v>1</v>
      </c>
      <c r="J21" t="str">
        <f t="shared" si="0"/>
        <v/>
      </c>
    </row>
    <row r="22" spans="1:10">
      <c r="A22" t="s">
        <v>1179</v>
      </c>
      <c r="B22" t="s">
        <v>1180</v>
      </c>
      <c r="C22" t="str">
        <f t="shared" si="2"/>
        <v>1/21</v>
      </c>
      <c r="D22" t="str">
        <f>"15/8582"</f>
        <v>15/8582</v>
      </c>
      <c r="E22">
        <v>3.6111599384267098E-2</v>
      </c>
      <c r="F22">
        <v>0.14820350345290001</v>
      </c>
      <c r="G22">
        <v>0.10824745687215</v>
      </c>
      <c r="H22" t="s">
        <v>1181</v>
      </c>
      <c r="I22">
        <v>1</v>
      </c>
      <c r="J22" t="str">
        <f t="shared" si="0"/>
        <v/>
      </c>
    </row>
    <row r="23" spans="1:10">
      <c r="A23" t="s">
        <v>1182</v>
      </c>
      <c r="B23" t="s">
        <v>1183</v>
      </c>
      <c r="C23" t="str">
        <f t="shared" si="2"/>
        <v>1/21</v>
      </c>
      <c r="D23" t="str">
        <f>"15/8582"</f>
        <v>15/8582</v>
      </c>
      <c r="E23">
        <v>3.6111599384267098E-2</v>
      </c>
      <c r="F23">
        <v>0.14820350345290001</v>
      </c>
      <c r="G23">
        <v>0.10824745687215</v>
      </c>
      <c r="H23" t="s">
        <v>1184</v>
      </c>
      <c r="I23">
        <v>1</v>
      </c>
      <c r="J23" t="str">
        <f t="shared" si="0"/>
        <v/>
      </c>
    </row>
    <row r="24" spans="1:10">
      <c r="A24" t="s">
        <v>1185</v>
      </c>
      <c r="B24" t="s">
        <v>1186</v>
      </c>
      <c r="C24" t="str">
        <f t="shared" si="2"/>
        <v>1/21</v>
      </c>
      <c r="D24" t="str">
        <f>"15/8582"</f>
        <v>15/8582</v>
      </c>
      <c r="E24">
        <v>3.6111599384267098E-2</v>
      </c>
      <c r="F24">
        <v>0.14820350345290001</v>
      </c>
      <c r="G24">
        <v>0.10824745687215</v>
      </c>
      <c r="H24" t="s">
        <v>1184</v>
      </c>
      <c r="I24">
        <v>1</v>
      </c>
      <c r="J24" t="str">
        <f t="shared" si="0"/>
        <v/>
      </c>
    </row>
    <row r="25" spans="1:10">
      <c r="A25" t="s">
        <v>1187</v>
      </c>
      <c r="B25" t="s">
        <v>1188</v>
      </c>
      <c r="C25" t="str">
        <f t="shared" si="2"/>
        <v>1/21</v>
      </c>
      <c r="D25" t="str">
        <f>"15/8582"</f>
        <v>15/8582</v>
      </c>
      <c r="E25">
        <v>3.6111599384267098E-2</v>
      </c>
      <c r="F25">
        <v>0.14820350345290001</v>
      </c>
      <c r="G25">
        <v>0.10824745687215</v>
      </c>
      <c r="H25" t="s">
        <v>1175</v>
      </c>
      <c r="I25">
        <v>1</v>
      </c>
      <c r="J25" t="str">
        <f t="shared" si="0"/>
        <v/>
      </c>
    </row>
    <row r="26" spans="1:10">
      <c r="A26" t="s">
        <v>887</v>
      </c>
      <c r="B26" t="s">
        <v>888</v>
      </c>
      <c r="C26" t="str">
        <f t="shared" si="2"/>
        <v>1/21</v>
      </c>
      <c r="D26" t="str">
        <f>"17/8582"</f>
        <v>17/8582</v>
      </c>
      <c r="E26">
        <v>4.0831577481921497E-2</v>
      </c>
      <c r="F26">
        <v>0.14820350345290001</v>
      </c>
      <c r="G26">
        <v>0.10824745687215</v>
      </c>
      <c r="H26" t="s">
        <v>1347</v>
      </c>
      <c r="I26">
        <v>1</v>
      </c>
      <c r="J26" t="str">
        <f t="shared" si="0"/>
        <v/>
      </c>
    </row>
    <row r="27" spans="1:10">
      <c r="A27" t="s">
        <v>532</v>
      </c>
      <c r="B27" t="s">
        <v>533</v>
      </c>
      <c r="C27" t="str">
        <f t="shared" si="2"/>
        <v>1/21</v>
      </c>
      <c r="D27" t="str">
        <f>"17/8582"</f>
        <v>17/8582</v>
      </c>
      <c r="E27">
        <v>4.0831577481921497E-2</v>
      </c>
      <c r="F27">
        <v>0.14820350345290001</v>
      </c>
      <c r="G27">
        <v>0.10824745687215</v>
      </c>
      <c r="H27" t="s">
        <v>1189</v>
      </c>
      <c r="I27">
        <v>1</v>
      </c>
      <c r="J27" t="str">
        <f t="shared" si="0"/>
        <v/>
      </c>
    </row>
    <row r="28" spans="1:10">
      <c r="A28" t="s">
        <v>1348</v>
      </c>
      <c r="B28" t="s">
        <v>1349</v>
      </c>
      <c r="C28" t="str">
        <f t="shared" si="2"/>
        <v>1/21</v>
      </c>
      <c r="D28" t="str">
        <f>"17/8582"</f>
        <v>17/8582</v>
      </c>
      <c r="E28">
        <v>4.0831577481921497E-2</v>
      </c>
      <c r="F28">
        <v>0.14820350345290001</v>
      </c>
      <c r="G28">
        <v>0.10824745687215</v>
      </c>
      <c r="H28" t="s">
        <v>1350</v>
      </c>
      <c r="I28">
        <v>1</v>
      </c>
      <c r="J28" t="str">
        <f t="shared" si="0"/>
        <v/>
      </c>
    </row>
    <row r="29" spans="1:10">
      <c r="A29" t="s">
        <v>1190</v>
      </c>
      <c r="B29" t="s">
        <v>1191</v>
      </c>
      <c r="C29" t="str">
        <f t="shared" si="2"/>
        <v>1/21</v>
      </c>
      <c r="D29" t="str">
        <f>"19/8582"</f>
        <v>19/8582</v>
      </c>
      <c r="E29">
        <v>4.55295382203963E-2</v>
      </c>
      <c r="F29">
        <v>0.15375458627538</v>
      </c>
      <c r="G29">
        <v>0.112301953455702</v>
      </c>
      <c r="H29" t="s">
        <v>1175</v>
      </c>
      <c r="I29">
        <v>1</v>
      </c>
      <c r="J29" t="str">
        <f t="shared" si="0"/>
        <v/>
      </c>
    </row>
    <row r="30" spans="1:10">
      <c r="A30" t="s">
        <v>731</v>
      </c>
      <c r="B30" t="s">
        <v>732</v>
      </c>
      <c r="C30" t="str">
        <f t="shared" si="2"/>
        <v>1/21</v>
      </c>
      <c r="D30" t="str">
        <f>"19/8582"</f>
        <v>19/8582</v>
      </c>
      <c r="E30">
        <v>4.55295382203963E-2</v>
      </c>
      <c r="F30">
        <v>0.15375458627538</v>
      </c>
      <c r="G30">
        <v>0.112301953455702</v>
      </c>
      <c r="H30" t="s">
        <v>1184</v>
      </c>
      <c r="I30">
        <v>1</v>
      </c>
      <c r="J30" t="str">
        <f t="shared" si="0"/>
        <v/>
      </c>
    </row>
    <row r="31" spans="1:10">
      <c r="A31" t="s">
        <v>1192</v>
      </c>
      <c r="B31" t="s">
        <v>1193</v>
      </c>
      <c r="C31" t="str">
        <f t="shared" si="2"/>
        <v>1/21</v>
      </c>
      <c r="D31" t="str">
        <f>"20/8582"</f>
        <v>20/8582</v>
      </c>
      <c r="E31">
        <v>4.7870292593557101E-2</v>
      </c>
      <c r="F31">
        <v>0.15375458627538</v>
      </c>
      <c r="G31">
        <v>0.112301953455702</v>
      </c>
      <c r="H31" t="s">
        <v>1175</v>
      </c>
      <c r="I31">
        <v>1</v>
      </c>
      <c r="J31" t="str">
        <f t="shared" si="0"/>
        <v/>
      </c>
    </row>
    <row r="32" spans="1:10">
      <c r="A32" t="s">
        <v>797</v>
      </c>
      <c r="B32" t="s">
        <v>798</v>
      </c>
      <c r="C32" t="str">
        <f t="shared" si="2"/>
        <v>1/21</v>
      </c>
      <c r="D32" t="str">
        <f>"21/8582"</f>
        <v>21/8582</v>
      </c>
      <c r="E32">
        <v>5.0205579191960698E-2</v>
      </c>
      <c r="F32">
        <v>0.15375458627538</v>
      </c>
      <c r="G32">
        <v>0.112301953455702</v>
      </c>
      <c r="H32" t="s">
        <v>1184</v>
      </c>
      <c r="I32">
        <v>1</v>
      </c>
      <c r="J32" t="str">
        <f t="shared" si="0"/>
        <v/>
      </c>
    </row>
    <row r="33" spans="1:10">
      <c r="A33" t="s">
        <v>1194</v>
      </c>
      <c r="B33" t="s">
        <v>1195</v>
      </c>
      <c r="C33" t="str">
        <f t="shared" si="2"/>
        <v>1/21</v>
      </c>
      <c r="D33" t="str">
        <f>"21/8582"</f>
        <v>21/8582</v>
      </c>
      <c r="E33">
        <v>5.0205579191960698E-2</v>
      </c>
      <c r="F33">
        <v>0.15375458627538</v>
      </c>
      <c r="G33">
        <v>0.112301953455702</v>
      </c>
      <c r="H33" t="s">
        <v>1175</v>
      </c>
      <c r="I33">
        <v>1</v>
      </c>
      <c r="J33" t="str">
        <f t="shared" si="0"/>
        <v/>
      </c>
    </row>
    <row r="34" spans="1:10">
      <c r="A34" t="s">
        <v>1196</v>
      </c>
      <c r="B34" t="s">
        <v>1197</v>
      </c>
      <c r="C34" t="str">
        <f t="shared" si="2"/>
        <v>1/21</v>
      </c>
      <c r="D34" t="str">
        <f>"23/8582"</f>
        <v>23/8582</v>
      </c>
      <c r="E34">
        <v>5.4859797578975501E-2</v>
      </c>
      <c r="F34">
        <v>0.16291697462847299</v>
      </c>
      <c r="G34">
        <v>0.11899413828932499</v>
      </c>
      <c r="H34" t="s">
        <v>1198</v>
      </c>
      <c r="I34">
        <v>1</v>
      </c>
      <c r="J34" t="str">
        <f t="shared" si="0"/>
        <v/>
      </c>
    </row>
    <row r="35" spans="1:10">
      <c r="A35" t="s">
        <v>1199</v>
      </c>
      <c r="B35" t="s">
        <v>1200</v>
      </c>
      <c r="C35" t="str">
        <f t="shared" si="2"/>
        <v>1/21</v>
      </c>
      <c r="D35" t="str">
        <f>"26/8582"</f>
        <v>26/8582</v>
      </c>
      <c r="E35">
        <v>6.1800419395527398E-2</v>
      </c>
      <c r="F35">
        <v>0.178130620610638</v>
      </c>
      <c r="G35">
        <v>0.130106146095847</v>
      </c>
      <c r="H35" t="s">
        <v>1175</v>
      </c>
      <c r="I35">
        <v>1</v>
      </c>
      <c r="J35" t="str">
        <f t="shared" si="0"/>
        <v/>
      </c>
    </row>
    <row r="36" spans="1:10">
      <c r="A36" t="s">
        <v>1092</v>
      </c>
      <c r="B36" t="s">
        <v>1093</v>
      </c>
      <c r="C36" t="str">
        <f t="shared" si="2"/>
        <v>1/21</v>
      </c>
      <c r="D36" t="str">
        <f>"27/8582"</f>
        <v>27/8582</v>
      </c>
      <c r="E36">
        <v>6.4103153289016404E-2</v>
      </c>
      <c r="F36">
        <v>0.179488829209246</v>
      </c>
      <c r="G36">
        <v>0.13109817815498101</v>
      </c>
      <c r="H36" t="s">
        <v>1184</v>
      </c>
      <c r="I36">
        <v>1</v>
      </c>
      <c r="J36" t="str">
        <f t="shared" si="0"/>
        <v/>
      </c>
    </row>
    <row r="37" spans="1:10">
      <c r="A37" t="s">
        <v>619</v>
      </c>
      <c r="B37" t="s">
        <v>620</v>
      </c>
      <c r="C37" t="str">
        <f>"3/21"</f>
        <v>3/21</v>
      </c>
      <c r="D37" t="str">
        <f>"400/8582"</f>
        <v>400/8582</v>
      </c>
      <c r="E37">
        <v>7.1742532125070493E-2</v>
      </c>
      <c r="F37">
        <v>0.18544655416025199</v>
      </c>
      <c r="G37">
        <v>0.135449685100936</v>
      </c>
      <c r="H37" t="s">
        <v>1351</v>
      </c>
      <c r="I37">
        <v>3</v>
      </c>
      <c r="J37" t="str">
        <f t="shared" si="0"/>
        <v/>
      </c>
    </row>
    <row r="38" spans="1:10">
      <c r="A38" t="s">
        <v>255</v>
      </c>
      <c r="B38" t="s">
        <v>256</v>
      </c>
      <c r="C38" t="str">
        <f>"2/21"</f>
        <v>2/21</v>
      </c>
      <c r="D38" t="str">
        <f>"218/8582"</f>
        <v>218/8582</v>
      </c>
      <c r="E38">
        <v>9.8400212411562202E-2</v>
      </c>
      <c r="F38">
        <v>0.18544655416025199</v>
      </c>
      <c r="G38">
        <v>0.135449685100936</v>
      </c>
      <c r="H38" t="s">
        <v>1346</v>
      </c>
      <c r="I38">
        <v>2</v>
      </c>
      <c r="J38" t="str">
        <f t="shared" si="0"/>
        <v/>
      </c>
    </row>
    <row r="39" spans="1:10">
      <c r="A39" t="s">
        <v>1207</v>
      </c>
      <c r="B39" t="s">
        <v>1208</v>
      </c>
      <c r="C39" t="str">
        <f t="shared" ref="C39:C53" si="3">"1/21"</f>
        <v>1/21</v>
      </c>
      <c r="D39" t="str">
        <f>"31/8582"</f>
        <v>31/8582</v>
      </c>
      <c r="E39">
        <v>7.3260374672911702E-2</v>
      </c>
      <c r="F39">
        <v>0.18544655416025199</v>
      </c>
      <c r="G39">
        <v>0.135449685100936</v>
      </c>
      <c r="H39" t="s">
        <v>1175</v>
      </c>
      <c r="I39">
        <v>1</v>
      </c>
      <c r="J39" t="str">
        <f t="shared" si="0"/>
        <v/>
      </c>
    </row>
    <row r="40" spans="1:10">
      <c r="A40" t="s">
        <v>988</v>
      </c>
      <c r="B40" t="s">
        <v>989</v>
      </c>
      <c r="C40" t="str">
        <f t="shared" si="3"/>
        <v>1/21</v>
      </c>
      <c r="D40" t="str">
        <f>"33/8582"</f>
        <v>33/8582</v>
      </c>
      <c r="E40">
        <v>7.7806923639344397E-2</v>
      </c>
      <c r="F40">
        <v>0.18544655416025199</v>
      </c>
      <c r="G40">
        <v>0.135449685100936</v>
      </c>
      <c r="H40" t="s">
        <v>1210</v>
      </c>
      <c r="I40">
        <v>1</v>
      </c>
      <c r="J40" t="str">
        <f t="shared" si="0"/>
        <v/>
      </c>
    </row>
    <row r="41" spans="1:10">
      <c r="A41" t="s">
        <v>1211</v>
      </c>
      <c r="B41" t="s">
        <v>1212</v>
      </c>
      <c r="C41" t="str">
        <f t="shared" si="3"/>
        <v>1/21</v>
      </c>
      <c r="D41" t="str">
        <f>"33/8582"</f>
        <v>33/8582</v>
      </c>
      <c r="E41">
        <v>7.7806923639344397E-2</v>
      </c>
      <c r="F41">
        <v>0.18544655416025199</v>
      </c>
      <c r="G41">
        <v>0.135449685100936</v>
      </c>
      <c r="H41" t="s">
        <v>1213</v>
      </c>
      <c r="I41">
        <v>1</v>
      </c>
      <c r="J41" t="str">
        <f t="shared" si="0"/>
        <v/>
      </c>
    </row>
    <row r="42" spans="1:10">
      <c r="A42" t="s">
        <v>120</v>
      </c>
      <c r="B42" t="s">
        <v>121</v>
      </c>
      <c r="C42" t="str">
        <f t="shared" si="3"/>
        <v>1/21</v>
      </c>
      <c r="D42" t="str">
        <f>"33/8582"</f>
        <v>33/8582</v>
      </c>
      <c r="E42">
        <v>7.7806923639344397E-2</v>
      </c>
      <c r="F42">
        <v>0.18544655416025199</v>
      </c>
      <c r="G42">
        <v>0.135449685100936</v>
      </c>
      <c r="H42" t="s">
        <v>1350</v>
      </c>
      <c r="I42">
        <v>1</v>
      </c>
      <c r="J42" t="str">
        <f t="shared" si="0"/>
        <v/>
      </c>
    </row>
    <row r="43" spans="1:10">
      <c r="A43" t="s">
        <v>188</v>
      </c>
      <c r="B43" t="s">
        <v>189</v>
      </c>
      <c r="C43" t="str">
        <f t="shared" si="3"/>
        <v>1/21</v>
      </c>
      <c r="D43" t="str">
        <f>"36/8582"</f>
        <v>36/8582</v>
      </c>
      <c r="E43">
        <v>8.4586936576867597E-2</v>
      </c>
      <c r="F43">
        <v>0.18544655416025199</v>
      </c>
      <c r="G43">
        <v>0.135449685100936</v>
      </c>
      <c r="H43" t="s">
        <v>1184</v>
      </c>
      <c r="I43">
        <v>1</v>
      </c>
      <c r="J43" t="str">
        <f t="shared" si="0"/>
        <v/>
      </c>
    </row>
    <row r="44" spans="1:10">
      <c r="A44" t="s">
        <v>1100</v>
      </c>
      <c r="B44" t="s">
        <v>1101</v>
      </c>
      <c r="C44" t="str">
        <f t="shared" si="3"/>
        <v>1/21</v>
      </c>
      <c r="D44" t="str">
        <f>"36/8582"</f>
        <v>36/8582</v>
      </c>
      <c r="E44">
        <v>8.4586936576867597E-2</v>
      </c>
      <c r="F44">
        <v>0.18544655416025199</v>
      </c>
      <c r="G44">
        <v>0.135449685100936</v>
      </c>
      <c r="H44" t="s">
        <v>1184</v>
      </c>
      <c r="I44">
        <v>1</v>
      </c>
      <c r="J44" t="str">
        <f t="shared" si="0"/>
        <v/>
      </c>
    </row>
    <row r="45" spans="1:10">
      <c r="A45" t="s">
        <v>1214</v>
      </c>
      <c r="B45" t="s">
        <v>1215</v>
      </c>
      <c r="C45" t="str">
        <f t="shared" si="3"/>
        <v>1/21</v>
      </c>
      <c r="D45" t="str">
        <f>"37/8582"</f>
        <v>37/8582</v>
      </c>
      <c r="E45">
        <v>8.6836371907067306E-2</v>
      </c>
      <c r="F45">
        <v>0.18544655416025199</v>
      </c>
      <c r="G45">
        <v>0.135449685100936</v>
      </c>
      <c r="H45" t="s">
        <v>1181</v>
      </c>
      <c r="I45">
        <v>1</v>
      </c>
      <c r="J45" t="str">
        <f t="shared" si="0"/>
        <v/>
      </c>
    </row>
    <row r="46" spans="1:10">
      <c r="A46" t="s">
        <v>1216</v>
      </c>
      <c r="B46" t="s">
        <v>1217</v>
      </c>
      <c r="C46" t="str">
        <f t="shared" si="3"/>
        <v>1/21</v>
      </c>
      <c r="D46" t="str">
        <f>"39/8582"</f>
        <v>39/8582</v>
      </c>
      <c r="E46">
        <v>9.1319459527712102E-2</v>
      </c>
      <c r="F46">
        <v>0.18544655416025199</v>
      </c>
      <c r="G46">
        <v>0.135449685100936</v>
      </c>
      <c r="H46" t="s">
        <v>1198</v>
      </c>
      <c r="I46">
        <v>1</v>
      </c>
      <c r="J46" t="str">
        <f t="shared" si="0"/>
        <v/>
      </c>
    </row>
    <row r="47" spans="1:10">
      <c r="A47" t="s">
        <v>127</v>
      </c>
      <c r="B47" t="s">
        <v>128</v>
      </c>
      <c r="C47" t="str">
        <f t="shared" si="3"/>
        <v>1/21</v>
      </c>
      <c r="D47" t="str">
        <f>"39/8582"</f>
        <v>39/8582</v>
      </c>
      <c r="E47">
        <v>9.1319459527712102E-2</v>
      </c>
      <c r="F47">
        <v>0.18544655416025199</v>
      </c>
      <c r="G47">
        <v>0.135449685100936</v>
      </c>
      <c r="H47" t="s">
        <v>1181</v>
      </c>
      <c r="I47">
        <v>1</v>
      </c>
      <c r="J47" t="str">
        <f t="shared" si="0"/>
        <v/>
      </c>
    </row>
    <row r="48" spans="1:10">
      <c r="A48" t="s">
        <v>1218</v>
      </c>
      <c r="B48" t="s">
        <v>1219</v>
      </c>
      <c r="C48" t="str">
        <f t="shared" si="3"/>
        <v>1/21</v>
      </c>
      <c r="D48" t="str">
        <f>"39/8582"</f>
        <v>39/8582</v>
      </c>
      <c r="E48">
        <v>9.1319459527712102E-2</v>
      </c>
      <c r="F48">
        <v>0.18544655416025199</v>
      </c>
      <c r="G48">
        <v>0.135449685100936</v>
      </c>
      <c r="H48" t="s">
        <v>1172</v>
      </c>
      <c r="I48">
        <v>1</v>
      </c>
      <c r="J48" t="str">
        <f t="shared" si="0"/>
        <v/>
      </c>
    </row>
    <row r="49" spans="1:10">
      <c r="A49" t="s">
        <v>1220</v>
      </c>
      <c r="B49" t="s">
        <v>1221</v>
      </c>
      <c r="C49" t="str">
        <f t="shared" si="3"/>
        <v>1/21</v>
      </c>
      <c r="D49" t="str">
        <f>"39/8582"</f>
        <v>39/8582</v>
      </c>
      <c r="E49">
        <v>9.1319459527712102E-2</v>
      </c>
      <c r="F49">
        <v>0.18544655416025199</v>
      </c>
      <c r="G49">
        <v>0.135449685100936</v>
      </c>
      <c r="H49" t="s">
        <v>1184</v>
      </c>
      <c r="I49">
        <v>1</v>
      </c>
      <c r="J49" t="str">
        <f t="shared" si="0"/>
        <v/>
      </c>
    </row>
    <row r="50" spans="1:10">
      <c r="A50" t="s">
        <v>1222</v>
      </c>
      <c r="B50" t="s">
        <v>1223</v>
      </c>
      <c r="C50" t="str">
        <f t="shared" si="3"/>
        <v>1/21</v>
      </c>
      <c r="D50" t="str">
        <f>"40/8582"</f>
        <v>40/8582</v>
      </c>
      <c r="E50">
        <v>9.3553135209547195E-2</v>
      </c>
      <c r="F50">
        <v>0.18544655416025199</v>
      </c>
      <c r="G50">
        <v>0.135449685100936</v>
      </c>
      <c r="H50" t="s">
        <v>1175</v>
      </c>
      <c r="I50">
        <v>1</v>
      </c>
      <c r="J50" t="str">
        <f t="shared" si="0"/>
        <v/>
      </c>
    </row>
    <row r="51" spans="1:10">
      <c r="A51" t="s">
        <v>588</v>
      </c>
      <c r="B51" t="s">
        <v>589</v>
      </c>
      <c r="C51" t="str">
        <f t="shared" si="3"/>
        <v>1/21</v>
      </c>
      <c r="D51" t="str">
        <f>"42/8582"</f>
        <v>42/8582</v>
      </c>
      <c r="E51">
        <v>9.8004808609997399E-2</v>
      </c>
      <c r="F51">
        <v>0.18544655416025199</v>
      </c>
      <c r="G51">
        <v>0.135449685100936</v>
      </c>
      <c r="H51" t="s">
        <v>1224</v>
      </c>
      <c r="I51">
        <v>1</v>
      </c>
      <c r="J51" t="str">
        <f t="shared" si="0"/>
        <v/>
      </c>
    </row>
    <row r="52" spans="1:10">
      <c r="A52" t="s">
        <v>1225</v>
      </c>
      <c r="B52" t="s">
        <v>1226</v>
      </c>
      <c r="C52" t="str">
        <f t="shared" si="3"/>
        <v>1/21</v>
      </c>
      <c r="D52" t="str">
        <f>"42/8582"</f>
        <v>42/8582</v>
      </c>
      <c r="E52">
        <v>9.8004808609997399E-2</v>
      </c>
      <c r="F52">
        <v>0.18544655416025199</v>
      </c>
      <c r="G52">
        <v>0.135449685100936</v>
      </c>
      <c r="H52" t="s">
        <v>1181</v>
      </c>
      <c r="I52">
        <v>1</v>
      </c>
      <c r="J52" t="str">
        <f t="shared" si="0"/>
        <v/>
      </c>
    </row>
    <row r="53" spans="1:10">
      <c r="A53" t="s">
        <v>1227</v>
      </c>
      <c r="B53" t="s">
        <v>1228</v>
      </c>
      <c r="C53" t="str">
        <f t="shared" si="3"/>
        <v>1/21</v>
      </c>
      <c r="D53" t="str">
        <f>"42/8582"</f>
        <v>42/8582</v>
      </c>
      <c r="E53">
        <v>9.8004808609997399E-2</v>
      </c>
      <c r="F53">
        <v>0.18544655416025199</v>
      </c>
      <c r="G53">
        <v>0.135449685100936</v>
      </c>
      <c r="H53" t="s">
        <v>1181</v>
      </c>
      <c r="I53">
        <v>1</v>
      </c>
      <c r="J53" t="str">
        <f t="shared" si="0"/>
        <v/>
      </c>
    </row>
    <row r="54" spans="1:10">
      <c r="A54" t="s">
        <v>82</v>
      </c>
      <c r="B54" t="s">
        <v>83</v>
      </c>
      <c r="C54" t="str">
        <f>"2/21"</f>
        <v>2/21</v>
      </c>
      <c r="D54" t="str">
        <f>"246/8582"</f>
        <v>246/8582</v>
      </c>
      <c r="E54">
        <v>0.120412936238327</v>
      </c>
      <c r="F54">
        <v>0.222650334931245</v>
      </c>
      <c r="G54">
        <v>0.16262323066943801</v>
      </c>
      <c r="H54" t="s">
        <v>1168</v>
      </c>
      <c r="I54">
        <v>2</v>
      </c>
      <c r="J54" t="str">
        <f t="shared" si="0"/>
        <v/>
      </c>
    </row>
    <row r="55" spans="1:10">
      <c r="A55" t="s">
        <v>658</v>
      </c>
      <c r="B55" t="s">
        <v>659</v>
      </c>
      <c r="C55" t="str">
        <f>"1/21"</f>
        <v>1/21</v>
      </c>
      <c r="D55" t="str">
        <f>"56/8582"</f>
        <v>56/8582</v>
      </c>
      <c r="E55">
        <v>0.128588537545859</v>
      </c>
      <c r="F55">
        <v>0.23336438295359599</v>
      </c>
      <c r="G55">
        <v>0.170448743725505</v>
      </c>
      <c r="H55" t="s">
        <v>660</v>
      </c>
      <c r="I55">
        <v>1</v>
      </c>
      <c r="J55" t="str">
        <f t="shared" si="0"/>
        <v/>
      </c>
    </row>
    <row r="56" spans="1:10">
      <c r="A56" t="s">
        <v>511</v>
      </c>
      <c r="B56" t="s">
        <v>512</v>
      </c>
      <c r="C56" t="str">
        <f>"2/21"</f>
        <v>2/21</v>
      </c>
      <c r="D56" t="str">
        <f>"262/8582"</f>
        <v>262/8582</v>
      </c>
      <c r="E56">
        <v>0.13351734282356401</v>
      </c>
      <c r="F56">
        <v>0.23531821512632101</v>
      </c>
      <c r="G56">
        <v>0.171875817707732</v>
      </c>
      <c r="H56" t="s">
        <v>1237</v>
      </c>
      <c r="I56">
        <v>2</v>
      </c>
      <c r="J56" t="str">
        <f t="shared" si="0"/>
        <v/>
      </c>
    </row>
    <row r="57" spans="1:10">
      <c r="A57" t="s">
        <v>515</v>
      </c>
      <c r="B57" t="s">
        <v>516</v>
      </c>
      <c r="C57" t="str">
        <f>"2/21"</f>
        <v>2/21</v>
      </c>
      <c r="D57" t="str">
        <f>"268/8582"</f>
        <v>268/8582</v>
      </c>
      <c r="E57">
        <v>0.13851803502537399</v>
      </c>
      <c r="F57">
        <v>0.23531821512632101</v>
      </c>
      <c r="G57">
        <v>0.171875817707732</v>
      </c>
      <c r="H57" t="s">
        <v>1237</v>
      </c>
      <c r="I57">
        <v>2</v>
      </c>
      <c r="J57" t="str">
        <f t="shared" si="0"/>
        <v/>
      </c>
    </row>
    <row r="58" spans="1:10">
      <c r="A58" t="s">
        <v>1233</v>
      </c>
      <c r="B58" t="s">
        <v>1234</v>
      </c>
      <c r="C58" t="str">
        <f>"1/21"</f>
        <v>1/21</v>
      </c>
      <c r="D58" t="str">
        <f>"59/8582"</f>
        <v>59/8582</v>
      </c>
      <c r="E58">
        <v>0.13501244356323699</v>
      </c>
      <c r="F58">
        <v>0.23531821512632101</v>
      </c>
      <c r="G58">
        <v>0.171875817707732</v>
      </c>
      <c r="H58" t="s">
        <v>1198</v>
      </c>
      <c r="I58">
        <v>1</v>
      </c>
      <c r="J58" t="str">
        <f t="shared" si="0"/>
        <v/>
      </c>
    </row>
    <row r="59" spans="1:10">
      <c r="A59" t="s">
        <v>1235</v>
      </c>
      <c r="B59" t="s">
        <v>1236</v>
      </c>
      <c r="C59" t="str">
        <f>"1/21"</f>
        <v>1/21</v>
      </c>
      <c r="D59" t="str">
        <f>"61/8582"</f>
        <v>61/8582</v>
      </c>
      <c r="E59">
        <v>0.13926996405435299</v>
      </c>
      <c r="F59">
        <v>0.23531821512632101</v>
      </c>
      <c r="G59">
        <v>0.171875817707732</v>
      </c>
      <c r="H59" t="s">
        <v>1213</v>
      </c>
      <c r="I59">
        <v>1</v>
      </c>
      <c r="J59" t="str">
        <f t="shared" si="0"/>
        <v/>
      </c>
    </row>
    <row r="60" spans="1:10">
      <c r="A60" t="s">
        <v>136</v>
      </c>
      <c r="B60" t="s">
        <v>137</v>
      </c>
      <c r="C60" t="str">
        <f>"1/21"</f>
        <v>1/21</v>
      </c>
      <c r="D60" t="str">
        <f>"64/8582"</f>
        <v>64/8582</v>
      </c>
      <c r="E60">
        <v>0.14561884280517001</v>
      </c>
      <c r="F60">
        <v>0.24187536601536799</v>
      </c>
      <c r="G60">
        <v>0.176665143813587</v>
      </c>
      <c r="H60" t="s">
        <v>1350</v>
      </c>
      <c r="I60">
        <v>1</v>
      </c>
      <c r="J60" t="str">
        <f t="shared" si="0"/>
        <v/>
      </c>
    </row>
    <row r="61" spans="1:10">
      <c r="A61" t="s">
        <v>519</v>
      </c>
      <c r="B61" t="s">
        <v>520</v>
      </c>
      <c r="C61" t="str">
        <f>"2/21"</f>
        <v>2/21</v>
      </c>
      <c r="D61" t="str">
        <f>"291/8582"</f>
        <v>291/8582</v>
      </c>
      <c r="E61">
        <v>0.15807352087000401</v>
      </c>
      <c r="F61">
        <v>0.25746672675294102</v>
      </c>
      <c r="G61">
        <v>0.18805303350375899</v>
      </c>
      <c r="H61" t="s">
        <v>1237</v>
      </c>
      <c r="I61">
        <v>2</v>
      </c>
      <c r="J61" t="str">
        <f t="shared" si="0"/>
        <v/>
      </c>
    </row>
    <row r="62" spans="1:10">
      <c r="A62" t="s">
        <v>1239</v>
      </c>
      <c r="B62" t="s">
        <v>1240</v>
      </c>
      <c r="C62" t="str">
        <f t="shared" ref="C62:C82" si="4">"1/21"</f>
        <v>1/21</v>
      </c>
      <c r="D62" t="str">
        <f>"71/8582"</f>
        <v>71/8582</v>
      </c>
      <c r="E62">
        <v>0.16025990134621801</v>
      </c>
      <c r="F62">
        <v>0.25746672675294102</v>
      </c>
      <c r="G62">
        <v>0.18805303350375899</v>
      </c>
      <c r="H62" t="s">
        <v>1213</v>
      </c>
      <c r="I62">
        <v>1</v>
      </c>
      <c r="J62" t="str">
        <f t="shared" si="0"/>
        <v/>
      </c>
    </row>
    <row r="63" spans="1:10">
      <c r="A63" t="s">
        <v>1241</v>
      </c>
      <c r="B63" t="s">
        <v>1242</v>
      </c>
      <c r="C63" t="str">
        <f t="shared" si="4"/>
        <v>1/21</v>
      </c>
      <c r="D63" t="str">
        <f>"75/8582"</f>
        <v>75/8582</v>
      </c>
      <c r="E63">
        <v>0.16851861037766999</v>
      </c>
      <c r="F63">
        <v>0.26636812608083299</v>
      </c>
      <c r="G63">
        <v>0.194554592626173</v>
      </c>
      <c r="H63" t="s">
        <v>1175</v>
      </c>
      <c r="I63">
        <v>1</v>
      </c>
      <c r="J63" t="str">
        <f t="shared" si="0"/>
        <v/>
      </c>
    </row>
    <row r="64" spans="1:10">
      <c r="A64" t="s">
        <v>1243</v>
      </c>
      <c r="B64" t="s">
        <v>1244</v>
      </c>
      <c r="C64" t="str">
        <f t="shared" si="4"/>
        <v>1/21</v>
      </c>
      <c r="D64" t="str">
        <f>"85/8582"</f>
        <v>85/8582</v>
      </c>
      <c r="E64">
        <v>0.188828301002465</v>
      </c>
      <c r="F64">
        <v>0.2937329126705</v>
      </c>
      <c r="G64">
        <v>0.214541762208314</v>
      </c>
      <c r="H64" t="s">
        <v>1245</v>
      </c>
      <c r="I64">
        <v>1</v>
      </c>
      <c r="J64" t="str">
        <f t="shared" si="0"/>
        <v/>
      </c>
    </row>
    <row r="65" spans="1:10">
      <c r="A65" t="s">
        <v>143</v>
      </c>
      <c r="B65" t="s">
        <v>144</v>
      </c>
      <c r="C65" t="str">
        <f t="shared" si="4"/>
        <v>1/21</v>
      </c>
      <c r="D65" t="str">
        <f>"91/8582"</f>
        <v>91/8582</v>
      </c>
      <c r="E65">
        <v>0.20078639451329</v>
      </c>
      <c r="F65">
        <v>0.30745416659847502</v>
      </c>
      <c r="G65">
        <v>0.224563730705653</v>
      </c>
      <c r="H65" t="s">
        <v>1181</v>
      </c>
      <c r="I65">
        <v>1</v>
      </c>
      <c r="J65" t="str">
        <f t="shared" si="0"/>
        <v/>
      </c>
    </row>
    <row r="66" spans="1:10">
      <c r="A66" t="s">
        <v>198</v>
      </c>
      <c r="B66" t="s">
        <v>199</v>
      </c>
      <c r="C66" t="str">
        <f t="shared" si="4"/>
        <v>1/21</v>
      </c>
      <c r="D66" t="str">
        <f>"96/8582"</f>
        <v>96/8582</v>
      </c>
      <c r="E66">
        <v>0.210623038237812</v>
      </c>
      <c r="F66">
        <v>0.31295278950817701</v>
      </c>
      <c r="G66">
        <v>0.22857991070414599</v>
      </c>
      <c r="H66" t="s">
        <v>1189</v>
      </c>
      <c r="I66">
        <v>1</v>
      </c>
      <c r="J66" t="str">
        <f t="shared" ref="J66:J99" si="5">IF(F66&lt;0.05,"*","")</f>
        <v/>
      </c>
    </row>
    <row r="67" spans="1:10">
      <c r="A67" t="s">
        <v>1352</v>
      </c>
      <c r="B67" t="s">
        <v>1353</v>
      </c>
      <c r="C67" t="str">
        <f t="shared" si="4"/>
        <v>1/21</v>
      </c>
      <c r="D67" t="str">
        <f>"97/8582"</f>
        <v>97/8582</v>
      </c>
      <c r="E67">
        <v>0.21257648110806901</v>
      </c>
      <c r="F67">
        <v>0.31295278950817701</v>
      </c>
      <c r="G67">
        <v>0.22857991070414599</v>
      </c>
      <c r="H67" t="s">
        <v>1350</v>
      </c>
      <c r="I67">
        <v>1</v>
      </c>
      <c r="J67" t="str">
        <f t="shared" si="5"/>
        <v/>
      </c>
    </row>
    <row r="68" spans="1:10">
      <c r="A68" t="s">
        <v>857</v>
      </c>
      <c r="B68" t="s">
        <v>858</v>
      </c>
      <c r="C68" t="str">
        <f t="shared" si="4"/>
        <v>1/21</v>
      </c>
      <c r="D68" t="str">
        <f>"99/8582"</f>
        <v>99/8582</v>
      </c>
      <c r="E68">
        <v>0.216469563775263</v>
      </c>
      <c r="F68">
        <v>0.31295278950817701</v>
      </c>
      <c r="G68">
        <v>0.22857991070414599</v>
      </c>
      <c r="H68" t="s">
        <v>1175</v>
      </c>
      <c r="I68">
        <v>1</v>
      </c>
      <c r="J68" t="str">
        <f t="shared" si="5"/>
        <v/>
      </c>
    </row>
    <row r="69" spans="1:10">
      <c r="A69" t="s">
        <v>687</v>
      </c>
      <c r="B69" t="s">
        <v>688</v>
      </c>
      <c r="C69" t="str">
        <f t="shared" si="4"/>
        <v>1/21</v>
      </c>
      <c r="D69" t="str">
        <f>"100/8582"</f>
        <v>100/8582</v>
      </c>
      <c r="E69">
        <v>0.21840922417379099</v>
      </c>
      <c r="F69">
        <v>0.31295278950817701</v>
      </c>
      <c r="G69">
        <v>0.22857991070414599</v>
      </c>
      <c r="H69" t="s">
        <v>1354</v>
      </c>
      <c r="I69">
        <v>1</v>
      </c>
      <c r="J69" t="str">
        <f t="shared" si="5"/>
        <v/>
      </c>
    </row>
    <row r="70" spans="1:10">
      <c r="A70" t="s">
        <v>245</v>
      </c>
      <c r="B70" t="s">
        <v>246</v>
      </c>
      <c r="C70" t="str">
        <f t="shared" si="4"/>
        <v>1/21</v>
      </c>
      <c r="D70" t="str">
        <f>"101/8582"</f>
        <v>101/8582</v>
      </c>
      <c r="E70">
        <v>0.22034431098024701</v>
      </c>
      <c r="F70">
        <v>0.31295278950817701</v>
      </c>
      <c r="G70">
        <v>0.22857991070414599</v>
      </c>
      <c r="H70" t="s">
        <v>1355</v>
      </c>
      <c r="I70">
        <v>1</v>
      </c>
      <c r="J70" t="str">
        <f t="shared" si="5"/>
        <v/>
      </c>
    </row>
    <row r="71" spans="1:10">
      <c r="A71" t="s">
        <v>147</v>
      </c>
      <c r="B71" t="s">
        <v>148</v>
      </c>
      <c r="C71" t="str">
        <f t="shared" si="4"/>
        <v>1/21</v>
      </c>
      <c r="D71" t="str">
        <f>"106/8582"</f>
        <v>106/8582</v>
      </c>
      <c r="E71">
        <v>0.22995149898904901</v>
      </c>
      <c r="F71">
        <v>0.31739784367502499</v>
      </c>
      <c r="G71">
        <v>0.23182656680882599</v>
      </c>
      <c r="H71" t="s">
        <v>1210</v>
      </c>
      <c r="I71">
        <v>1</v>
      </c>
      <c r="J71" t="str">
        <f t="shared" si="5"/>
        <v/>
      </c>
    </row>
    <row r="72" spans="1:10">
      <c r="A72" t="s">
        <v>861</v>
      </c>
      <c r="B72" t="s">
        <v>862</v>
      </c>
      <c r="C72" t="str">
        <f t="shared" si="4"/>
        <v>1/21</v>
      </c>
      <c r="D72" t="str">
        <f>"106/8582"</f>
        <v>106/8582</v>
      </c>
      <c r="E72">
        <v>0.22995149898904901</v>
      </c>
      <c r="F72">
        <v>0.31739784367502499</v>
      </c>
      <c r="G72">
        <v>0.23182656680882599</v>
      </c>
      <c r="H72" t="s">
        <v>1175</v>
      </c>
      <c r="I72">
        <v>1</v>
      </c>
      <c r="J72" t="str">
        <f t="shared" si="5"/>
        <v/>
      </c>
    </row>
    <row r="73" spans="1:10">
      <c r="A73" t="s">
        <v>1246</v>
      </c>
      <c r="B73" t="s">
        <v>1247</v>
      </c>
      <c r="C73" t="str">
        <f t="shared" si="4"/>
        <v>1/21</v>
      </c>
      <c r="D73" t="str">
        <f>"117/8582"</f>
        <v>117/8582</v>
      </c>
      <c r="E73">
        <v>0.250691986102488</v>
      </c>
      <c r="F73">
        <v>0.33484048864680699</v>
      </c>
      <c r="G73">
        <v>0.24456662973128801</v>
      </c>
      <c r="H73" t="s">
        <v>1198</v>
      </c>
      <c r="I73">
        <v>1</v>
      </c>
      <c r="J73" t="str">
        <f t="shared" si="5"/>
        <v/>
      </c>
    </row>
    <row r="74" spans="1:10">
      <c r="A74" t="s">
        <v>1248</v>
      </c>
      <c r="B74" t="s">
        <v>1249</v>
      </c>
      <c r="C74" t="str">
        <f t="shared" si="4"/>
        <v>1/21</v>
      </c>
      <c r="D74" t="str">
        <f>"117/8582"</f>
        <v>117/8582</v>
      </c>
      <c r="E74">
        <v>0.250691986102488</v>
      </c>
      <c r="F74">
        <v>0.33484048864680699</v>
      </c>
      <c r="G74">
        <v>0.24456662973128801</v>
      </c>
      <c r="H74" t="s">
        <v>1198</v>
      </c>
      <c r="I74">
        <v>1</v>
      </c>
      <c r="J74" t="str">
        <f t="shared" si="5"/>
        <v/>
      </c>
    </row>
    <row r="75" spans="1:10">
      <c r="A75" t="s">
        <v>894</v>
      </c>
      <c r="B75" t="s">
        <v>895</v>
      </c>
      <c r="C75" t="str">
        <f t="shared" si="4"/>
        <v>1/21</v>
      </c>
      <c r="D75" t="str">
        <f>"119/8582"</f>
        <v>119/8582</v>
      </c>
      <c r="E75">
        <v>0.25440536524900298</v>
      </c>
      <c r="F75">
        <v>0.33484048864680699</v>
      </c>
      <c r="G75">
        <v>0.24456662973128801</v>
      </c>
      <c r="H75" t="s">
        <v>1347</v>
      </c>
      <c r="I75">
        <v>1</v>
      </c>
      <c r="J75" t="str">
        <f t="shared" si="5"/>
        <v/>
      </c>
    </row>
    <row r="76" spans="1:10">
      <c r="A76" t="s">
        <v>1250</v>
      </c>
      <c r="B76" t="s">
        <v>1251</v>
      </c>
      <c r="C76" t="str">
        <f t="shared" si="4"/>
        <v>1/21</v>
      </c>
      <c r="D76" t="str">
        <f>"120/8582"</f>
        <v>120/8582</v>
      </c>
      <c r="E76">
        <v>0.25625547600520898</v>
      </c>
      <c r="F76">
        <v>0.33484048864680699</v>
      </c>
      <c r="G76">
        <v>0.24456662973128801</v>
      </c>
      <c r="H76" t="s">
        <v>1245</v>
      </c>
      <c r="I76">
        <v>1</v>
      </c>
      <c r="J76" t="str">
        <f t="shared" si="5"/>
        <v/>
      </c>
    </row>
    <row r="77" spans="1:10">
      <c r="A77" t="s">
        <v>1252</v>
      </c>
      <c r="B77" t="s">
        <v>1253</v>
      </c>
      <c r="C77" t="str">
        <f t="shared" si="4"/>
        <v>1/21</v>
      </c>
      <c r="D77" t="str">
        <f>"123/8582"</f>
        <v>123/8582</v>
      </c>
      <c r="E77">
        <v>0.26177961102740599</v>
      </c>
      <c r="F77">
        <v>0.33755791948270802</v>
      </c>
      <c r="G77">
        <v>0.24655143420863701</v>
      </c>
      <c r="H77" t="s">
        <v>1245</v>
      </c>
      <c r="I77">
        <v>1</v>
      </c>
      <c r="J77" t="str">
        <f t="shared" si="5"/>
        <v/>
      </c>
    </row>
    <row r="78" spans="1:10">
      <c r="A78" t="s">
        <v>475</v>
      </c>
      <c r="B78" t="s">
        <v>476</v>
      </c>
      <c r="C78" t="str">
        <f t="shared" si="4"/>
        <v>1/21</v>
      </c>
      <c r="D78" t="str">
        <f>"127/8582"</f>
        <v>127/8582</v>
      </c>
      <c r="E78">
        <v>0.26908436271172798</v>
      </c>
      <c r="F78">
        <v>0.34247100708765299</v>
      </c>
      <c r="G78">
        <v>0.25013994072997298</v>
      </c>
      <c r="H78" t="s">
        <v>1181</v>
      </c>
      <c r="I78">
        <v>1</v>
      </c>
      <c r="J78" t="str">
        <f t="shared" si="5"/>
        <v/>
      </c>
    </row>
    <row r="79" spans="1:10">
      <c r="A79" t="s">
        <v>1060</v>
      </c>
      <c r="B79" t="s">
        <v>1061</v>
      </c>
      <c r="C79" t="str">
        <f t="shared" si="4"/>
        <v>1/21</v>
      </c>
      <c r="D79" t="str">
        <f>"132/8582"</f>
        <v>132/8582</v>
      </c>
      <c r="E79">
        <v>0.278118524011993</v>
      </c>
      <c r="F79">
        <v>0.34723328861046299</v>
      </c>
      <c r="G79">
        <v>0.25361829887767501</v>
      </c>
      <c r="H79" t="s">
        <v>1254</v>
      </c>
      <c r="I79">
        <v>1</v>
      </c>
      <c r="J79" t="str">
        <f t="shared" si="5"/>
        <v/>
      </c>
    </row>
    <row r="80" spans="1:10">
      <c r="A80" t="s">
        <v>1356</v>
      </c>
      <c r="B80" t="s">
        <v>1357</v>
      </c>
      <c r="C80" t="str">
        <f t="shared" si="4"/>
        <v>1/21</v>
      </c>
      <c r="D80" t="str">
        <f>"133/8582"</f>
        <v>133/8582</v>
      </c>
      <c r="E80">
        <v>0.27991254898190399</v>
      </c>
      <c r="F80">
        <v>0.34723328861046299</v>
      </c>
      <c r="G80">
        <v>0.25361829887767501</v>
      </c>
      <c r="H80" t="s">
        <v>1350</v>
      </c>
      <c r="I80">
        <v>1</v>
      </c>
      <c r="J80" t="str">
        <f t="shared" si="5"/>
        <v/>
      </c>
    </row>
    <row r="81" spans="1:10">
      <c r="A81" t="s">
        <v>151</v>
      </c>
      <c r="B81" t="s">
        <v>152</v>
      </c>
      <c r="C81" t="str">
        <f t="shared" si="4"/>
        <v>1/21</v>
      </c>
      <c r="D81" t="str">
        <f>"139/8582"</f>
        <v>139/8582</v>
      </c>
      <c r="E81">
        <v>0.290587851352133</v>
      </c>
      <c r="F81">
        <v>0.35597011790636301</v>
      </c>
      <c r="G81">
        <v>0.25999965647296103</v>
      </c>
      <c r="H81" t="s">
        <v>1184</v>
      </c>
      <c r="I81">
        <v>1</v>
      </c>
      <c r="J81" t="str">
        <f t="shared" si="5"/>
        <v/>
      </c>
    </row>
    <row r="82" spans="1:10">
      <c r="A82" t="s">
        <v>1257</v>
      </c>
      <c r="B82" t="s">
        <v>1258</v>
      </c>
      <c r="C82" t="str">
        <f t="shared" si="4"/>
        <v>1/21</v>
      </c>
      <c r="D82" t="str">
        <f>"150/8582"</f>
        <v>150/8582</v>
      </c>
      <c r="E82">
        <v>0.30976895775468999</v>
      </c>
      <c r="F82">
        <v>0.37478219580196998</v>
      </c>
      <c r="G82">
        <v>0.27373994967276</v>
      </c>
      <c r="H82" t="s">
        <v>1245</v>
      </c>
      <c r="I82">
        <v>1</v>
      </c>
      <c r="J82" t="str">
        <f t="shared" si="5"/>
        <v/>
      </c>
    </row>
    <row r="83" spans="1:10">
      <c r="A83" t="s">
        <v>84</v>
      </c>
      <c r="B83" t="s">
        <v>85</v>
      </c>
      <c r="C83" t="str">
        <f>"2/21"</f>
        <v>2/21</v>
      </c>
      <c r="D83" t="str">
        <f>"492/8582"</f>
        <v>492/8582</v>
      </c>
      <c r="E83">
        <v>0.34097123244171801</v>
      </c>
      <c r="F83">
        <v>0.40750220462546699</v>
      </c>
      <c r="G83">
        <v>0.29763855976940701</v>
      </c>
      <c r="H83" t="s">
        <v>1168</v>
      </c>
      <c r="I83">
        <v>2</v>
      </c>
      <c r="J83" t="str">
        <f t="shared" si="5"/>
        <v/>
      </c>
    </row>
    <row r="84" spans="1:10">
      <c r="A84" t="s">
        <v>1135</v>
      </c>
      <c r="B84" t="s">
        <v>1136</v>
      </c>
      <c r="C84" t="str">
        <f t="shared" ref="C84:C99" si="6">"1/21"</f>
        <v>1/21</v>
      </c>
      <c r="D84" t="str">
        <f>"185/8582"</f>
        <v>185/8582</v>
      </c>
      <c r="E84">
        <v>0.36756777323953999</v>
      </c>
      <c r="F84">
        <v>0.43399568406596301</v>
      </c>
      <c r="G84">
        <v>0.31698932885591302</v>
      </c>
      <c r="H84" t="s">
        <v>1172</v>
      </c>
      <c r="I84">
        <v>1</v>
      </c>
      <c r="J84" t="str">
        <f t="shared" si="5"/>
        <v/>
      </c>
    </row>
    <row r="85" spans="1:10">
      <c r="A85" t="s">
        <v>495</v>
      </c>
      <c r="B85" t="s">
        <v>496</v>
      </c>
      <c r="C85" t="str">
        <f t="shared" si="6"/>
        <v>1/21</v>
      </c>
      <c r="D85" t="str">
        <f>"190/8582"</f>
        <v>190/8582</v>
      </c>
      <c r="E85">
        <v>0.37543840945437001</v>
      </c>
      <c r="F85">
        <v>0.43801147769676502</v>
      </c>
      <c r="G85">
        <v>0.319922454171643</v>
      </c>
      <c r="H85" t="s">
        <v>1181</v>
      </c>
      <c r="I85">
        <v>1</v>
      </c>
      <c r="J85" t="str">
        <f t="shared" si="5"/>
        <v/>
      </c>
    </row>
    <row r="86" spans="1:10">
      <c r="A86" t="s">
        <v>863</v>
      </c>
      <c r="B86" t="s">
        <v>864</v>
      </c>
      <c r="C86" t="str">
        <f t="shared" si="6"/>
        <v>1/21</v>
      </c>
      <c r="D86" t="str">
        <f>"200/8582"</f>
        <v>200/8582</v>
      </c>
      <c r="E86">
        <v>0.39090071006891802</v>
      </c>
      <c r="F86">
        <v>0.44718394623979701</v>
      </c>
      <c r="G86">
        <v>0.32662200155001297</v>
      </c>
      <c r="H86" t="s">
        <v>1172</v>
      </c>
      <c r="I86">
        <v>1</v>
      </c>
      <c r="J86" t="str">
        <f t="shared" si="5"/>
        <v/>
      </c>
    </row>
    <row r="87" spans="1:10">
      <c r="A87" t="s">
        <v>253</v>
      </c>
      <c r="B87" t="s">
        <v>254</v>
      </c>
      <c r="C87" t="str">
        <f t="shared" si="6"/>
        <v>1/21</v>
      </c>
      <c r="D87" t="str">
        <f>"201/8582"</f>
        <v>201/8582</v>
      </c>
      <c r="E87">
        <v>0.392426728332883</v>
      </c>
      <c r="F87">
        <v>0.44718394623979701</v>
      </c>
      <c r="G87">
        <v>0.32662200155001297</v>
      </c>
      <c r="H87" t="s">
        <v>1355</v>
      </c>
      <c r="I87">
        <v>1</v>
      </c>
      <c r="J87" t="str">
        <f t="shared" si="5"/>
        <v/>
      </c>
    </row>
    <row r="88" spans="1:10">
      <c r="A88" t="s">
        <v>1139</v>
      </c>
      <c r="B88" t="s">
        <v>1140</v>
      </c>
      <c r="C88" t="str">
        <f t="shared" si="6"/>
        <v>1/21</v>
      </c>
      <c r="D88" t="str">
        <f>"212/8582"</f>
        <v>212/8582</v>
      </c>
      <c r="E88">
        <v>0.40897439043537998</v>
      </c>
      <c r="F88">
        <v>0.46068379612261201</v>
      </c>
      <c r="G88">
        <v>0.33648225710351898</v>
      </c>
      <c r="H88" t="s">
        <v>1172</v>
      </c>
      <c r="I88">
        <v>1</v>
      </c>
      <c r="J88" t="str">
        <f t="shared" si="5"/>
        <v/>
      </c>
    </row>
    <row r="89" spans="1:10">
      <c r="A89" t="s">
        <v>1259</v>
      </c>
      <c r="B89" t="s">
        <v>1260</v>
      </c>
      <c r="C89" t="str">
        <f t="shared" si="6"/>
        <v>1/21</v>
      </c>
      <c r="D89" t="str">
        <f>"222/8582"</f>
        <v>222/8582</v>
      </c>
      <c r="E89">
        <v>0.423644485512291</v>
      </c>
      <c r="F89">
        <v>0.47178590432050599</v>
      </c>
      <c r="G89">
        <v>0.34459120831143297</v>
      </c>
      <c r="H89" t="s">
        <v>1198</v>
      </c>
      <c r="I89">
        <v>1</v>
      </c>
      <c r="J89" t="str">
        <f t="shared" si="5"/>
        <v/>
      </c>
    </row>
    <row r="90" spans="1:10">
      <c r="A90" t="s">
        <v>503</v>
      </c>
      <c r="B90" t="s">
        <v>504</v>
      </c>
      <c r="C90" t="str">
        <f t="shared" si="6"/>
        <v>1/21</v>
      </c>
      <c r="D90" t="str">
        <f>"230/8582"</f>
        <v>230/8582</v>
      </c>
      <c r="E90">
        <v>0.435130196953188</v>
      </c>
      <c r="F90">
        <v>0.47913212698216201</v>
      </c>
      <c r="G90">
        <v>0.34995687040587597</v>
      </c>
      <c r="H90" t="s">
        <v>1175</v>
      </c>
      <c r="I90">
        <v>1</v>
      </c>
      <c r="J90" t="str">
        <f t="shared" si="5"/>
        <v/>
      </c>
    </row>
    <row r="91" spans="1:10">
      <c r="A91" t="s">
        <v>257</v>
      </c>
      <c r="B91" t="s">
        <v>258</v>
      </c>
      <c r="C91" t="str">
        <f t="shared" si="6"/>
        <v>1/21</v>
      </c>
      <c r="D91" t="str">
        <f>"256/8582"</f>
        <v>256/8582</v>
      </c>
      <c r="E91">
        <v>0.47097214231662199</v>
      </c>
      <c r="F91">
        <v>0.50720076864867003</v>
      </c>
      <c r="G91">
        <v>0.37045813392169202</v>
      </c>
      <c r="H91" t="s">
        <v>1213</v>
      </c>
      <c r="I91">
        <v>1</v>
      </c>
      <c r="J91" t="str">
        <f t="shared" si="5"/>
        <v/>
      </c>
    </row>
    <row r="92" spans="1:10">
      <c r="A92" t="s">
        <v>509</v>
      </c>
      <c r="B92" t="s">
        <v>510</v>
      </c>
      <c r="C92" t="str">
        <f t="shared" si="6"/>
        <v>1/21</v>
      </c>
      <c r="D92" t="str">
        <f>"256/8582"</f>
        <v>256/8582</v>
      </c>
      <c r="E92">
        <v>0.47097214231662199</v>
      </c>
      <c r="F92">
        <v>0.50720076864867003</v>
      </c>
      <c r="G92">
        <v>0.37045813392169202</v>
      </c>
      <c r="H92" t="s">
        <v>1175</v>
      </c>
      <c r="I92">
        <v>1</v>
      </c>
      <c r="J92" t="str">
        <f t="shared" si="5"/>
        <v/>
      </c>
    </row>
    <row r="93" spans="1:10">
      <c r="A93" t="s">
        <v>260</v>
      </c>
      <c r="B93" t="s">
        <v>261</v>
      </c>
      <c r="C93" t="str">
        <f t="shared" si="6"/>
        <v>1/21</v>
      </c>
      <c r="D93" t="str">
        <f>"263/8582"</f>
        <v>263/8582</v>
      </c>
      <c r="E93">
        <v>0.48024535143640201</v>
      </c>
      <c r="F93">
        <v>0.51156570044312399</v>
      </c>
      <c r="G93">
        <v>0.37364626885212099</v>
      </c>
      <c r="H93" t="s">
        <v>1347</v>
      </c>
      <c r="I93">
        <v>1</v>
      </c>
      <c r="J93" t="str">
        <f t="shared" si="5"/>
        <v/>
      </c>
    </row>
    <row r="94" spans="1:10">
      <c r="A94" t="s">
        <v>309</v>
      </c>
      <c r="B94" t="s">
        <v>310</v>
      </c>
      <c r="C94" t="str">
        <f t="shared" si="6"/>
        <v>1/21</v>
      </c>
      <c r="D94" t="str">
        <f>"274/8582"</f>
        <v>274/8582</v>
      </c>
      <c r="E94">
        <v>0.494505449729291</v>
      </c>
      <c r="F94">
        <v>0.52109176423086601</v>
      </c>
      <c r="G94">
        <v>0.380604081285702</v>
      </c>
      <c r="H94" t="s">
        <v>1172</v>
      </c>
      <c r="I94">
        <v>1</v>
      </c>
      <c r="J94" t="str">
        <f t="shared" si="5"/>
        <v/>
      </c>
    </row>
    <row r="95" spans="1:10">
      <c r="A95" t="s">
        <v>312</v>
      </c>
      <c r="B95" t="s">
        <v>313</v>
      </c>
      <c r="C95" t="str">
        <f t="shared" si="6"/>
        <v>1/21</v>
      </c>
      <c r="D95" t="str">
        <f>"282/8582"</f>
        <v>282/8582</v>
      </c>
      <c r="E95">
        <v>0.50464155159264401</v>
      </c>
      <c r="F95">
        <v>0.52611566017105404</v>
      </c>
      <c r="G95">
        <v>0.38427352192944902</v>
      </c>
      <c r="H95" t="s">
        <v>1245</v>
      </c>
      <c r="I95">
        <v>1</v>
      </c>
      <c r="J95" t="str">
        <f t="shared" si="5"/>
        <v/>
      </c>
    </row>
    <row r="96" spans="1:10">
      <c r="A96" t="s">
        <v>156</v>
      </c>
      <c r="B96" t="s">
        <v>157</v>
      </c>
      <c r="C96" t="str">
        <f t="shared" si="6"/>
        <v>1/21</v>
      </c>
      <c r="D96" t="str">
        <f>"440/8582"</f>
        <v>440/8582</v>
      </c>
      <c r="E96">
        <v>0.66931148901077198</v>
      </c>
      <c r="F96">
        <v>0.68219930084117997</v>
      </c>
      <c r="G96">
        <v>0.49827661071106599</v>
      </c>
      <c r="H96" t="s">
        <v>1181</v>
      </c>
      <c r="I96">
        <v>1</v>
      </c>
      <c r="J96" t="str">
        <f t="shared" si="5"/>
        <v/>
      </c>
    </row>
    <row r="97" spans="1:10">
      <c r="A97" t="s">
        <v>158</v>
      </c>
      <c r="B97" t="s">
        <v>159</v>
      </c>
      <c r="C97" t="str">
        <f t="shared" si="6"/>
        <v>1/21</v>
      </c>
      <c r="D97" t="str">
        <f>"443/8582"</f>
        <v>443/8582</v>
      </c>
      <c r="E97">
        <v>0.67186396194680298</v>
      </c>
      <c r="F97">
        <v>0.68219930084117997</v>
      </c>
      <c r="G97">
        <v>0.49827661071106599</v>
      </c>
      <c r="H97" t="s">
        <v>1181</v>
      </c>
      <c r="I97">
        <v>1</v>
      </c>
      <c r="J97" t="str">
        <f t="shared" si="5"/>
        <v/>
      </c>
    </row>
    <row r="98" spans="1:10">
      <c r="A98" t="s">
        <v>205</v>
      </c>
      <c r="B98" t="s">
        <v>206</v>
      </c>
      <c r="C98" t="str">
        <f t="shared" si="6"/>
        <v>1/21</v>
      </c>
      <c r="D98" t="str">
        <f>"447/8582"</f>
        <v>447/8582</v>
      </c>
      <c r="E98">
        <v>0.67523808348565795</v>
      </c>
      <c r="F98">
        <v>0.68219930084117997</v>
      </c>
      <c r="G98">
        <v>0.49827661071106599</v>
      </c>
      <c r="H98" t="s">
        <v>1189</v>
      </c>
      <c r="I98">
        <v>1</v>
      </c>
      <c r="J98" t="str">
        <f t="shared" si="5"/>
        <v/>
      </c>
    </row>
    <row r="99" spans="1:10">
      <c r="A99" t="s">
        <v>523</v>
      </c>
      <c r="B99" t="s">
        <v>524</v>
      </c>
      <c r="C99" t="str">
        <f t="shared" si="6"/>
        <v>1/21</v>
      </c>
      <c r="D99" t="str">
        <f>"498/8582"</f>
        <v>498/8582</v>
      </c>
      <c r="E99">
        <v>0.71546352466501695</v>
      </c>
      <c r="F99">
        <v>0.71546352466501695</v>
      </c>
      <c r="G99">
        <v>0.522572714041043</v>
      </c>
      <c r="H99" t="s">
        <v>1181</v>
      </c>
      <c r="I99">
        <v>1</v>
      </c>
      <c r="J99" t="str">
        <f t="shared" si="5"/>
        <v/>
      </c>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3C820-EBC1-434E-B01C-4774E52AD2DB}">
  <sheetPr>
    <tabColor theme="9"/>
  </sheetPr>
  <dimension ref="A1:J65"/>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122</v>
      </c>
      <c r="B2" s="9" t="s">
        <v>123</v>
      </c>
      <c r="C2" s="9" t="str">
        <f>"3/15"</f>
        <v>3/15</v>
      </c>
      <c r="D2" s="9" t="str">
        <f>"35/8582"</f>
        <v>35/8582</v>
      </c>
      <c r="E2" s="9">
        <v>2.7344270841984902E-5</v>
      </c>
      <c r="F2" s="9">
        <v>1.75003333388704E-3</v>
      </c>
      <c r="G2" s="9">
        <v>1.0937708336794E-3</v>
      </c>
      <c r="H2" s="9" t="s">
        <v>1358</v>
      </c>
      <c r="I2" s="9">
        <v>3</v>
      </c>
      <c r="J2" s="9" t="str">
        <f t="shared" ref="J2:J65" si="0">IF(F2&lt;0.05,"*","")</f>
        <v>*</v>
      </c>
    </row>
    <row r="3" spans="1:10">
      <c r="A3" s="9" t="s">
        <v>132</v>
      </c>
      <c r="B3" s="9" t="s">
        <v>133</v>
      </c>
      <c r="C3" s="9" t="str">
        <f>"3/15"</f>
        <v>3/15</v>
      </c>
      <c r="D3" s="9" t="str">
        <f>"55/8582"</f>
        <v>55/8582</v>
      </c>
      <c r="E3" s="9">
        <v>1.0732781834602699E-4</v>
      </c>
      <c r="F3" s="9">
        <v>2.9708995710056299E-3</v>
      </c>
      <c r="G3" s="9">
        <v>1.8568122318785201E-3</v>
      </c>
      <c r="H3" s="9" t="s">
        <v>1359</v>
      </c>
      <c r="I3" s="9">
        <v>3</v>
      </c>
      <c r="J3" s="9" t="str">
        <f t="shared" si="0"/>
        <v>*</v>
      </c>
    </row>
    <row r="4" spans="1:10">
      <c r="A4" s="9" t="s">
        <v>134</v>
      </c>
      <c r="B4" s="9" t="s">
        <v>135</v>
      </c>
      <c r="C4" s="9" t="str">
        <f>"3/15"</f>
        <v>3/15</v>
      </c>
      <c r="D4" s="9" t="str">
        <f>"60/8582"</f>
        <v>60/8582</v>
      </c>
      <c r="E4" s="9">
        <v>1.3926091739088899E-4</v>
      </c>
      <c r="F4" s="9">
        <v>2.9708995710056299E-3</v>
      </c>
      <c r="G4" s="9">
        <v>1.8568122318785201E-3</v>
      </c>
      <c r="H4" s="9" t="s">
        <v>1358</v>
      </c>
      <c r="I4" s="9">
        <v>3</v>
      </c>
      <c r="J4" s="9" t="str">
        <f t="shared" si="0"/>
        <v>*</v>
      </c>
    </row>
    <row r="5" spans="1:10">
      <c r="A5" s="9" t="s">
        <v>138</v>
      </c>
      <c r="B5" s="9" t="s">
        <v>139</v>
      </c>
      <c r="C5" s="9" t="str">
        <f>"3/15"</f>
        <v>3/15</v>
      </c>
      <c r="D5" s="9" t="str">
        <f>"73/8582"</f>
        <v>73/8582</v>
      </c>
      <c r="E5" s="9">
        <v>2.4967634417192398E-4</v>
      </c>
      <c r="F5" s="9">
        <v>3.9948215067507897E-3</v>
      </c>
      <c r="G5" s="9">
        <v>2.4967634417192401E-3</v>
      </c>
      <c r="H5" s="9" t="s">
        <v>1358</v>
      </c>
      <c r="I5" s="9">
        <v>3</v>
      </c>
      <c r="J5" s="9" t="str">
        <f t="shared" si="0"/>
        <v>*</v>
      </c>
    </row>
    <row r="6" spans="1:10">
      <c r="A6" s="9" t="s">
        <v>114</v>
      </c>
      <c r="B6" s="9" t="s">
        <v>115</v>
      </c>
      <c r="C6" s="9" t="str">
        <f>"4/15"</f>
        <v>4/15</v>
      </c>
      <c r="D6" s="9" t="str">
        <f>"230/8582"</f>
        <v>230/8582</v>
      </c>
      <c r="E6" s="9">
        <v>5.43573181405155E-4</v>
      </c>
      <c r="F6" s="9">
        <v>5.79811393498832E-3</v>
      </c>
      <c r="G6" s="9">
        <v>3.6238212093677E-3</v>
      </c>
      <c r="H6" s="9" t="s">
        <v>1360</v>
      </c>
      <c r="I6" s="9">
        <v>4</v>
      </c>
      <c r="J6" s="9" t="str">
        <f t="shared" si="0"/>
        <v>*</v>
      </c>
    </row>
    <row r="7" spans="1:10">
      <c r="A7" s="9" t="s">
        <v>1361</v>
      </c>
      <c r="B7" s="9" t="s">
        <v>1362</v>
      </c>
      <c r="C7" s="9" t="str">
        <f>"2/15"</f>
        <v>2/15</v>
      </c>
      <c r="D7" s="9" t="str">
        <f>"19/8582"</f>
        <v>19/8582</v>
      </c>
      <c r="E7" s="9">
        <v>4.7932490006784002E-4</v>
      </c>
      <c r="F7" s="9">
        <v>5.79811393498832E-3</v>
      </c>
      <c r="G7" s="9">
        <v>3.6238212093677E-3</v>
      </c>
      <c r="H7" s="9" t="s">
        <v>1363</v>
      </c>
      <c r="I7" s="9">
        <v>2</v>
      </c>
      <c r="J7" s="9" t="str">
        <f t="shared" si="0"/>
        <v>*</v>
      </c>
    </row>
    <row r="8" spans="1:10">
      <c r="A8" s="9" t="s">
        <v>147</v>
      </c>
      <c r="B8" s="9" t="s">
        <v>148</v>
      </c>
      <c r="C8" s="9" t="str">
        <f>"3/15"</f>
        <v>3/15</v>
      </c>
      <c r="D8" s="9" t="str">
        <f>"106/8582"</f>
        <v>106/8582</v>
      </c>
      <c r="E8" s="9">
        <v>7.4803339242431402E-4</v>
      </c>
      <c r="F8" s="9">
        <v>6.8391624450222996E-3</v>
      </c>
      <c r="G8" s="9">
        <v>4.2744765281389398E-3</v>
      </c>
      <c r="H8" s="9" t="s">
        <v>1359</v>
      </c>
      <c r="I8" s="9">
        <v>3</v>
      </c>
      <c r="J8" s="9" t="str">
        <f t="shared" si="0"/>
        <v>*</v>
      </c>
    </row>
    <row r="9" spans="1:10">
      <c r="A9" s="9" t="s">
        <v>630</v>
      </c>
      <c r="B9" s="9" t="s">
        <v>631</v>
      </c>
      <c r="C9" s="9" t="str">
        <f t="shared" ref="C9:C15" si="1">"2/15"</f>
        <v>2/15</v>
      </c>
      <c r="D9" s="9" t="str">
        <f>"28/8582"</f>
        <v>28/8582</v>
      </c>
      <c r="E9" s="9">
        <v>1.0499747211249501E-3</v>
      </c>
      <c r="F9" s="9">
        <v>8.3997977689996197E-3</v>
      </c>
      <c r="G9" s="9">
        <v>5.2498736056247599E-3</v>
      </c>
      <c r="H9" s="9" t="s">
        <v>1363</v>
      </c>
      <c r="I9" s="9">
        <v>2</v>
      </c>
      <c r="J9" s="9" t="str">
        <f t="shared" si="0"/>
        <v>*</v>
      </c>
    </row>
    <row r="10" spans="1:10">
      <c r="A10" s="9" t="s">
        <v>88</v>
      </c>
      <c r="B10" s="9" t="s">
        <v>89</v>
      </c>
      <c r="C10" s="9" t="str">
        <f t="shared" si="1"/>
        <v>2/15</v>
      </c>
      <c r="D10" s="9" t="str">
        <f>"52/8582"</f>
        <v>52/8582</v>
      </c>
      <c r="E10" s="9">
        <v>3.595114946559E-3</v>
      </c>
      <c r="F10" s="9">
        <v>2.47806593316789E-2</v>
      </c>
      <c r="G10" s="9">
        <v>1.5487912082299301E-2</v>
      </c>
      <c r="H10" s="9" t="s">
        <v>1364</v>
      </c>
      <c r="I10" s="9">
        <v>2</v>
      </c>
      <c r="J10" s="9" t="str">
        <f t="shared" si="0"/>
        <v>*</v>
      </c>
    </row>
    <row r="11" spans="1:10">
      <c r="A11" s="9" t="s">
        <v>91</v>
      </c>
      <c r="B11" s="9" t="s">
        <v>92</v>
      </c>
      <c r="C11" s="9" t="str">
        <f t="shared" si="1"/>
        <v>2/15</v>
      </c>
      <c r="D11" s="9" t="str">
        <f>"54/8582"</f>
        <v>54/8582</v>
      </c>
      <c r="E11" s="9">
        <v>3.8719780205748199E-3</v>
      </c>
      <c r="F11" s="9">
        <v>2.47806593316789E-2</v>
      </c>
      <c r="G11" s="9">
        <v>1.5487912082299301E-2</v>
      </c>
      <c r="H11" s="9" t="s">
        <v>1364</v>
      </c>
      <c r="I11" s="9">
        <v>2</v>
      </c>
      <c r="J11" s="9" t="str">
        <f t="shared" si="0"/>
        <v>*</v>
      </c>
    </row>
    <row r="12" spans="1:10">
      <c r="A12" s="9" t="s">
        <v>93</v>
      </c>
      <c r="B12" s="9" t="s">
        <v>94</v>
      </c>
      <c r="C12" s="9" t="str">
        <f t="shared" si="1"/>
        <v>2/15</v>
      </c>
      <c r="D12" s="9" t="str">
        <f>"66/8582"</f>
        <v>66/8582</v>
      </c>
      <c r="E12" s="9">
        <v>5.73411065272297E-3</v>
      </c>
      <c r="F12" s="9">
        <v>3.3362098343115501E-2</v>
      </c>
      <c r="G12" s="9">
        <v>2.08513114644472E-2</v>
      </c>
      <c r="H12" s="9" t="s">
        <v>1365</v>
      </c>
      <c r="I12" s="9">
        <v>2</v>
      </c>
      <c r="J12" s="9" t="str">
        <f t="shared" si="0"/>
        <v>*</v>
      </c>
    </row>
    <row r="13" spans="1:10">
      <c r="A13" t="s">
        <v>96</v>
      </c>
      <c r="B13" t="s">
        <v>97</v>
      </c>
      <c r="C13" t="str">
        <f t="shared" si="1"/>
        <v>2/15</v>
      </c>
      <c r="D13" t="str">
        <f>"98/8582"</f>
        <v>98/8582</v>
      </c>
      <c r="E13">
        <v>1.23029162691653E-2</v>
      </c>
      <c r="F13">
        <v>6.5376251474711905E-2</v>
      </c>
      <c r="G13">
        <v>4.0860157171695E-2</v>
      </c>
      <c r="H13" t="s">
        <v>1364</v>
      </c>
      <c r="I13">
        <v>2</v>
      </c>
      <c r="J13" t="str">
        <f t="shared" si="0"/>
        <v/>
      </c>
    </row>
    <row r="14" spans="1:10">
      <c r="A14" t="s">
        <v>453</v>
      </c>
      <c r="B14" t="s">
        <v>454</v>
      </c>
      <c r="C14" t="str">
        <f t="shared" si="1"/>
        <v>2/15</v>
      </c>
      <c r="D14" t="str">
        <f>"102/8582"</f>
        <v>102/8582</v>
      </c>
      <c r="E14">
        <v>1.32795510808009E-2</v>
      </c>
      <c r="F14">
        <v>6.5376251474711905E-2</v>
      </c>
      <c r="G14">
        <v>4.0860157171695E-2</v>
      </c>
      <c r="H14" t="s">
        <v>1363</v>
      </c>
      <c r="I14">
        <v>2</v>
      </c>
      <c r="J14" t="str">
        <f t="shared" si="0"/>
        <v/>
      </c>
    </row>
    <row r="15" spans="1:10">
      <c r="A15" t="s">
        <v>469</v>
      </c>
      <c r="B15" t="s">
        <v>470</v>
      </c>
      <c r="C15" t="str">
        <f t="shared" si="1"/>
        <v>2/15</v>
      </c>
      <c r="D15" t="str">
        <f>"118/8582"</f>
        <v>118/8582</v>
      </c>
      <c r="E15">
        <v>1.7512142285025699E-2</v>
      </c>
      <c r="F15">
        <v>7.4718473749443001E-2</v>
      </c>
      <c r="G15">
        <v>4.6699046093401898E-2</v>
      </c>
      <c r="H15" t="s">
        <v>1363</v>
      </c>
      <c r="I15">
        <v>2</v>
      </c>
      <c r="J15" t="str">
        <f t="shared" si="0"/>
        <v/>
      </c>
    </row>
    <row r="16" spans="1:10">
      <c r="A16" t="s">
        <v>1366</v>
      </c>
      <c r="B16" t="s">
        <v>1367</v>
      </c>
      <c r="C16" t="str">
        <f>"1/15"</f>
        <v>1/15</v>
      </c>
      <c r="D16" t="str">
        <f>"10/8582"</f>
        <v>10/8582</v>
      </c>
      <c r="E16">
        <v>1.7350637200354201E-2</v>
      </c>
      <c r="F16">
        <v>7.4718473749443001E-2</v>
      </c>
      <c r="G16">
        <v>4.6699046093401898E-2</v>
      </c>
      <c r="H16" t="s">
        <v>1368</v>
      </c>
      <c r="I16">
        <v>1</v>
      </c>
      <c r="J16" t="str">
        <f t="shared" si="0"/>
        <v/>
      </c>
    </row>
    <row r="17" spans="1:10">
      <c r="A17" t="s">
        <v>98</v>
      </c>
      <c r="B17" t="s">
        <v>99</v>
      </c>
      <c r="C17" t="str">
        <f>"2/15"</f>
        <v>2/15</v>
      </c>
      <c r="D17" t="str">
        <f>"153/8582"</f>
        <v>153/8582</v>
      </c>
      <c r="E17">
        <v>2.8479552146875801E-2</v>
      </c>
      <c r="F17">
        <v>9.5931123021055206E-2</v>
      </c>
      <c r="G17">
        <v>5.9956951888159499E-2</v>
      </c>
      <c r="H17" t="s">
        <v>1364</v>
      </c>
      <c r="I17">
        <v>2</v>
      </c>
      <c r="J17" t="str">
        <f t="shared" si="0"/>
        <v/>
      </c>
    </row>
    <row r="18" spans="1:10">
      <c r="A18" t="s">
        <v>1369</v>
      </c>
      <c r="B18" t="s">
        <v>1370</v>
      </c>
      <c r="C18" t="str">
        <f>"1/15"</f>
        <v>1/15</v>
      </c>
      <c r="D18" t="str">
        <f>"14/8582"</f>
        <v>14/8582</v>
      </c>
      <c r="E18">
        <v>2.4211889081335002E-2</v>
      </c>
      <c r="F18">
        <v>9.5931123021055206E-2</v>
      </c>
      <c r="G18">
        <v>5.9956951888159499E-2</v>
      </c>
      <c r="H18" t="s">
        <v>1368</v>
      </c>
      <c r="I18">
        <v>1</v>
      </c>
      <c r="J18" t="str">
        <f t="shared" si="0"/>
        <v/>
      </c>
    </row>
    <row r="19" spans="1:10">
      <c r="A19" t="s">
        <v>1371</v>
      </c>
      <c r="B19" t="s">
        <v>1372</v>
      </c>
      <c r="C19" t="str">
        <f>"1/15"</f>
        <v>1/15</v>
      </c>
      <c r="D19" t="str">
        <f>"15/8582"</f>
        <v>15/8582</v>
      </c>
      <c r="E19">
        <v>2.5920201600450301E-2</v>
      </c>
      <c r="F19">
        <v>9.5931123021055206E-2</v>
      </c>
      <c r="G19">
        <v>5.9956951888159499E-2</v>
      </c>
      <c r="H19" t="s">
        <v>1368</v>
      </c>
      <c r="I19">
        <v>1</v>
      </c>
      <c r="J19" t="str">
        <f t="shared" si="0"/>
        <v/>
      </c>
    </row>
    <row r="20" spans="1:10">
      <c r="A20" t="s">
        <v>581</v>
      </c>
      <c r="B20" t="s">
        <v>582</v>
      </c>
      <c r="C20" t="str">
        <f>"1/15"</f>
        <v>1/15</v>
      </c>
      <c r="D20" t="str">
        <f>"16/8582"</f>
        <v>16/8582</v>
      </c>
      <c r="E20">
        <v>2.7625722433413401E-2</v>
      </c>
      <c r="F20">
        <v>9.5931123021055206E-2</v>
      </c>
      <c r="G20">
        <v>5.9956951888159499E-2</v>
      </c>
      <c r="H20" t="s">
        <v>1373</v>
      </c>
      <c r="I20">
        <v>1</v>
      </c>
      <c r="J20" t="str">
        <f t="shared" si="0"/>
        <v/>
      </c>
    </row>
    <row r="21" spans="1:10">
      <c r="A21" t="s">
        <v>107</v>
      </c>
      <c r="B21" t="s">
        <v>108</v>
      </c>
      <c r="C21" t="str">
        <f>"2/15"</f>
        <v>2/15</v>
      </c>
      <c r="D21" t="str">
        <f>"169/8582"</f>
        <v>169/8582</v>
      </c>
      <c r="E21">
        <v>3.4215326632958003E-2</v>
      </c>
      <c r="F21">
        <v>0.109489045225466</v>
      </c>
      <c r="G21">
        <v>6.8430653265916006E-2</v>
      </c>
      <c r="H21" t="s">
        <v>1364</v>
      </c>
      <c r="I21">
        <v>2</v>
      </c>
      <c r="J21" t="str">
        <f t="shared" si="0"/>
        <v/>
      </c>
    </row>
    <row r="22" spans="1:10">
      <c r="A22" t="s">
        <v>831</v>
      </c>
      <c r="B22" t="s">
        <v>832</v>
      </c>
      <c r="C22" t="str">
        <f>"1/15"</f>
        <v>1/15</v>
      </c>
      <c r="D22" t="str">
        <f>"21/8582"</f>
        <v>21/8582</v>
      </c>
      <c r="E22">
        <v>3.6111599384267098E-2</v>
      </c>
      <c r="F22">
        <v>0.110054398123481</v>
      </c>
      <c r="G22">
        <v>6.8783998827175494E-2</v>
      </c>
      <c r="H22" t="s">
        <v>1374</v>
      </c>
      <c r="I22">
        <v>1</v>
      </c>
      <c r="J22" t="str">
        <f t="shared" si="0"/>
        <v/>
      </c>
    </row>
    <row r="23" spans="1:10">
      <c r="A23" s="9" t="s">
        <v>160</v>
      </c>
      <c r="B23" s="9" t="s">
        <v>161</v>
      </c>
      <c r="C23" s="9" t="str">
        <f>"3/15"</f>
        <v>3/15</v>
      </c>
      <c r="D23" s="9" t="str">
        <f>"447/8582"</f>
        <v>447/8582</v>
      </c>
      <c r="E23" s="9">
        <v>4.0011462899132599E-2</v>
      </c>
      <c r="F23" s="9">
        <v>0.114559709384028</v>
      </c>
      <c r="G23" s="9">
        <v>7.1599818365017498E-2</v>
      </c>
      <c r="H23" s="9" t="s">
        <v>1375</v>
      </c>
      <c r="I23" s="9">
        <v>3</v>
      </c>
      <c r="J23" s="9" t="str">
        <f t="shared" si="0"/>
        <v/>
      </c>
    </row>
    <row r="24" spans="1:10">
      <c r="A24" t="s">
        <v>1376</v>
      </c>
      <c r="B24" t="s">
        <v>1377</v>
      </c>
      <c r="C24" t="str">
        <f t="shared" ref="C24:C32" si="2">"1/15"</f>
        <v>1/15</v>
      </c>
      <c r="D24" t="str">
        <f>"24/8582"</f>
        <v>24/8582</v>
      </c>
      <c r="E24">
        <v>4.1169895559884997E-2</v>
      </c>
      <c r="F24">
        <v>0.114559709384028</v>
      </c>
      <c r="G24">
        <v>7.1599818365017498E-2</v>
      </c>
      <c r="H24" t="s">
        <v>1374</v>
      </c>
      <c r="I24">
        <v>1</v>
      </c>
      <c r="J24" t="str">
        <f t="shared" si="0"/>
        <v/>
      </c>
    </row>
    <row r="25" spans="1:10">
      <c r="A25" t="s">
        <v>1378</v>
      </c>
      <c r="B25" t="s">
        <v>1379</v>
      </c>
      <c r="C25" t="str">
        <f t="shared" si="2"/>
        <v>1/15</v>
      </c>
      <c r="D25" t="str">
        <f>"27/8582"</f>
        <v>27/8582</v>
      </c>
      <c r="E25">
        <v>4.6203407783395399E-2</v>
      </c>
      <c r="F25">
        <v>0.119437461341836</v>
      </c>
      <c r="G25">
        <v>7.4648413338647607E-2</v>
      </c>
      <c r="H25" t="s">
        <v>1374</v>
      </c>
      <c r="I25">
        <v>1</v>
      </c>
      <c r="J25" t="str">
        <f t="shared" si="0"/>
        <v/>
      </c>
    </row>
    <row r="26" spans="1:10">
      <c r="A26" t="s">
        <v>1201</v>
      </c>
      <c r="B26" t="s">
        <v>1202</v>
      </c>
      <c r="C26" t="str">
        <f t="shared" si="2"/>
        <v>1/15</v>
      </c>
      <c r="D26" t="str">
        <f>"28/8582"</f>
        <v>28/8582</v>
      </c>
      <c r="E26">
        <v>4.7875757156072299E-2</v>
      </c>
      <c r="F26">
        <v>0.119437461341836</v>
      </c>
      <c r="G26">
        <v>7.4648413338647607E-2</v>
      </c>
      <c r="H26" t="s">
        <v>1380</v>
      </c>
      <c r="I26">
        <v>1</v>
      </c>
      <c r="J26" t="str">
        <f t="shared" si="0"/>
        <v/>
      </c>
    </row>
    <row r="27" spans="1:10">
      <c r="A27" t="s">
        <v>634</v>
      </c>
      <c r="B27" t="s">
        <v>635</v>
      </c>
      <c r="C27" t="str">
        <f t="shared" si="2"/>
        <v>1/15</v>
      </c>
      <c r="D27" t="str">
        <f>"29/8582"</f>
        <v>29/8582</v>
      </c>
      <c r="E27">
        <v>4.9545369459399101E-2</v>
      </c>
      <c r="F27">
        <v>0.119437461341836</v>
      </c>
      <c r="G27">
        <v>7.4648413338647607E-2</v>
      </c>
      <c r="H27" t="s">
        <v>1374</v>
      </c>
      <c r="I27">
        <v>1</v>
      </c>
      <c r="J27" t="str">
        <f t="shared" si="0"/>
        <v/>
      </c>
    </row>
    <row r="28" spans="1:10">
      <c r="A28" t="s">
        <v>636</v>
      </c>
      <c r="B28" t="s">
        <v>637</v>
      </c>
      <c r="C28" t="str">
        <f t="shared" si="2"/>
        <v>1/15</v>
      </c>
      <c r="D28" t="str">
        <f>"30/8582"</f>
        <v>30/8582</v>
      </c>
      <c r="E28">
        <v>5.1212248853542898E-2</v>
      </c>
      <c r="F28">
        <v>0.119437461341836</v>
      </c>
      <c r="G28">
        <v>7.4648413338647607E-2</v>
      </c>
      <c r="H28" t="s">
        <v>1374</v>
      </c>
      <c r="I28">
        <v>1</v>
      </c>
      <c r="J28" t="str">
        <f t="shared" si="0"/>
        <v/>
      </c>
    </row>
    <row r="29" spans="1:10">
      <c r="A29" t="s">
        <v>585</v>
      </c>
      <c r="B29" t="s">
        <v>586</v>
      </c>
      <c r="C29" t="str">
        <f t="shared" si="2"/>
        <v>1/15</v>
      </c>
      <c r="D29" t="str">
        <f>"31/8582"</f>
        <v>31/8582</v>
      </c>
      <c r="E29">
        <v>5.2876399492831599E-2</v>
      </c>
      <c r="F29">
        <v>0.119437461341836</v>
      </c>
      <c r="G29">
        <v>7.4648413338647607E-2</v>
      </c>
      <c r="H29" t="s">
        <v>1373</v>
      </c>
      <c r="I29">
        <v>1</v>
      </c>
      <c r="J29" t="str">
        <f t="shared" si="0"/>
        <v/>
      </c>
    </row>
    <row r="30" spans="1:10">
      <c r="A30" t="s">
        <v>988</v>
      </c>
      <c r="B30" t="s">
        <v>989</v>
      </c>
      <c r="C30" t="str">
        <f t="shared" si="2"/>
        <v>1/15</v>
      </c>
      <c r="D30" t="str">
        <f>"33/8582"</f>
        <v>33/8582</v>
      </c>
      <c r="E30">
        <v>5.6196531095017398E-2</v>
      </c>
      <c r="F30">
        <v>0.119437461341836</v>
      </c>
      <c r="G30">
        <v>7.4648413338647607E-2</v>
      </c>
      <c r="H30" t="s">
        <v>1381</v>
      </c>
      <c r="I30">
        <v>1</v>
      </c>
      <c r="J30" t="str">
        <f t="shared" si="0"/>
        <v/>
      </c>
    </row>
    <row r="31" spans="1:10">
      <c r="A31" t="s">
        <v>921</v>
      </c>
      <c r="B31" t="s">
        <v>922</v>
      </c>
      <c r="C31" t="str">
        <f t="shared" si="2"/>
        <v>1/15</v>
      </c>
      <c r="D31" t="str">
        <f>"33/8582"</f>
        <v>33/8582</v>
      </c>
      <c r="E31">
        <v>5.6196531095017398E-2</v>
      </c>
      <c r="F31">
        <v>0.119437461341836</v>
      </c>
      <c r="G31">
        <v>7.4648413338647607E-2</v>
      </c>
      <c r="H31" t="s">
        <v>1382</v>
      </c>
      <c r="I31">
        <v>1</v>
      </c>
      <c r="J31" t="str">
        <f t="shared" si="0"/>
        <v/>
      </c>
    </row>
    <row r="32" spans="1:10">
      <c r="A32" t="s">
        <v>647</v>
      </c>
      <c r="B32" t="s">
        <v>648</v>
      </c>
      <c r="C32" t="str">
        <f t="shared" si="2"/>
        <v>1/15</v>
      </c>
      <c r="D32" t="str">
        <f>"34/8582"</f>
        <v>34/8582</v>
      </c>
      <c r="E32">
        <v>5.7852520337451897E-2</v>
      </c>
      <c r="F32">
        <v>0.119437461341836</v>
      </c>
      <c r="G32">
        <v>7.4648413338647607E-2</v>
      </c>
      <c r="H32" t="s">
        <v>1374</v>
      </c>
      <c r="I32">
        <v>1</v>
      </c>
      <c r="J32" t="str">
        <f t="shared" si="0"/>
        <v/>
      </c>
    </row>
    <row r="33" spans="1:10">
      <c r="A33" s="9" t="s">
        <v>593</v>
      </c>
      <c r="B33" s="9" t="s">
        <v>594</v>
      </c>
      <c r="C33" s="9" t="str">
        <f>"2/15"</f>
        <v>2/15</v>
      </c>
      <c r="D33" s="9" t="str">
        <f>"249/8582"</f>
        <v>249/8582</v>
      </c>
      <c r="E33" s="9">
        <v>6.8690184566863599E-2</v>
      </c>
      <c r="F33" s="9">
        <v>0.129834315011322</v>
      </c>
      <c r="G33" s="9">
        <v>8.1146446882076104E-2</v>
      </c>
      <c r="H33" s="9" t="s">
        <v>1383</v>
      </c>
      <c r="I33" s="9">
        <v>2</v>
      </c>
      <c r="J33" s="9" t="str">
        <f t="shared" si="0"/>
        <v/>
      </c>
    </row>
    <row r="34" spans="1:10">
      <c r="A34" s="9" t="s">
        <v>596</v>
      </c>
      <c r="B34" s="9" t="s">
        <v>597</v>
      </c>
      <c r="C34" s="9" t="str">
        <f>"2/15"</f>
        <v>2/15</v>
      </c>
      <c r="D34" s="9" t="str">
        <f>"250/8582"</f>
        <v>250/8582</v>
      </c>
      <c r="E34" s="9">
        <v>6.9175004260786294E-2</v>
      </c>
      <c r="F34" s="9">
        <v>0.129834315011322</v>
      </c>
      <c r="G34" s="9">
        <v>8.1146446882076104E-2</v>
      </c>
      <c r="H34" s="9" t="s">
        <v>1383</v>
      </c>
      <c r="I34" s="9">
        <v>2</v>
      </c>
      <c r="J34" s="9" t="str">
        <f t="shared" si="0"/>
        <v/>
      </c>
    </row>
    <row r="35" spans="1:10">
      <c r="A35" t="s">
        <v>1041</v>
      </c>
      <c r="B35" t="s">
        <v>1042</v>
      </c>
      <c r="C35" t="str">
        <f t="shared" ref="C35:C65" si="3">"1/15"</f>
        <v>1/15</v>
      </c>
      <c r="D35" t="str">
        <f>"40/8582"</f>
        <v>40/8582</v>
      </c>
      <c r="E35">
        <v>6.7731643862311605E-2</v>
      </c>
      <c r="F35">
        <v>0.129834315011322</v>
      </c>
      <c r="G35">
        <v>8.1146446882076104E-2</v>
      </c>
      <c r="H35" t="s">
        <v>1384</v>
      </c>
      <c r="I35">
        <v>1</v>
      </c>
      <c r="J35" t="str">
        <f t="shared" si="0"/>
        <v/>
      </c>
    </row>
    <row r="36" spans="1:10">
      <c r="A36" t="s">
        <v>588</v>
      </c>
      <c r="B36" t="s">
        <v>589</v>
      </c>
      <c r="C36" t="str">
        <f t="shared" si="3"/>
        <v>1/15</v>
      </c>
      <c r="D36" t="str">
        <f>"42/8582"</f>
        <v>42/8582</v>
      </c>
      <c r="E36">
        <v>7.1003141021816596E-2</v>
      </c>
      <c r="F36">
        <v>0.129834315011322</v>
      </c>
      <c r="G36">
        <v>8.1146446882076104E-2</v>
      </c>
      <c r="H36" t="s">
        <v>1373</v>
      </c>
      <c r="I36">
        <v>1</v>
      </c>
      <c r="J36" t="str">
        <f t="shared" si="0"/>
        <v/>
      </c>
    </row>
    <row r="37" spans="1:10">
      <c r="A37" t="s">
        <v>578</v>
      </c>
      <c r="B37" t="s">
        <v>579</v>
      </c>
      <c r="C37" t="str">
        <f t="shared" si="3"/>
        <v>1/15</v>
      </c>
      <c r="D37" t="str">
        <f>"45/8582"</f>
        <v>45/8582</v>
      </c>
      <c r="E37">
        <v>7.5890301778228197E-2</v>
      </c>
      <c r="F37">
        <v>0.13251849564279</v>
      </c>
      <c r="G37">
        <v>8.2824059776743897E-2</v>
      </c>
      <c r="H37" t="s">
        <v>1373</v>
      </c>
      <c r="I37">
        <v>1</v>
      </c>
      <c r="J37" t="str">
        <f t="shared" si="0"/>
        <v/>
      </c>
    </row>
    <row r="38" spans="1:10">
      <c r="A38" t="s">
        <v>1385</v>
      </c>
      <c r="B38" t="s">
        <v>1386</v>
      </c>
      <c r="C38" t="str">
        <f t="shared" si="3"/>
        <v>1/15</v>
      </c>
      <c r="D38" t="str">
        <f>"46/8582"</f>
        <v>46/8582</v>
      </c>
      <c r="E38">
        <v>7.7514015667572003E-2</v>
      </c>
      <c r="F38">
        <v>0.13251849564279</v>
      </c>
      <c r="G38">
        <v>8.2824059776743897E-2</v>
      </c>
      <c r="H38" t="s">
        <v>1374</v>
      </c>
      <c r="I38">
        <v>1</v>
      </c>
      <c r="J38" t="str">
        <f t="shared" si="0"/>
        <v/>
      </c>
    </row>
    <row r="39" spans="1:10">
      <c r="A39" s="9" t="s">
        <v>1387</v>
      </c>
      <c r="B39" s="9" t="s">
        <v>1388</v>
      </c>
      <c r="C39" s="9" t="str">
        <f t="shared" si="3"/>
        <v>1/15</v>
      </c>
      <c r="D39" s="9" t="str">
        <f>"47/8582"</f>
        <v>47/8582</v>
      </c>
      <c r="E39" s="9">
        <v>7.9135066483526403E-2</v>
      </c>
      <c r="F39" s="9">
        <v>0.13251849564279</v>
      </c>
      <c r="G39" s="9">
        <v>8.2824059776743897E-2</v>
      </c>
      <c r="H39" s="9" t="s">
        <v>1368</v>
      </c>
      <c r="I39" s="9">
        <v>1</v>
      </c>
      <c r="J39" s="9" t="str">
        <f t="shared" si="0"/>
        <v/>
      </c>
    </row>
    <row r="40" spans="1:10">
      <c r="A40" t="s">
        <v>1047</v>
      </c>
      <c r="B40" t="s">
        <v>1048</v>
      </c>
      <c r="C40" t="str">
        <f t="shared" si="3"/>
        <v>1/15</v>
      </c>
      <c r="D40" t="str">
        <f>"48/8582"</f>
        <v>48/8582</v>
      </c>
      <c r="E40">
        <v>8.0753458282325302E-2</v>
      </c>
      <c r="F40">
        <v>0.13251849564279</v>
      </c>
      <c r="G40">
        <v>8.2824059776743897E-2</v>
      </c>
      <c r="H40" t="s">
        <v>1384</v>
      </c>
      <c r="I40">
        <v>1</v>
      </c>
      <c r="J40" t="str">
        <f t="shared" si="0"/>
        <v/>
      </c>
    </row>
    <row r="41" spans="1:10">
      <c r="A41" t="s">
        <v>590</v>
      </c>
      <c r="B41" t="s">
        <v>591</v>
      </c>
      <c r="C41" t="str">
        <f t="shared" si="3"/>
        <v>1/15</v>
      </c>
      <c r="D41" t="str">
        <f>"50/8582"</f>
        <v>50/8582</v>
      </c>
      <c r="E41">
        <v>8.3982281024879299E-2</v>
      </c>
      <c r="F41">
        <v>0.13437164963980699</v>
      </c>
      <c r="G41">
        <v>8.3982281024879299E-2</v>
      </c>
      <c r="H41" t="s">
        <v>1373</v>
      </c>
      <c r="I41">
        <v>1</v>
      </c>
      <c r="J41" t="str">
        <f t="shared" si="0"/>
        <v/>
      </c>
    </row>
    <row r="42" spans="1:10">
      <c r="A42" t="s">
        <v>1230</v>
      </c>
      <c r="B42" t="s">
        <v>1231</v>
      </c>
      <c r="C42" t="str">
        <f t="shared" si="3"/>
        <v>1/15</v>
      </c>
      <c r="D42" t="str">
        <f>"52/8582"</f>
        <v>52/8582</v>
      </c>
      <c r="E42">
        <v>8.72005162311634E-2</v>
      </c>
      <c r="F42">
        <v>0.13611787899498701</v>
      </c>
      <c r="G42">
        <v>8.5073674371866803E-2</v>
      </c>
      <c r="H42" t="s">
        <v>1380</v>
      </c>
      <c r="I42">
        <v>1</v>
      </c>
      <c r="J42" t="str">
        <f t="shared" si="0"/>
        <v/>
      </c>
    </row>
    <row r="43" spans="1:10">
      <c r="A43" t="s">
        <v>170</v>
      </c>
      <c r="B43" t="s">
        <v>171</v>
      </c>
      <c r="C43" t="str">
        <f t="shared" si="3"/>
        <v>1/15</v>
      </c>
      <c r="D43" t="str">
        <f>"61/8582"</f>
        <v>61/8582</v>
      </c>
      <c r="E43">
        <v>0.101552416343284</v>
      </c>
      <c r="F43">
        <v>0.154746539189766</v>
      </c>
      <c r="G43">
        <v>9.6716586993604095E-2</v>
      </c>
      <c r="H43" t="s">
        <v>1374</v>
      </c>
      <c r="I43">
        <v>1</v>
      </c>
      <c r="J43" t="str">
        <f t="shared" si="0"/>
        <v/>
      </c>
    </row>
    <row r="44" spans="1:10">
      <c r="A44" t="s">
        <v>1054</v>
      </c>
      <c r="B44" t="s">
        <v>1055</v>
      </c>
      <c r="C44" t="str">
        <f t="shared" si="3"/>
        <v>1/15</v>
      </c>
      <c r="D44" t="str">
        <f>"72/8582"</f>
        <v>72/8582</v>
      </c>
      <c r="E44">
        <v>0.118807603006527</v>
      </c>
      <c r="F44">
        <v>0.1768299207539</v>
      </c>
      <c r="G44">
        <v>0.110518700471188</v>
      </c>
      <c r="H44" t="s">
        <v>1384</v>
      </c>
      <c r="I44">
        <v>1</v>
      </c>
      <c r="J44" t="str">
        <f t="shared" si="0"/>
        <v/>
      </c>
    </row>
    <row r="45" spans="1:10">
      <c r="A45" t="s">
        <v>671</v>
      </c>
      <c r="B45" t="s">
        <v>672</v>
      </c>
      <c r="C45" t="str">
        <f t="shared" si="3"/>
        <v>1/15</v>
      </c>
      <c r="D45" t="str">
        <f>"75/8582"</f>
        <v>75/8582</v>
      </c>
      <c r="E45">
        <v>0.12345959457739</v>
      </c>
      <c r="F45">
        <v>0.17957759211256699</v>
      </c>
      <c r="G45">
        <v>0.112235995070355</v>
      </c>
      <c r="H45" t="s">
        <v>1374</v>
      </c>
      <c r="I45">
        <v>1</v>
      </c>
      <c r="J45" t="str">
        <f t="shared" si="0"/>
        <v/>
      </c>
    </row>
    <row r="46" spans="1:10">
      <c r="A46" t="s">
        <v>673</v>
      </c>
      <c r="B46" t="s">
        <v>674</v>
      </c>
      <c r="C46" t="str">
        <f t="shared" si="3"/>
        <v>1/15</v>
      </c>
      <c r="D46" t="str">
        <f>"80/8582"</f>
        <v>80/8582</v>
      </c>
      <c r="E46">
        <v>0.13116201101852001</v>
      </c>
      <c r="F46">
        <v>0.18654152678189401</v>
      </c>
      <c r="G46">
        <v>0.116588454238684</v>
      </c>
      <c r="H46" t="s">
        <v>1389</v>
      </c>
      <c r="I46">
        <v>1</v>
      </c>
      <c r="J46" t="str">
        <f t="shared" si="0"/>
        <v/>
      </c>
    </row>
    <row r="47" spans="1:10">
      <c r="A47" t="s">
        <v>441</v>
      </c>
      <c r="B47" t="s">
        <v>442</v>
      </c>
      <c r="C47" t="str">
        <f t="shared" si="3"/>
        <v>1/15</v>
      </c>
      <c r="D47" t="str">
        <f>"90/8582"</f>
        <v>90/8582</v>
      </c>
      <c r="E47">
        <v>0.14637770119913701</v>
      </c>
      <c r="F47">
        <v>0.20137601716801101</v>
      </c>
      <c r="G47">
        <v>0.12586001073000699</v>
      </c>
      <c r="H47" t="s">
        <v>1374</v>
      </c>
      <c r="I47">
        <v>1</v>
      </c>
      <c r="J47" t="str">
        <f t="shared" si="0"/>
        <v/>
      </c>
    </row>
    <row r="48" spans="1:10">
      <c r="A48" t="s">
        <v>1056</v>
      </c>
      <c r="B48" t="s">
        <v>1057</v>
      </c>
      <c r="C48" t="str">
        <f t="shared" si="3"/>
        <v>1/15</v>
      </c>
      <c r="D48" t="str">
        <f>"91/8582"</f>
        <v>91/8582</v>
      </c>
      <c r="E48">
        <v>0.14788551260775801</v>
      </c>
      <c r="F48">
        <v>0.20137601716801101</v>
      </c>
      <c r="G48">
        <v>0.12586001073000699</v>
      </c>
      <c r="H48" t="s">
        <v>1384</v>
      </c>
      <c r="I48">
        <v>1</v>
      </c>
      <c r="J48" t="str">
        <f t="shared" si="0"/>
        <v/>
      </c>
    </row>
    <row r="49" spans="1:10">
      <c r="A49" t="s">
        <v>67</v>
      </c>
      <c r="B49" t="s">
        <v>68</v>
      </c>
      <c r="C49" t="str">
        <f t="shared" si="3"/>
        <v>1/15</v>
      </c>
      <c r="D49" t="str">
        <f>"97/8582"</f>
        <v>97/8582</v>
      </c>
      <c r="E49">
        <v>0.15688030629214</v>
      </c>
      <c r="F49">
        <v>0.209173741722853</v>
      </c>
      <c r="G49">
        <v>0.13073358857678299</v>
      </c>
      <c r="H49" t="s">
        <v>1382</v>
      </c>
      <c r="I49">
        <v>1</v>
      </c>
      <c r="J49" t="str">
        <f t="shared" si="0"/>
        <v/>
      </c>
    </row>
    <row r="50" spans="1:10">
      <c r="A50" t="s">
        <v>451</v>
      </c>
      <c r="B50" t="s">
        <v>452</v>
      </c>
      <c r="C50" t="str">
        <f t="shared" si="3"/>
        <v>1/15</v>
      </c>
      <c r="D50" t="str">
        <f>"100/8582"</f>
        <v>100/8582</v>
      </c>
      <c r="E50">
        <v>0.16134439707593701</v>
      </c>
      <c r="F50">
        <v>0.210735539037959</v>
      </c>
      <c r="G50">
        <v>0.13170971189872399</v>
      </c>
      <c r="H50" t="s">
        <v>1374</v>
      </c>
      <c r="I50">
        <v>1</v>
      </c>
      <c r="J50" t="str">
        <f t="shared" si="0"/>
        <v/>
      </c>
    </row>
    <row r="51" spans="1:10">
      <c r="A51" t="s">
        <v>461</v>
      </c>
      <c r="B51" t="s">
        <v>462</v>
      </c>
      <c r="C51" t="str">
        <f t="shared" si="3"/>
        <v>1/15</v>
      </c>
      <c r="D51" t="str">
        <f>"108/8582"</f>
        <v>108/8582</v>
      </c>
      <c r="E51">
        <v>0.17314102521687399</v>
      </c>
      <c r="F51">
        <v>0.22162051227759899</v>
      </c>
      <c r="G51">
        <v>0.138512820173499</v>
      </c>
      <c r="H51" t="s">
        <v>1374</v>
      </c>
      <c r="I51">
        <v>1</v>
      </c>
      <c r="J51" t="str">
        <f t="shared" si="0"/>
        <v/>
      </c>
    </row>
    <row r="52" spans="1:10">
      <c r="A52" t="s">
        <v>149</v>
      </c>
      <c r="B52" t="s">
        <v>150</v>
      </c>
      <c r="C52" t="str">
        <f t="shared" si="3"/>
        <v>1/15</v>
      </c>
      <c r="D52" t="str">
        <f>"111/8582"</f>
        <v>111/8582</v>
      </c>
      <c r="E52">
        <v>0.17752469351757599</v>
      </c>
      <c r="F52">
        <v>0.22277608598284099</v>
      </c>
      <c r="G52">
        <v>0.139235053739275</v>
      </c>
      <c r="H52" t="s">
        <v>1374</v>
      </c>
      <c r="I52">
        <v>1</v>
      </c>
      <c r="J52" t="str">
        <f t="shared" si="0"/>
        <v/>
      </c>
    </row>
    <row r="53" spans="1:10">
      <c r="A53" t="s">
        <v>894</v>
      </c>
      <c r="B53" t="s">
        <v>895</v>
      </c>
      <c r="C53" t="str">
        <f t="shared" si="3"/>
        <v>1/15</v>
      </c>
      <c r="D53" t="str">
        <f>"119/8582"</f>
        <v>119/8582</v>
      </c>
      <c r="E53">
        <v>0.18910866376744101</v>
      </c>
      <c r="F53">
        <v>0.23009316794408</v>
      </c>
      <c r="G53">
        <v>0.14380822996504999</v>
      </c>
      <c r="H53" t="s">
        <v>1380</v>
      </c>
      <c r="I53">
        <v>1</v>
      </c>
      <c r="J53" t="str">
        <f t="shared" si="0"/>
        <v/>
      </c>
    </row>
    <row r="54" spans="1:10">
      <c r="A54" t="s">
        <v>74</v>
      </c>
      <c r="B54" t="s">
        <v>75</v>
      </c>
      <c r="C54" t="str">
        <f t="shared" si="3"/>
        <v>1/15</v>
      </c>
      <c r="D54" t="str">
        <f>"120/8582"</f>
        <v>120/8582</v>
      </c>
      <c r="E54">
        <v>0.19054590470369101</v>
      </c>
      <c r="F54">
        <v>0.23009316794408</v>
      </c>
      <c r="G54">
        <v>0.14380822996504999</v>
      </c>
      <c r="H54" t="s">
        <v>1390</v>
      </c>
      <c r="I54">
        <v>1</v>
      </c>
      <c r="J54" t="str">
        <f t="shared" si="0"/>
        <v/>
      </c>
    </row>
    <row r="55" spans="1:10">
      <c r="A55" t="s">
        <v>151</v>
      </c>
      <c r="B55" t="s">
        <v>152</v>
      </c>
      <c r="C55" t="str">
        <f t="shared" si="3"/>
        <v>1/15</v>
      </c>
      <c r="D55" t="str">
        <f>"139/8582"</f>
        <v>139/8582</v>
      </c>
      <c r="E55">
        <v>0.21740583080738399</v>
      </c>
      <c r="F55">
        <v>0.257666169845788</v>
      </c>
      <c r="G55">
        <v>0.161041356153618</v>
      </c>
      <c r="H55" t="s">
        <v>1374</v>
      </c>
      <c r="I55">
        <v>1</v>
      </c>
      <c r="J55" t="str">
        <f t="shared" si="0"/>
        <v/>
      </c>
    </row>
    <row r="56" spans="1:10">
      <c r="A56" t="s">
        <v>153</v>
      </c>
      <c r="B56" t="s">
        <v>154</v>
      </c>
      <c r="C56" t="str">
        <f t="shared" si="3"/>
        <v>1/15</v>
      </c>
      <c r="D56" t="str">
        <f>"147/8582"</f>
        <v>147/8582</v>
      </c>
      <c r="E56">
        <v>0.228464445736418</v>
      </c>
      <c r="F56">
        <v>0.26584953685692297</v>
      </c>
      <c r="G56">
        <v>0.16615596053557699</v>
      </c>
      <c r="H56" t="s">
        <v>1389</v>
      </c>
      <c r="I56">
        <v>1</v>
      </c>
      <c r="J56" t="str">
        <f t="shared" si="0"/>
        <v/>
      </c>
    </row>
    <row r="57" spans="1:10">
      <c r="A57" t="s">
        <v>1160</v>
      </c>
      <c r="B57" t="s">
        <v>1161</v>
      </c>
      <c r="C57" t="str">
        <f t="shared" si="3"/>
        <v>1/15</v>
      </c>
      <c r="D57" t="str">
        <f>"186/8582"</f>
        <v>186/8582</v>
      </c>
      <c r="E57">
        <v>0.280317490451093</v>
      </c>
      <c r="F57">
        <v>0.32036284622981998</v>
      </c>
      <c r="G57">
        <v>0.20022677889363799</v>
      </c>
      <c r="H57" t="s">
        <v>1391</v>
      </c>
      <c r="I57">
        <v>1</v>
      </c>
      <c r="J57" t="str">
        <f t="shared" si="0"/>
        <v/>
      </c>
    </row>
    <row r="58" spans="1:10">
      <c r="A58" t="s">
        <v>863</v>
      </c>
      <c r="B58" t="s">
        <v>864</v>
      </c>
      <c r="C58" t="str">
        <f t="shared" si="3"/>
        <v>1/15</v>
      </c>
      <c r="D58" t="str">
        <f>"200/8582"</f>
        <v>200/8582</v>
      </c>
      <c r="E58">
        <v>0.298124205929991</v>
      </c>
      <c r="F58">
        <v>0.33473595051788502</v>
      </c>
      <c r="G58">
        <v>0.209209969073678</v>
      </c>
      <c r="H58" t="s">
        <v>1391</v>
      </c>
      <c r="I58">
        <v>1</v>
      </c>
      <c r="J58" t="str">
        <f t="shared" si="0"/>
        <v/>
      </c>
    </row>
    <row r="59" spans="1:10">
      <c r="A59" t="s">
        <v>82</v>
      </c>
      <c r="B59" t="s">
        <v>83</v>
      </c>
      <c r="C59" t="str">
        <f t="shared" si="3"/>
        <v>1/15</v>
      </c>
      <c r="D59" t="str">
        <f>"246/8582"</f>
        <v>246/8582</v>
      </c>
      <c r="E59">
        <v>0.35377917265129899</v>
      </c>
      <c r="F59">
        <v>0.39037701809798497</v>
      </c>
      <c r="G59">
        <v>0.24398563631124101</v>
      </c>
      <c r="H59" t="s">
        <v>1374</v>
      </c>
      <c r="I59">
        <v>1</v>
      </c>
      <c r="J59" t="str">
        <f t="shared" si="0"/>
        <v/>
      </c>
    </row>
    <row r="60" spans="1:10">
      <c r="A60" t="s">
        <v>260</v>
      </c>
      <c r="B60" t="s">
        <v>261</v>
      </c>
      <c r="C60" t="str">
        <f t="shared" si="3"/>
        <v>1/15</v>
      </c>
      <c r="D60" t="str">
        <f>"263/8582"</f>
        <v>263/8582</v>
      </c>
      <c r="E60">
        <v>0.37328363631584999</v>
      </c>
      <c r="F60">
        <v>0.40491784278329501</v>
      </c>
      <c r="G60">
        <v>0.25307365173955898</v>
      </c>
      <c r="H60" t="s">
        <v>1380</v>
      </c>
      <c r="I60">
        <v>1</v>
      </c>
      <c r="J60" t="str">
        <f t="shared" si="0"/>
        <v/>
      </c>
    </row>
    <row r="61" spans="1:10">
      <c r="A61" t="s">
        <v>309</v>
      </c>
      <c r="B61" t="s">
        <v>310</v>
      </c>
      <c r="C61" t="str">
        <f t="shared" si="3"/>
        <v>1/15</v>
      </c>
      <c r="D61" t="str">
        <f>"274/8582"</f>
        <v>274/8582</v>
      </c>
      <c r="E61">
        <v>0.38560988211755498</v>
      </c>
      <c r="F61">
        <v>0.41131720759205798</v>
      </c>
      <c r="G61">
        <v>0.25707325474503701</v>
      </c>
      <c r="H61" t="s">
        <v>1391</v>
      </c>
      <c r="I61">
        <v>1</v>
      </c>
      <c r="J61" t="str">
        <f t="shared" si="0"/>
        <v/>
      </c>
    </row>
    <row r="62" spans="1:10">
      <c r="A62" t="s">
        <v>314</v>
      </c>
      <c r="B62" t="s">
        <v>315</v>
      </c>
      <c r="C62" t="str">
        <f t="shared" si="3"/>
        <v>1/15</v>
      </c>
      <c r="D62" t="str">
        <f>"307/8582"</f>
        <v>307/8582</v>
      </c>
      <c r="E62">
        <v>0.42124464012719398</v>
      </c>
      <c r="F62">
        <v>0.441961589641647</v>
      </c>
      <c r="G62">
        <v>0.276225993526029</v>
      </c>
      <c r="H62" t="s">
        <v>1391</v>
      </c>
      <c r="I62">
        <v>1</v>
      </c>
      <c r="J62" t="str">
        <f t="shared" si="0"/>
        <v/>
      </c>
    </row>
    <row r="63" spans="1:10">
      <c r="A63" t="s">
        <v>316</v>
      </c>
      <c r="B63" t="s">
        <v>317</v>
      </c>
      <c r="C63" t="str">
        <f t="shared" si="3"/>
        <v>1/15</v>
      </c>
      <c r="D63" t="str">
        <f>"394/8582"</f>
        <v>394/8582</v>
      </c>
      <c r="E63">
        <v>0.50616271350408404</v>
      </c>
      <c r="F63">
        <v>0.51968778763491597</v>
      </c>
      <c r="G63">
        <v>0.32480486727182301</v>
      </c>
      <c r="H63" t="s">
        <v>1391</v>
      </c>
      <c r="I63">
        <v>1</v>
      </c>
      <c r="J63" t="str">
        <f t="shared" si="0"/>
        <v/>
      </c>
    </row>
    <row r="64" spans="1:10">
      <c r="A64" t="s">
        <v>619</v>
      </c>
      <c r="B64" t="s">
        <v>620</v>
      </c>
      <c r="C64" t="str">
        <f t="shared" si="3"/>
        <v>1/15</v>
      </c>
      <c r="D64" t="str">
        <f>"400/8582"</f>
        <v>400/8582</v>
      </c>
      <c r="E64">
        <v>0.51156766595312098</v>
      </c>
      <c r="F64">
        <v>0.51968778763491597</v>
      </c>
      <c r="G64">
        <v>0.32480486727182301</v>
      </c>
      <c r="H64" t="s">
        <v>1373</v>
      </c>
      <c r="I64">
        <v>1</v>
      </c>
      <c r="J64" t="str">
        <f t="shared" si="0"/>
        <v/>
      </c>
    </row>
    <row r="65" spans="1:10">
      <c r="A65" t="s">
        <v>84</v>
      </c>
      <c r="B65" t="s">
        <v>85</v>
      </c>
      <c r="C65" t="str">
        <f t="shared" si="3"/>
        <v>1/15</v>
      </c>
      <c r="D65" t="str">
        <f>"492/8582"</f>
        <v>492/8582</v>
      </c>
      <c r="E65">
        <v>0.58782974443965197</v>
      </c>
      <c r="F65">
        <v>0.58782974443965197</v>
      </c>
      <c r="G65">
        <v>0.36739359027478202</v>
      </c>
      <c r="H65" t="s">
        <v>1374</v>
      </c>
      <c r="I65">
        <v>1</v>
      </c>
      <c r="J65" t="str">
        <f t="shared" si="0"/>
        <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1E6EE-8E48-426F-99EC-5E14BC32C50B}">
  <dimension ref="A1:J53"/>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1392</v>
      </c>
      <c r="B2" t="s">
        <v>1393</v>
      </c>
      <c r="C2" t="str">
        <f t="shared" ref="C2:C15" si="0">"1/8"</f>
        <v>1/8</v>
      </c>
      <c r="D2" t="str">
        <f>"10/8582"</f>
        <v>10/8582</v>
      </c>
      <c r="E2">
        <v>9.2876806124189103E-3</v>
      </c>
      <c r="F2">
        <v>6.5304456324786903E-2</v>
      </c>
      <c r="G2">
        <v>3.3048813929547997E-2</v>
      </c>
      <c r="H2" t="s">
        <v>1394</v>
      </c>
      <c r="I2">
        <v>1</v>
      </c>
      <c r="J2" t="str">
        <f t="shared" ref="J2:J53" si="1">IF(F2&lt;0.05,"*","")</f>
        <v/>
      </c>
    </row>
    <row r="3" spans="1:10">
      <c r="A3" t="s">
        <v>1395</v>
      </c>
      <c r="B3" t="s">
        <v>1396</v>
      </c>
      <c r="C3" t="str">
        <f t="shared" si="0"/>
        <v>1/8</v>
      </c>
      <c r="D3" t="str">
        <f>"10/8582"</f>
        <v>10/8582</v>
      </c>
      <c r="E3">
        <v>9.2876806124189103E-3</v>
      </c>
      <c r="F3">
        <v>6.5304456324786903E-2</v>
      </c>
      <c r="G3">
        <v>3.3048813929547997E-2</v>
      </c>
      <c r="H3" t="s">
        <v>1397</v>
      </c>
      <c r="I3">
        <v>1</v>
      </c>
      <c r="J3" t="str">
        <f t="shared" si="1"/>
        <v/>
      </c>
    </row>
    <row r="4" spans="1:10">
      <c r="A4" t="s">
        <v>100</v>
      </c>
      <c r="B4" t="s">
        <v>101</v>
      </c>
      <c r="C4" t="str">
        <f t="shared" si="0"/>
        <v>1/8</v>
      </c>
      <c r="D4" t="str">
        <f>"10/8582"</f>
        <v>10/8582</v>
      </c>
      <c r="E4">
        <v>9.2876806124189103E-3</v>
      </c>
      <c r="F4">
        <v>6.5304456324786903E-2</v>
      </c>
      <c r="G4">
        <v>3.3048813929547997E-2</v>
      </c>
      <c r="H4" t="s">
        <v>102</v>
      </c>
      <c r="I4">
        <v>1</v>
      </c>
      <c r="J4" t="str">
        <f t="shared" si="1"/>
        <v/>
      </c>
    </row>
    <row r="5" spans="1:10">
      <c r="A5" t="s">
        <v>103</v>
      </c>
      <c r="B5" t="s">
        <v>104</v>
      </c>
      <c r="C5" t="str">
        <f t="shared" si="0"/>
        <v>1/8</v>
      </c>
      <c r="D5" t="str">
        <f>"11/8582"</f>
        <v>11/8582</v>
      </c>
      <c r="E5">
        <v>1.0212283803634901E-2</v>
      </c>
      <c r="F5">
        <v>6.5304456324786903E-2</v>
      </c>
      <c r="G5">
        <v>3.3048813929547997E-2</v>
      </c>
      <c r="H5" t="s">
        <v>102</v>
      </c>
      <c r="I5">
        <v>1</v>
      </c>
      <c r="J5" t="str">
        <f t="shared" si="1"/>
        <v/>
      </c>
    </row>
    <row r="6" spans="1:10">
      <c r="A6" t="s">
        <v>105</v>
      </c>
      <c r="B6" t="s">
        <v>106</v>
      </c>
      <c r="C6" t="str">
        <f t="shared" si="0"/>
        <v>1/8</v>
      </c>
      <c r="D6" t="str">
        <f>"11/8582"</f>
        <v>11/8582</v>
      </c>
      <c r="E6">
        <v>1.0212283803634901E-2</v>
      </c>
      <c r="F6">
        <v>6.5304456324786903E-2</v>
      </c>
      <c r="G6">
        <v>3.3048813929547997E-2</v>
      </c>
      <c r="H6" t="s">
        <v>102</v>
      </c>
      <c r="I6">
        <v>1</v>
      </c>
      <c r="J6" t="str">
        <f t="shared" si="1"/>
        <v/>
      </c>
    </row>
    <row r="7" spans="1:10">
      <c r="A7" t="s">
        <v>1398</v>
      </c>
      <c r="B7" t="s">
        <v>1399</v>
      </c>
      <c r="C7" t="str">
        <f t="shared" si="0"/>
        <v>1/8</v>
      </c>
      <c r="D7" t="str">
        <f>"13/8582"</f>
        <v>13/8582</v>
      </c>
      <c r="E7">
        <v>1.20592253236572E-2</v>
      </c>
      <c r="F7">
        <v>6.5304456324786903E-2</v>
      </c>
      <c r="G7">
        <v>3.3048813929547997E-2</v>
      </c>
      <c r="H7" t="s">
        <v>1394</v>
      </c>
      <c r="I7">
        <v>1</v>
      </c>
      <c r="J7" t="str">
        <f t="shared" si="1"/>
        <v/>
      </c>
    </row>
    <row r="8" spans="1:10">
      <c r="A8" t="s">
        <v>1400</v>
      </c>
      <c r="B8" t="s">
        <v>1401</v>
      </c>
      <c r="C8" t="str">
        <f t="shared" si="0"/>
        <v>1/8</v>
      </c>
      <c r="D8" t="str">
        <f>"13/8582"</f>
        <v>13/8582</v>
      </c>
      <c r="E8">
        <v>1.20592253236572E-2</v>
      </c>
      <c r="F8">
        <v>6.5304456324786903E-2</v>
      </c>
      <c r="G8">
        <v>3.3048813929547997E-2</v>
      </c>
      <c r="H8" t="s">
        <v>1394</v>
      </c>
      <c r="I8">
        <v>1</v>
      </c>
      <c r="J8" t="str">
        <f t="shared" si="1"/>
        <v/>
      </c>
    </row>
    <row r="9" spans="1:10">
      <c r="A9" t="s">
        <v>1402</v>
      </c>
      <c r="B9" t="s">
        <v>1403</v>
      </c>
      <c r="C9" t="str">
        <f t="shared" si="0"/>
        <v>1/8</v>
      </c>
      <c r="D9" t="str">
        <f>"13/8582"</f>
        <v>13/8582</v>
      </c>
      <c r="E9">
        <v>1.20592253236572E-2</v>
      </c>
      <c r="F9">
        <v>6.5304456324786903E-2</v>
      </c>
      <c r="G9">
        <v>3.3048813929547997E-2</v>
      </c>
      <c r="H9" t="s">
        <v>1397</v>
      </c>
      <c r="I9">
        <v>1</v>
      </c>
      <c r="J9" t="str">
        <f t="shared" si="1"/>
        <v/>
      </c>
    </row>
    <row r="10" spans="1:10">
      <c r="A10" t="s">
        <v>1404</v>
      </c>
      <c r="B10" t="s">
        <v>1405</v>
      </c>
      <c r="C10" t="str">
        <f t="shared" si="0"/>
        <v>1/8</v>
      </c>
      <c r="D10" t="str">
        <f>"14/8582"</f>
        <v>14/8582</v>
      </c>
      <c r="E10">
        <v>1.29815647095144E-2</v>
      </c>
      <c r="F10">
        <v>6.5304456324786903E-2</v>
      </c>
      <c r="G10">
        <v>3.3048813929547997E-2</v>
      </c>
      <c r="H10" t="s">
        <v>1394</v>
      </c>
      <c r="I10">
        <v>1</v>
      </c>
      <c r="J10" t="str">
        <f t="shared" si="1"/>
        <v/>
      </c>
    </row>
    <row r="11" spans="1:10">
      <c r="A11" t="s">
        <v>943</v>
      </c>
      <c r="B11" t="s">
        <v>944</v>
      </c>
      <c r="C11" t="str">
        <f t="shared" si="0"/>
        <v>1/8</v>
      </c>
      <c r="D11" t="str">
        <f>"14/8582"</f>
        <v>14/8582</v>
      </c>
      <c r="E11">
        <v>1.29815647095144E-2</v>
      </c>
      <c r="F11">
        <v>6.5304456324786903E-2</v>
      </c>
      <c r="G11">
        <v>3.3048813929547997E-2</v>
      </c>
      <c r="H11" t="s">
        <v>1406</v>
      </c>
      <c r="I11">
        <v>1</v>
      </c>
      <c r="J11" t="str">
        <f t="shared" si="1"/>
        <v/>
      </c>
    </row>
    <row r="12" spans="1:10">
      <c r="A12" t="s">
        <v>1407</v>
      </c>
      <c r="B12" t="s">
        <v>1408</v>
      </c>
      <c r="C12" t="str">
        <f t="shared" si="0"/>
        <v>1/8</v>
      </c>
      <c r="D12" t="str">
        <f>"16/8582"</f>
        <v>16/8582</v>
      </c>
      <c r="E12">
        <v>1.48239833732337E-2</v>
      </c>
      <c r="F12">
        <v>6.5304456324786903E-2</v>
      </c>
      <c r="G12">
        <v>3.3048813929547997E-2</v>
      </c>
      <c r="H12" t="s">
        <v>1394</v>
      </c>
      <c r="I12">
        <v>1</v>
      </c>
      <c r="J12" t="str">
        <f t="shared" si="1"/>
        <v/>
      </c>
    </row>
    <row r="13" spans="1:10">
      <c r="A13" t="s">
        <v>1409</v>
      </c>
      <c r="B13" t="s">
        <v>1410</v>
      </c>
      <c r="C13" t="str">
        <f t="shared" si="0"/>
        <v>1/8</v>
      </c>
      <c r="D13" t="str">
        <f>"17/8582"</f>
        <v>17/8582</v>
      </c>
      <c r="E13">
        <v>1.5744063706296298E-2</v>
      </c>
      <c r="F13">
        <v>6.5304456324786903E-2</v>
      </c>
      <c r="G13">
        <v>3.3048813929547997E-2</v>
      </c>
      <c r="H13" t="s">
        <v>1411</v>
      </c>
      <c r="I13">
        <v>1</v>
      </c>
      <c r="J13" t="str">
        <f t="shared" si="1"/>
        <v/>
      </c>
    </row>
    <row r="14" spans="1:10">
      <c r="A14" t="s">
        <v>1412</v>
      </c>
      <c r="B14" t="s">
        <v>1413</v>
      </c>
      <c r="C14" t="str">
        <f t="shared" si="0"/>
        <v>1/8</v>
      </c>
      <c r="D14" t="str">
        <f>"19/8582"</f>
        <v>19/8582</v>
      </c>
      <c r="E14">
        <v>1.7581969010519598E-2</v>
      </c>
      <c r="F14">
        <v>6.5304456324786903E-2</v>
      </c>
      <c r="G14">
        <v>3.3048813929547997E-2</v>
      </c>
      <c r="H14" t="s">
        <v>1414</v>
      </c>
      <c r="I14">
        <v>1</v>
      </c>
      <c r="J14" t="str">
        <f t="shared" si="1"/>
        <v/>
      </c>
    </row>
    <row r="15" spans="1:10">
      <c r="A15" t="s">
        <v>109</v>
      </c>
      <c r="B15" t="s">
        <v>110</v>
      </c>
      <c r="C15" t="str">
        <f t="shared" si="0"/>
        <v>1/8</v>
      </c>
      <c r="D15" t="str">
        <f>"19/8582"</f>
        <v>19/8582</v>
      </c>
      <c r="E15">
        <v>1.7581969010519598E-2</v>
      </c>
      <c r="F15">
        <v>6.5304456324786903E-2</v>
      </c>
      <c r="G15">
        <v>3.3048813929547997E-2</v>
      </c>
      <c r="H15" t="s">
        <v>102</v>
      </c>
      <c r="I15">
        <v>1</v>
      </c>
      <c r="J15" t="str">
        <f t="shared" si="1"/>
        <v/>
      </c>
    </row>
    <row r="16" spans="1:10">
      <c r="A16" t="s">
        <v>593</v>
      </c>
      <c r="B16" t="s">
        <v>594</v>
      </c>
      <c r="C16" t="str">
        <f>"2/8"</f>
        <v>2/8</v>
      </c>
      <c r="D16" t="str">
        <f>"249/8582"</f>
        <v>249/8582</v>
      </c>
      <c r="E16">
        <v>2.0916515352795401E-2</v>
      </c>
      <c r="F16">
        <v>6.84947270024093E-2</v>
      </c>
      <c r="G16">
        <v>3.4663323381786099E-2</v>
      </c>
      <c r="H16" t="s">
        <v>1415</v>
      </c>
      <c r="I16">
        <v>2</v>
      </c>
      <c r="J16" t="str">
        <f t="shared" si="1"/>
        <v/>
      </c>
    </row>
    <row r="17" spans="1:10">
      <c r="A17" t="s">
        <v>596</v>
      </c>
      <c r="B17" t="s">
        <v>597</v>
      </c>
      <c r="C17" t="str">
        <f>"2/8"</f>
        <v>2/8</v>
      </c>
      <c r="D17" t="str">
        <f>"250/8582"</f>
        <v>250/8582</v>
      </c>
      <c r="E17">
        <v>2.1075300616125899E-2</v>
      </c>
      <c r="F17">
        <v>6.84947270024093E-2</v>
      </c>
      <c r="G17">
        <v>3.4663323381786099E-2</v>
      </c>
      <c r="H17" t="s">
        <v>1415</v>
      </c>
      <c r="I17">
        <v>2</v>
      </c>
      <c r="J17" t="str">
        <f t="shared" si="1"/>
        <v/>
      </c>
    </row>
    <row r="18" spans="1:10">
      <c r="A18" t="s">
        <v>314</v>
      </c>
      <c r="B18" t="s">
        <v>315</v>
      </c>
      <c r="C18" t="str">
        <f>"2/8"</f>
        <v>2/8</v>
      </c>
      <c r="D18" t="str">
        <f>"307/8582"</f>
        <v>307/8582</v>
      </c>
      <c r="E18">
        <v>3.09645259481868E-2</v>
      </c>
      <c r="F18">
        <v>7.0006754317639794E-2</v>
      </c>
      <c r="G18">
        <v>3.5428519391518101E-2</v>
      </c>
      <c r="H18" t="s">
        <v>1416</v>
      </c>
      <c r="I18">
        <v>2</v>
      </c>
      <c r="J18" t="str">
        <f t="shared" si="1"/>
        <v/>
      </c>
    </row>
    <row r="19" spans="1:10">
      <c r="A19" t="s">
        <v>623</v>
      </c>
      <c r="B19" t="s">
        <v>624</v>
      </c>
      <c r="C19" t="str">
        <f t="shared" ref="C19:C27" si="2">"1/8"</f>
        <v>1/8</v>
      </c>
      <c r="D19" t="str">
        <f>"26/8582"</f>
        <v>26/8582</v>
      </c>
      <c r="E19">
        <v>2.3991011527982099E-2</v>
      </c>
      <c r="F19">
        <v>7.0006754317639794E-2</v>
      </c>
      <c r="G19">
        <v>3.5428519391518101E-2</v>
      </c>
      <c r="H19" t="s">
        <v>1414</v>
      </c>
      <c r="I19">
        <v>1</v>
      </c>
      <c r="J19" t="str">
        <f t="shared" si="1"/>
        <v/>
      </c>
    </row>
    <row r="20" spans="1:10">
      <c r="A20" t="s">
        <v>116</v>
      </c>
      <c r="B20" t="s">
        <v>117</v>
      </c>
      <c r="C20" t="str">
        <f t="shared" si="2"/>
        <v>1/8</v>
      </c>
      <c r="D20" t="str">
        <f>"28/8582"</f>
        <v>28/8582</v>
      </c>
      <c r="E20">
        <v>2.5815433568447701E-2</v>
      </c>
      <c r="F20">
        <v>7.0006754317639794E-2</v>
      </c>
      <c r="G20">
        <v>3.5428519391518101E-2</v>
      </c>
      <c r="H20" t="s">
        <v>102</v>
      </c>
      <c r="I20">
        <v>1</v>
      </c>
      <c r="J20" t="str">
        <f t="shared" si="1"/>
        <v/>
      </c>
    </row>
    <row r="21" spans="1:10">
      <c r="A21" t="s">
        <v>1417</v>
      </c>
      <c r="B21" t="s">
        <v>1418</v>
      </c>
      <c r="C21" t="str">
        <f t="shared" si="2"/>
        <v>1/8</v>
      </c>
      <c r="D21" t="str">
        <f>"31/8582"</f>
        <v>31/8582</v>
      </c>
      <c r="E21">
        <v>2.85464715519969E-2</v>
      </c>
      <c r="F21">
        <v>7.0006754317639794E-2</v>
      </c>
      <c r="G21">
        <v>3.5428519391518101E-2</v>
      </c>
      <c r="H21" t="s">
        <v>1414</v>
      </c>
      <c r="I21">
        <v>1</v>
      </c>
      <c r="J21" t="str">
        <f t="shared" si="1"/>
        <v/>
      </c>
    </row>
    <row r="22" spans="1:10">
      <c r="A22" t="s">
        <v>118</v>
      </c>
      <c r="B22" t="s">
        <v>119</v>
      </c>
      <c r="C22" t="str">
        <f t="shared" si="2"/>
        <v>1/8</v>
      </c>
      <c r="D22" t="str">
        <f>"33/8582"</f>
        <v>33/8582</v>
      </c>
      <c r="E22">
        <v>3.0363439592998701E-2</v>
      </c>
      <c r="F22">
        <v>7.0006754317639794E-2</v>
      </c>
      <c r="G22">
        <v>3.5428519391518101E-2</v>
      </c>
      <c r="H22" t="s">
        <v>102</v>
      </c>
      <c r="I22">
        <v>1</v>
      </c>
      <c r="J22" t="str">
        <f t="shared" si="1"/>
        <v/>
      </c>
    </row>
    <row r="23" spans="1:10">
      <c r="A23" t="s">
        <v>645</v>
      </c>
      <c r="B23" t="s">
        <v>646</v>
      </c>
      <c r="C23" t="str">
        <f t="shared" si="2"/>
        <v>1/8</v>
      </c>
      <c r="D23" t="str">
        <f>"33/8582"</f>
        <v>33/8582</v>
      </c>
      <c r="E23">
        <v>3.0363439592998701E-2</v>
      </c>
      <c r="F23">
        <v>7.0006754317639794E-2</v>
      </c>
      <c r="G23">
        <v>3.5428519391518101E-2</v>
      </c>
      <c r="H23" t="s">
        <v>1411</v>
      </c>
      <c r="I23">
        <v>1</v>
      </c>
      <c r="J23" t="str">
        <f t="shared" si="1"/>
        <v/>
      </c>
    </row>
    <row r="24" spans="1:10">
      <c r="A24" t="s">
        <v>120</v>
      </c>
      <c r="B24" t="s">
        <v>121</v>
      </c>
      <c r="C24" t="str">
        <f t="shared" si="2"/>
        <v>1/8</v>
      </c>
      <c r="D24" t="str">
        <f>"33/8582"</f>
        <v>33/8582</v>
      </c>
      <c r="E24">
        <v>3.0363439592998701E-2</v>
      </c>
      <c r="F24">
        <v>7.0006754317639794E-2</v>
      </c>
      <c r="G24">
        <v>3.5428519391518101E-2</v>
      </c>
      <c r="H24" t="s">
        <v>102</v>
      </c>
      <c r="I24">
        <v>1</v>
      </c>
      <c r="J24" t="str">
        <f t="shared" si="1"/>
        <v/>
      </c>
    </row>
    <row r="25" spans="1:10">
      <c r="A25" t="s">
        <v>1419</v>
      </c>
      <c r="B25" t="s">
        <v>1420</v>
      </c>
      <c r="C25" t="str">
        <f t="shared" si="2"/>
        <v>1/8</v>
      </c>
      <c r="D25" t="str">
        <f>"37/8582"</f>
        <v>37/8582</v>
      </c>
      <c r="E25">
        <v>3.3988457002813298E-2</v>
      </c>
      <c r="F25">
        <v>7.3641656839428804E-2</v>
      </c>
      <c r="G25">
        <v>3.7268044959225102E-2</v>
      </c>
      <c r="H25" t="s">
        <v>1414</v>
      </c>
      <c r="I25">
        <v>1</v>
      </c>
      <c r="J25" t="str">
        <f t="shared" si="1"/>
        <v/>
      </c>
    </row>
    <row r="26" spans="1:10">
      <c r="A26" t="s">
        <v>59</v>
      </c>
      <c r="B26" t="s">
        <v>60</v>
      </c>
      <c r="C26" t="str">
        <f t="shared" si="2"/>
        <v>1/8</v>
      </c>
      <c r="D26" t="str">
        <f>"42/8582"</f>
        <v>42/8582</v>
      </c>
      <c r="E26">
        <v>3.85030492569748E-2</v>
      </c>
      <c r="F26">
        <v>8.0086342454507603E-2</v>
      </c>
      <c r="G26">
        <v>4.0529525533657698E-2</v>
      </c>
      <c r="H26" t="s">
        <v>102</v>
      </c>
      <c r="I26">
        <v>1</v>
      </c>
      <c r="J26" t="str">
        <f t="shared" si="1"/>
        <v/>
      </c>
    </row>
    <row r="27" spans="1:10">
      <c r="A27" t="s">
        <v>61</v>
      </c>
      <c r="B27" t="s">
        <v>62</v>
      </c>
      <c r="C27" t="str">
        <f t="shared" si="2"/>
        <v>1/8</v>
      </c>
      <c r="D27" t="str">
        <f>"46/8582"</f>
        <v>46/8582</v>
      </c>
      <c r="E27">
        <v>4.2101420021339798E-2</v>
      </c>
      <c r="F27">
        <v>8.42028400426795E-2</v>
      </c>
      <c r="G27">
        <v>4.2612773300951201E-2</v>
      </c>
      <c r="H27" t="s">
        <v>102</v>
      </c>
      <c r="I27">
        <v>1</v>
      </c>
      <c r="J27" t="str">
        <f t="shared" si="1"/>
        <v/>
      </c>
    </row>
    <row r="28" spans="1:10">
      <c r="A28" t="s">
        <v>316</v>
      </c>
      <c r="B28" t="s">
        <v>317</v>
      </c>
      <c r="C28" t="str">
        <f>"2/8"</f>
        <v>2/8</v>
      </c>
      <c r="D28" t="str">
        <f>"394/8582"</f>
        <v>394/8582</v>
      </c>
      <c r="E28">
        <v>4.8990482337184199E-2</v>
      </c>
      <c r="F28">
        <v>9.43520400567993E-2</v>
      </c>
      <c r="G28">
        <v>4.7749008125910597E-2</v>
      </c>
      <c r="H28" t="s">
        <v>1416</v>
      </c>
      <c r="I28">
        <v>2</v>
      </c>
      <c r="J28" t="str">
        <f t="shared" si="1"/>
        <v/>
      </c>
    </row>
    <row r="29" spans="1:10">
      <c r="A29" t="s">
        <v>160</v>
      </c>
      <c r="B29" t="s">
        <v>161</v>
      </c>
      <c r="C29" t="str">
        <f>"2/8"</f>
        <v>2/8</v>
      </c>
      <c r="D29" t="str">
        <f>"447/8582"</f>
        <v>447/8582</v>
      </c>
      <c r="E29">
        <v>6.1519852479675598E-2</v>
      </c>
      <c r="F29">
        <v>9.9969760279472797E-2</v>
      </c>
      <c r="G29">
        <v>5.0591983947101599E-2</v>
      </c>
      <c r="H29" t="s">
        <v>1415</v>
      </c>
      <c r="I29">
        <v>2</v>
      </c>
      <c r="J29" t="str">
        <f t="shared" si="1"/>
        <v/>
      </c>
    </row>
    <row r="30" spans="1:10">
      <c r="A30" t="s">
        <v>661</v>
      </c>
      <c r="B30" t="s">
        <v>662</v>
      </c>
      <c r="C30" t="str">
        <f t="shared" ref="C30:C53" si="3">"1/8"</f>
        <v>1/8</v>
      </c>
      <c r="D30" t="str">
        <f>"63/8582"</f>
        <v>63/8582</v>
      </c>
      <c r="E30">
        <v>5.7263375030319599E-2</v>
      </c>
      <c r="F30">
        <v>9.9969760279472797E-2</v>
      </c>
      <c r="G30">
        <v>5.0591983947101599E-2</v>
      </c>
      <c r="H30" t="s">
        <v>1411</v>
      </c>
      <c r="I30">
        <v>1</v>
      </c>
      <c r="J30" t="str">
        <f t="shared" si="1"/>
        <v/>
      </c>
    </row>
    <row r="31" spans="1:10">
      <c r="A31" t="s">
        <v>1112</v>
      </c>
      <c r="B31" t="s">
        <v>1113</v>
      </c>
      <c r="C31" t="str">
        <f t="shared" si="3"/>
        <v>1/8</v>
      </c>
      <c r="D31" t="str">
        <f>"63/8582"</f>
        <v>63/8582</v>
      </c>
      <c r="E31">
        <v>5.7263375030319599E-2</v>
      </c>
      <c r="F31">
        <v>9.9969760279472797E-2</v>
      </c>
      <c r="G31">
        <v>5.0591983947101599E-2</v>
      </c>
      <c r="H31" t="s">
        <v>1421</v>
      </c>
      <c r="I31">
        <v>1</v>
      </c>
      <c r="J31" t="str">
        <f t="shared" si="1"/>
        <v/>
      </c>
    </row>
    <row r="32" spans="1:10">
      <c r="A32" t="s">
        <v>136</v>
      </c>
      <c r="B32" t="s">
        <v>137</v>
      </c>
      <c r="C32" t="str">
        <f t="shared" si="3"/>
        <v>1/8</v>
      </c>
      <c r="D32" t="str">
        <f>"64/8582"</f>
        <v>64/8582</v>
      </c>
      <c r="E32">
        <v>5.8148677647969597E-2</v>
      </c>
      <c r="F32">
        <v>9.9969760279472797E-2</v>
      </c>
      <c r="G32">
        <v>5.0591983947101599E-2</v>
      </c>
      <c r="H32" t="s">
        <v>102</v>
      </c>
      <c r="I32">
        <v>1</v>
      </c>
      <c r="J32" t="str">
        <f t="shared" si="1"/>
        <v/>
      </c>
    </row>
    <row r="33" spans="1:10">
      <c r="A33" t="s">
        <v>663</v>
      </c>
      <c r="B33" t="s">
        <v>664</v>
      </c>
      <c r="C33" t="str">
        <f t="shared" si="3"/>
        <v>1/8</v>
      </c>
      <c r="D33" t="str">
        <f>"66/8582"</f>
        <v>66/8582</v>
      </c>
      <c r="E33">
        <v>5.99171007995324E-2</v>
      </c>
      <c r="F33">
        <v>9.9969760279472797E-2</v>
      </c>
      <c r="G33">
        <v>5.0591983947101599E-2</v>
      </c>
      <c r="H33" t="s">
        <v>1394</v>
      </c>
      <c r="I33">
        <v>1</v>
      </c>
      <c r="J33" t="str">
        <f t="shared" si="1"/>
        <v/>
      </c>
    </row>
    <row r="34" spans="1:10">
      <c r="A34" t="s">
        <v>1422</v>
      </c>
      <c r="B34" t="s">
        <v>1423</v>
      </c>
      <c r="C34" t="str">
        <f t="shared" si="3"/>
        <v>1/8</v>
      </c>
      <c r="D34" t="str">
        <f>"73/8582"</f>
        <v>73/8582</v>
      </c>
      <c r="E34">
        <v>6.60837237029505E-2</v>
      </c>
      <c r="F34">
        <v>0.104131928259195</v>
      </c>
      <c r="G34">
        <v>5.2698344260725997E-2</v>
      </c>
      <c r="H34" t="s">
        <v>1397</v>
      </c>
      <c r="I34">
        <v>1</v>
      </c>
      <c r="J34" t="str">
        <f t="shared" si="1"/>
        <v/>
      </c>
    </row>
    <row r="35" spans="1:10">
      <c r="A35" t="s">
        <v>676</v>
      </c>
      <c r="B35" t="s">
        <v>677</v>
      </c>
      <c r="C35" t="str">
        <f t="shared" si="3"/>
        <v>1/8</v>
      </c>
      <c r="D35" t="str">
        <f>"81/8582"</f>
        <v>81/8582</v>
      </c>
      <c r="E35">
        <v>7.3087927041019504E-2</v>
      </c>
      <c r="F35">
        <v>0.1117815354745</v>
      </c>
      <c r="G35">
        <v>5.6569602972925299E-2</v>
      </c>
      <c r="H35" t="s">
        <v>1394</v>
      </c>
      <c r="I35">
        <v>1</v>
      </c>
      <c r="J35" t="str">
        <f t="shared" si="1"/>
        <v/>
      </c>
    </row>
    <row r="36" spans="1:10">
      <c r="A36" t="s">
        <v>65</v>
      </c>
      <c r="B36" t="s">
        <v>66</v>
      </c>
      <c r="C36" t="str">
        <f t="shared" si="3"/>
        <v>1/8</v>
      </c>
      <c r="D36" t="str">
        <f>"89/8582"</f>
        <v>89/8582</v>
      </c>
      <c r="E36">
        <v>8.0046123241441905E-2</v>
      </c>
      <c r="F36">
        <v>0.11812452034695101</v>
      </c>
      <c r="G36">
        <v>5.9779615560198097E-2</v>
      </c>
      <c r="H36" t="s">
        <v>102</v>
      </c>
      <c r="I36">
        <v>1</v>
      </c>
      <c r="J36" t="str">
        <f t="shared" si="1"/>
        <v/>
      </c>
    </row>
    <row r="37" spans="1:10">
      <c r="A37" t="s">
        <v>1122</v>
      </c>
      <c r="B37" t="s">
        <v>1123</v>
      </c>
      <c r="C37" t="str">
        <f t="shared" si="3"/>
        <v>1/8</v>
      </c>
      <c r="D37" t="str">
        <f>"91/8582"</f>
        <v>91/8582</v>
      </c>
      <c r="E37">
        <v>8.1778514086351006E-2</v>
      </c>
      <c r="F37">
        <v>0.11812452034695101</v>
      </c>
      <c r="G37">
        <v>5.9779615560198097E-2</v>
      </c>
      <c r="H37" t="s">
        <v>1421</v>
      </c>
      <c r="I37">
        <v>1</v>
      </c>
      <c r="J37" t="str">
        <f t="shared" si="1"/>
        <v/>
      </c>
    </row>
    <row r="38" spans="1:10">
      <c r="A38" t="s">
        <v>788</v>
      </c>
      <c r="B38" t="s">
        <v>789</v>
      </c>
      <c r="C38" t="str">
        <f t="shared" si="3"/>
        <v>1/8</v>
      </c>
      <c r="D38" t="str">
        <f>"95/8582"</f>
        <v>95/8582</v>
      </c>
      <c r="E38">
        <v>8.5234734220875699E-2</v>
      </c>
      <c r="F38">
        <v>0.119789356202312</v>
      </c>
      <c r="G38">
        <v>6.06221438270809E-2</v>
      </c>
      <c r="H38" t="s">
        <v>1414</v>
      </c>
      <c r="I38">
        <v>1</v>
      </c>
      <c r="J38" t="str">
        <f t="shared" si="1"/>
        <v/>
      </c>
    </row>
    <row r="39" spans="1:10">
      <c r="A39" t="s">
        <v>685</v>
      </c>
      <c r="B39" t="s">
        <v>686</v>
      </c>
      <c r="C39" t="str">
        <f t="shared" si="3"/>
        <v>1/8</v>
      </c>
      <c r="D39" t="str">
        <f>"98/8582"</f>
        <v>98/8582</v>
      </c>
      <c r="E39">
        <v>8.7819423834743199E-2</v>
      </c>
      <c r="F39">
        <v>0.12017394840543801</v>
      </c>
      <c r="G39">
        <v>6.0816775508824902E-2</v>
      </c>
      <c r="H39" t="s">
        <v>1414</v>
      </c>
      <c r="I39">
        <v>1</v>
      </c>
      <c r="J39" t="str">
        <f t="shared" si="1"/>
        <v/>
      </c>
    </row>
    <row r="40" spans="1:10">
      <c r="A40" t="s">
        <v>69</v>
      </c>
      <c r="B40" t="s">
        <v>70</v>
      </c>
      <c r="C40" t="str">
        <f t="shared" si="3"/>
        <v>1/8</v>
      </c>
      <c r="D40" t="str">
        <f>"114/8582"</f>
        <v>114/8582</v>
      </c>
      <c r="E40">
        <v>0.101496803624748</v>
      </c>
      <c r="F40">
        <v>0.135329071499663</v>
      </c>
      <c r="G40">
        <v>6.8486372216428906E-2</v>
      </c>
      <c r="H40" t="s">
        <v>102</v>
      </c>
      <c r="I40">
        <v>1</v>
      </c>
      <c r="J40" t="str">
        <f t="shared" si="1"/>
        <v/>
      </c>
    </row>
    <row r="41" spans="1:10">
      <c r="A41" t="s">
        <v>74</v>
      </c>
      <c r="B41" t="s">
        <v>75</v>
      </c>
      <c r="C41" t="str">
        <f t="shared" si="3"/>
        <v>1/8</v>
      </c>
      <c r="D41" t="str">
        <f>"120/8582"</f>
        <v>120/8582</v>
      </c>
      <c r="E41">
        <v>0.10657936128819701</v>
      </c>
      <c r="F41">
        <v>0.138553169674656</v>
      </c>
      <c r="G41">
        <v>7.0118000847497794E-2</v>
      </c>
      <c r="H41" t="s">
        <v>102</v>
      </c>
      <c r="I41">
        <v>1</v>
      </c>
      <c r="J41" t="str">
        <f t="shared" si="1"/>
        <v/>
      </c>
    </row>
    <row r="42" spans="1:10">
      <c r="A42" t="s">
        <v>1060</v>
      </c>
      <c r="B42" t="s">
        <v>1061</v>
      </c>
      <c r="C42" t="str">
        <f t="shared" si="3"/>
        <v>1/8</v>
      </c>
      <c r="D42" t="str">
        <f>"132/8582"</f>
        <v>132/8582</v>
      </c>
      <c r="E42">
        <v>0.11666906014735701</v>
      </c>
      <c r="F42">
        <v>0.14755105359686699</v>
      </c>
      <c r="G42">
        <v>7.4671585828374201E-2</v>
      </c>
      <c r="H42" t="s">
        <v>1397</v>
      </c>
      <c r="I42">
        <v>1</v>
      </c>
      <c r="J42" t="str">
        <f t="shared" si="1"/>
        <v/>
      </c>
    </row>
    <row r="43" spans="1:10">
      <c r="A43" t="s">
        <v>200</v>
      </c>
      <c r="B43" t="s">
        <v>201</v>
      </c>
      <c r="C43" t="str">
        <f t="shared" si="3"/>
        <v>1/8</v>
      </c>
      <c r="D43" t="str">
        <f>"135/8582"</f>
        <v>135/8582</v>
      </c>
      <c r="E43">
        <v>0.119175850982085</v>
      </c>
      <c r="F43">
        <v>0.14755105359686699</v>
      </c>
      <c r="G43">
        <v>7.4671585828374201E-2</v>
      </c>
      <c r="H43" t="s">
        <v>1394</v>
      </c>
      <c r="I43">
        <v>1</v>
      </c>
      <c r="J43" t="str">
        <f t="shared" si="1"/>
        <v/>
      </c>
    </row>
    <row r="44" spans="1:10">
      <c r="A44" t="s">
        <v>697</v>
      </c>
      <c r="B44" t="s">
        <v>698</v>
      </c>
      <c r="C44" t="str">
        <f t="shared" si="3"/>
        <v>1/8</v>
      </c>
      <c r="D44" t="str">
        <f>"143/8582"</f>
        <v>143/8582</v>
      </c>
      <c r="E44">
        <v>0.125830219718192</v>
      </c>
      <c r="F44">
        <v>0.15216677733362699</v>
      </c>
      <c r="G44">
        <v>7.7007478407706206E-2</v>
      </c>
      <c r="H44" t="s">
        <v>1421</v>
      </c>
      <c r="I44">
        <v>1</v>
      </c>
      <c r="J44" t="str">
        <f t="shared" si="1"/>
        <v/>
      </c>
    </row>
    <row r="45" spans="1:10">
      <c r="A45" t="s">
        <v>78</v>
      </c>
      <c r="B45" t="s">
        <v>79</v>
      </c>
      <c r="C45" t="str">
        <f t="shared" si="3"/>
        <v>1/8</v>
      </c>
      <c r="D45" t="str">
        <f>"169/8582"</f>
        <v>169/8582</v>
      </c>
      <c r="E45">
        <v>0.14715413250656101</v>
      </c>
      <c r="F45">
        <v>0.17191825825830301</v>
      </c>
      <c r="G45">
        <v>8.7003167134768994E-2</v>
      </c>
      <c r="H45" t="s">
        <v>102</v>
      </c>
      <c r="I45">
        <v>1</v>
      </c>
      <c r="J45" t="str">
        <f t="shared" si="1"/>
        <v/>
      </c>
    </row>
    <row r="46" spans="1:10">
      <c r="A46" t="s">
        <v>701</v>
      </c>
      <c r="B46" t="s">
        <v>702</v>
      </c>
      <c r="C46" t="str">
        <f t="shared" si="3"/>
        <v>1/8</v>
      </c>
      <c r="D46" t="str">
        <f>"171/8582"</f>
        <v>171/8582</v>
      </c>
      <c r="E46">
        <v>0.148775415800455</v>
      </c>
      <c r="F46">
        <v>0.17191825825830301</v>
      </c>
      <c r="G46">
        <v>8.7003167134768994E-2</v>
      </c>
      <c r="H46" t="s">
        <v>1421</v>
      </c>
      <c r="I46">
        <v>1</v>
      </c>
      <c r="J46" t="str">
        <f t="shared" si="1"/>
        <v/>
      </c>
    </row>
    <row r="47" spans="1:10">
      <c r="A47" t="s">
        <v>1160</v>
      </c>
      <c r="B47" t="s">
        <v>1161</v>
      </c>
      <c r="C47" t="str">
        <f t="shared" si="3"/>
        <v>1/8</v>
      </c>
      <c r="D47" t="str">
        <f>"186/8582"</f>
        <v>186/8582</v>
      </c>
      <c r="E47">
        <v>0.160849323573759</v>
      </c>
      <c r="F47">
        <v>0.181829670126858</v>
      </c>
      <c r="G47">
        <v>9.2019063829381603E-2</v>
      </c>
      <c r="H47" t="s">
        <v>1424</v>
      </c>
      <c r="I47">
        <v>1</v>
      </c>
      <c r="J47" t="str">
        <f t="shared" si="1"/>
        <v/>
      </c>
    </row>
    <row r="48" spans="1:10">
      <c r="A48" t="s">
        <v>80</v>
      </c>
      <c r="B48" t="s">
        <v>81</v>
      </c>
      <c r="C48" t="str">
        <f t="shared" si="3"/>
        <v>1/8</v>
      </c>
      <c r="D48" t="str">
        <f>"192/8582"</f>
        <v>192/8582</v>
      </c>
      <c r="E48">
        <v>0.165636763713081</v>
      </c>
      <c r="F48">
        <v>0.183257696022983</v>
      </c>
      <c r="G48">
        <v>9.2741748999485299E-2</v>
      </c>
      <c r="H48" t="s">
        <v>102</v>
      </c>
      <c r="I48">
        <v>1</v>
      </c>
      <c r="J48" t="str">
        <f t="shared" si="1"/>
        <v/>
      </c>
    </row>
    <row r="49" spans="1:10">
      <c r="A49" t="s">
        <v>863</v>
      </c>
      <c r="B49" t="s">
        <v>864</v>
      </c>
      <c r="C49" t="str">
        <f t="shared" si="3"/>
        <v>1/8</v>
      </c>
      <c r="D49" t="str">
        <f>"200/8582"</f>
        <v>200/8582</v>
      </c>
      <c r="E49">
        <v>0.17198283260896899</v>
      </c>
      <c r="F49">
        <v>0.18335105959298201</v>
      </c>
      <c r="G49">
        <v>9.2788997769727599E-2</v>
      </c>
      <c r="H49" t="s">
        <v>1424</v>
      </c>
      <c r="I49">
        <v>1</v>
      </c>
      <c r="J49" t="str">
        <f t="shared" si="1"/>
        <v/>
      </c>
    </row>
    <row r="50" spans="1:10">
      <c r="A50" t="s">
        <v>253</v>
      </c>
      <c r="B50" t="s">
        <v>254</v>
      </c>
      <c r="C50" t="str">
        <f t="shared" si="3"/>
        <v>1/8</v>
      </c>
      <c r="D50" t="str">
        <f>"201/8582"</f>
        <v>201/8582</v>
      </c>
      <c r="E50">
        <v>0.17277311384723301</v>
      </c>
      <c r="F50">
        <v>0.18335105959298201</v>
      </c>
      <c r="G50">
        <v>9.2788997769727599E-2</v>
      </c>
      <c r="H50" t="s">
        <v>1414</v>
      </c>
      <c r="I50">
        <v>1</v>
      </c>
      <c r="J50" t="str">
        <f t="shared" si="1"/>
        <v/>
      </c>
    </row>
    <row r="51" spans="1:10">
      <c r="A51" t="s">
        <v>257</v>
      </c>
      <c r="B51" t="s">
        <v>258</v>
      </c>
      <c r="C51" t="str">
        <f t="shared" si="3"/>
        <v>1/8</v>
      </c>
      <c r="D51" t="str">
        <f>"256/8582"</f>
        <v>256/8582</v>
      </c>
      <c r="E51">
        <v>0.21523508580994599</v>
      </c>
      <c r="F51">
        <v>0.22384448924234401</v>
      </c>
      <c r="G51">
        <v>0.113281624110498</v>
      </c>
      <c r="H51" t="s">
        <v>1421</v>
      </c>
      <c r="I51">
        <v>1</v>
      </c>
      <c r="J51" t="str">
        <f t="shared" si="1"/>
        <v/>
      </c>
    </row>
    <row r="52" spans="1:10">
      <c r="A52" t="s">
        <v>309</v>
      </c>
      <c r="B52" t="s">
        <v>310</v>
      </c>
      <c r="C52" t="str">
        <f t="shared" si="3"/>
        <v>1/8</v>
      </c>
      <c r="D52" t="str">
        <f>"274/8582"</f>
        <v>274/8582</v>
      </c>
      <c r="E52">
        <v>0.22871113361544601</v>
      </c>
      <c r="F52">
        <v>0.23319566564712199</v>
      </c>
      <c r="G52">
        <v>0.118014000833564</v>
      </c>
      <c r="H52" t="s">
        <v>1424</v>
      </c>
      <c r="I52">
        <v>1</v>
      </c>
      <c r="J52" t="str">
        <f t="shared" si="1"/>
        <v/>
      </c>
    </row>
    <row r="53" spans="1:10">
      <c r="A53" t="s">
        <v>84</v>
      </c>
      <c r="B53" t="s">
        <v>85</v>
      </c>
      <c r="C53" t="str">
        <f t="shared" si="3"/>
        <v>1/8</v>
      </c>
      <c r="D53" t="str">
        <f>"492/8582"</f>
        <v>492/8582</v>
      </c>
      <c r="E53">
        <v>0.37656114341459801</v>
      </c>
      <c r="F53">
        <v>0.37656114341459801</v>
      </c>
      <c r="G53">
        <v>0.19056738027054501</v>
      </c>
      <c r="H53" t="s">
        <v>1397</v>
      </c>
      <c r="I53">
        <v>1</v>
      </c>
      <c r="J53" t="str">
        <f t="shared" si="1"/>
        <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55403-E283-4431-8A89-F9E10F39C439}">
  <dimension ref="A1:J44"/>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309</v>
      </c>
      <c r="B2" t="s">
        <v>310</v>
      </c>
      <c r="C2" t="str">
        <f>"3/11"</f>
        <v>3/11</v>
      </c>
      <c r="D2" t="str">
        <f>"274/8582"</f>
        <v>274/8582</v>
      </c>
      <c r="E2">
        <v>4.3904013501829403E-3</v>
      </c>
      <c r="F2">
        <v>0.18169667443043699</v>
      </c>
      <c r="G2">
        <v>0.16012436424714199</v>
      </c>
      <c r="H2" t="s">
        <v>1425</v>
      </c>
      <c r="I2">
        <v>3</v>
      </c>
      <c r="J2" t="str">
        <f t="shared" ref="J2:J44" si="0">IF(F2&lt;0.05,"*","")</f>
        <v/>
      </c>
    </row>
    <row r="3" spans="1:10">
      <c r="A3" t="s">
        <v>1160</v>
      </c>
      <c r="B3" t="s">
        <v>1161</v>
      </c>
      <c r="C3" t="str">
        <f>"2/11"</f>
        <v>2/11</v>
      </c>
      <c r="D3" t="str">
        <f>"186/8582"</f>
        <v>186/8582</v>
      </c>
      <c r="E3">
        <v>2.2595966510786901E-2</v>
      </c>
      <c r="F3">
        <v>0.18169667443043699</v>
      </c>
      <c r="G3">
        <v>0.16012436424714199</v>
      </c>
      <c r="H3" t="s">
        <v>1426</v>
      </c>
      <c r="I3">
        <v>2</v>
      </c>
      <c r="J3" t="str">
        <f t="shared" si="0"/>
        <v/>
      </c>
    </row>
    <row r="4" spans="1:10">
      <c r="A4" t="s">
        <v>1009</v>
      </c>
      <c r="B4" t="s">
        <v>1010</v>
      </c>
      <c r="C4" t="str">
        <f>"1/11"</f>
        <v>1/11</v>
      </c>
      <c r="D4" t="str">
        <f>"11/8582"</f>
        <v>11/8582</v>
      </c>
      <c r="E4">
        <v>1.40173815557265E-2</v>
      </c>
      <c r="F4">
        <v>0.18169667443043699</v>
      </c>
      <c r="G4">
        <v>0.16012436424714199</v>
      </c>
      <c r="H4" t="s">
        <v>1427</v>
      </c>
      <c r="I4">
        <v>1</v>
      </c>
      <c r="J4" t="str">
        <f t="shared" si="0"/>
        <v/>
      </c>
    </row>
    <row r="5" spans="1:10">
      <c r="A5" t="s">
        <v>1012</v>
      </c>
      <c r="B5" t="s">
        <v>1013</v>
      </c>
      <c r="C5" t="str">
        <f>"1/11"</f>
        <v>1/11</v>
      </c>
      <c r="D5" t="str">
        <f>"14/8582"</f>
        <v>14/8582</v>
      </c>
      <c r="E5">
        <v>1.7809176333718799E-2</v>
      </c>
      <c r="F5">
        <v>0.18169667443043699</v>
      </c>
      <c r="G5">
        <v>0.16012436424714199</v>
      </c>
      <c r="H5" t="s">
        <v>1427</v>
      </c>
      <c r="I5">
        <v>1</v>
      </c>
      <c r="J5" t="str">
        <f t="shared" si="0"/>
        <v/>
      </c>
    </row>
    <row r="6" spans="1:10">
      <c r="A6" t="s">
        <v>529</v>
      </c>
      <c r="B6" t="s">
        <v>530</v>
      </c>
      <c r="C6" t="str">
        <f>"1/11"</f>
        <v>1/11</v>
      </c>
      <c r="D6" t="str">
        <f>"16/8582"</f>
        <v>16/8582</v>
      </c>
      <c r="E6">
        <v>2.03296696603508E-2</v>
      </c>
      <c r="F6">
        <v>0.18169667443043699</v>
      </c>
      <c r="G6">
        <v>0.16012436424714199</v>
      </c>
      <c r="H6" t="s">
        <v>1428</v>
      </c>
      <c r="I6">
        <v>1</v>
      </c>
      <c r="J6" t="str">
        <f t="shared" si="0"/>
        <v/>
      </c>
    </row>
    <row r="7" spans="1:10">
      <c r="A7" t="s">
        <v>829</v>
      </c>
      <c r="B7" t="s">
        <v>830</v>
      </c>
      <c r="C7" t="str">
        <f>"1/11"</f>
        <v>1/11</v>
      </c>
      <c r="D7" t="str">
        <f>"20/8582"</f>
        <v>20/8582</v>
      </c>
      <c r="E7">
        <v>2.5353024339130802E-2</v>
      </c>
      <c r="F7">
        <v>0.18169667443043699</v>
      </c>
      <c r="G7">
        <v>0.16012436424714199</v>
      </c>
      <c r="H7" t="s">
        <v>1429</v>
      </c>
      <c r="I7">
        <v>1</v>
      </c>
      <c r="J7" t="str">
        <f t="shared" si="0"/>
        <v/>
      </c>
    </row>
    <row r="8" spans="1:10">
      <c r="A8" t="s">
        <v>843</v>
      </c>
      <c r="B8" t="s">
        <v>844</v>
      </c>
      <c r="C8" t="str">
        <f>"1/11"</f>
        <v>1/11</v>
      </c>
      <c r="D8" t="str">
        <f>"30/8582"</f>
        <v>30/8582</v>
      </c>
      <c r="E8">
        <v>3.7809132783123499E-2</v>
      </c>
      <c r="F8">
        <v>0.232256101382044</v>
      </c>
      <c r="G8">
        <v>0.20468101957781101</v>
      </c>
      <c r="H8" t="s">
        <v>1429</v>
      </c>
      <c r="I8">
        <v>1</v>
      </c>
      <c r="J8" t="str">
        <f t="shared" si="0"/>
        <v/>
      </c>
    </row>
    <row r="9" spans="1:10">
      <c r="A9" t="s">
        <v>314</v>
      </c>
      <c r="B9" t="s">
        <v>315</v>
      </c>
      <c r="C9" t="str">
        <f>"2/11"</f>
        <v>2/11</v>
      </c>
      <c r="D9" t="str">
        <f>"307/8582"</f>
        <v>307/8582</v>
      </c>
      <c r="E9">
        <v>5.6687027965056397E-2</v>
      </c>
      <c r="F9">
        <v>0.24698414434957799</v>
      </c>
      <c r="G9">
        <v>0.21766044544883301</v>
      </c>
      <c r="H9" t="s">
        <v>1426</v>
      </c>
      <c r="I9">
        <v>2</v>
      </c>
      <c r="J9" t="str">
        <f t="shared" si="0"/>
        <v/>
      </c>
    </row>
    <row r="10" spans="1:10">
      <c r="A10" t="s">
        <v>649</v>
      </c>
      <c r="B10" t="s">
        <v>650</v>
      </c>
      <c r="C10" t="str">
        <f>"1/11"</f>
        <v>1/11</v>
      </c>
      <c r="D10" t="str">
        <f>"40/8582"</f>
        <v>40/8582</v>
      </c>
      <c r="E10">
        <v>5.0120353971053598E-2</v>
      </c>
      <c r="F10">
        <v>0.24698414434957799</v>
      </c>
      <c r="G10">
        <v>0.21766044544883301</v>
      </c>
      <c r="H10" t="s">
        <v>1430</v>
      </c>
      <c r="I10">
        <v>1</v>
      </c>
      <c r="J10" t="str">
        <f t="shared" si="0"/>
        <v/>
      </c>
    </row>
    <row r="11" spans="1:10">
      <c r="A11" t="s">
        <v>1431</v>
      </c>
      <c r="B11" t="s">
        <v>1432</v>
      </c>
      <c r="C11" t="str">
        <f>"1/11"</f>
        <v>1/11</v>
      </c>
      <c r="D11" t="str">
        <f>"46/8582"</f>
        <v>46/8582</v>
      </c>
      <c r="E11">
        <v>5.7438173104553097E-2</v>
      </c>
      <c r="F11">
        <v>0.24698414434957799</v>
      </c>
      <c r="G11">
        <v>0.21766044544883301</v>
      </c>
      <c r="H11" t="s">
        <v>1433</v>
      </c>
      <c r="I11">
        <v>1</v>
      </c>
      <c r="J11" t="str">
        <f t="shared" si="0"/>
        <v/>
      </c>
    </row>
    <row r="12" spans="1:10">
      <c r="A12" t="s">
        <v>316</v>
      </c>
      <c r="B12" t="s">
        <v>317</v>
      </c>
      <c r="C12" t="str">
        <f>"2/11"</f>
        <v>2/11</v>
      </c>
      <c r="D12" t="str">
        <f>"394/8582"</f>
        <v>394/8582</v>
      </c>
      <c r="E12">
        <v>8.7930045142370905E-2</v>
      </c>
      <c r="F12">
        <v>0.25758249505185798</v>
      </c>
      <c r="G12">
        <v>0.22700048523541899</v>
      </c>
      <c r="H12" t="s">
        <v>1426</v>
      </c>
      <c r="I12">
        <v>2</v>
      </c>
      <c r="J12" t="str">
        <f t="shared" si="0"/>
        <v/>
      </c>
    </row>
    <row r="13" spans="1:10">
      <c r="A13" t="s">
        <v>963</v>
      </c>
      <c r="B13" t="s">
        <v>964</v>
      </c>
      <c r="C13" t="str">
        <f t="shared" ref="C13:C44" si="1">"1/11"</f>
        <v>1/11</v>
      </c>
      <c r="D13" t="str">
        <f>"58/8582"</f>
        <v>58/8582</v>
      </c>
      <c r="E13">
        <v>7.1920274362105102E-2</v>
      </c>
      <c r="F13">
        <v>0.25758249505185798</v>
      </c>
      <c r="G13">
        <v>0.22700048523541899</v>
      </c>
      <c r="H13" t="s">
        <v>1434</v>
      </c>
      <c r="I13">
        <v>1</v>
      </c>
      <c r="J13" t="str">
        <f t="shared" si="0"/>
        <v/>
      </c>
    </row>
    <row r="14" spans="1:10">
      <c r="A14" t="s">
        <v>93</v>
      </c>
      <c r="B14" t="s">
        <v>94</v>
      </c>
      <c r="C14" t="str">
        <f t="shared" si="1"/>
        <v>1/11</v>
      </c>
      <c r="D14" t="str">
        <f>"66/8582"</f>
        <v>66/8582</v>
      </c>
      <c r="E14">
        <v>8.1462313136456493E-2</v>
      </c>
      <c r="F14">
        <v>0.25758249505185798</v>
      </c>
      <c r="G14">
        <v>0.22700048523541899</v>
      </c>
      <c r="H14" t="s">
        <v>1429</v>
      </c>
      <c r="I14">
        <v>1</v>
      </c>
      <c r="J14" t="str">
        <f t="shared" si="0"/>
        <v/>
      </c>
    </row>
    <row r="15" spans="1:10">
      <c r="A15" t="s">
        <v>852</v>
      </c>
      <c r="B15" t="s">
        <v>853</v>
      </c>
      <c r="C15" t="str">
        <f t="shared" si="1"/>
        <v>1/11</v>
      </c>
      <c r="D15" t="str">
        <f>"67/8582"</f>
        <v>67/8582</v>
      </c>
      <c r="E15">
        <v>8.26487756253593E-2</v>
      </c>
      <c r="F15">
        <v>0.25758249505185798</v>
      </c>
      <c r="G15">
        <v>0.22700048523541899</v>
      </c>
      <c r="H15" t="s">
        <v>1429</v>
      </c>
      <c r="I15">
        <v>1</v>
      </c>
      <c r="J15" t="str">
        <f t="shared" si="0"/>
        <v/>
      </c>
    </row>
    <row r="16" spans="1:10">
      <c r="A16" t="s">
        <v>1278</v>
      </c>
      <c r="B16" t="s">
        <v>1279</v>
      </c>
      <c r="C16" t="str">
        <f t="shared" si="1"/>
        <v>1/11</v>
      </c>
      <c r="D16" t="str">
        <f>"79/8582"</f>
        <v>79/8582</v>
      </c>
      <c r="E16">
        <v>9.6778062171430299E-2</v>
      </c>
      <c r="F16">
        <v>0.25758249505185798</v>
      </c>
      <c r="G16">
        <v>0.22700048523541899</v>
      </c>
      <c r="H16" t="s">
        <v>1435</v>
      </c>
      <c r="I16">
        <v>1</v>
      </c>
      <c r="J16" t="str">
        <f t="shared" si="0"/>
        <v/>
      </c>
    </row>
    <row r="17" spans="1:10">
      <c r="A17" t="s">
        <v>1281</v>
      </c>
      <c r="B17" t="s">
        <v>1282</v>
      </c>
      <c r="C17" t="str">
        <f t="shared" si="1"/>
        <v>1/11</v>
      </c>
      <c r="D17" t="str">
        <f>"79/8582"</f>
        <v>79/8582</v>
      </c>
      <c r="E17">
        <v>9.6778062171430299E-2</v>
      </c>
      <c r="F17">
        <v>0.25758249505185798</v>
      </c>
      <c r="G17">
        <v>0.22700048523541899</v>
      </c>
      <c r="H17" t="s">
        <v>1435</v>
      </c>
      <c r="I17">
        <v>1</v>
      </c>
      <c r="J17" t="str">
        <f t="shared" si="0"/>
        <v/>
      </c>
    </row>
    <row r="18" spans="1:10">
      <c r="A18" t="s">
        <v>1283</v>
      </c>
      <c r="B18" t="s">
        <v>1284</v>
      </c>
      <c r="C18" t="str">
        <f t="shared" si="1"/>
        <v>1/11</v>
      </c>
      <c r="D18" t="str">
        <f>"90/8582"</f>
        <v>90/8582</v>
      </c>
      <c r="E18">
        <v>0.109555806702355</v>
      </c>
      <c r="F18">
        <v>0.25758249505185798</v>
      </c>
      <c r="G18">
        <v>0.22700048523541899</v>
      </c>
      <c r="H18" t="s">
        <v>1435</v>
      </c>
      <c r="I18">
        <v>1</v>
      </c>
      <c r="J18" t="str">
        <f t="shared" si="0"/>
        <v/>
      </c>
    </row>
    <row r="19" spans="1:10">
      <c r="A19" t="s">
        <v>1285</v>
      </c>
      <c r="B19" t="s">
        <v>1286</v>
      </c>
      <c r="C19" t="str">
        <f t="shared" si="1"/>
        <v>1/11</v>
      </c>
      <c r="D19" t="str">
        <f>"90/8582"</f>
        <v>90/8582</v>
      </c>
      <c r="E19">
        <v>0.109555806702355</v>
      </c>
      <c r="F19">
        <v>0.25758249505185798</v>
      </c>
      <c r="G19">
        <v>0.22700048523541899</v>
      </c>
      <c r="H19" t="s">
        <v>1435</v>
      </c>
      <c r="I19">
        <v>1</v>
      </c>
      <c r="J19" t="str">
        <f t="shared" si="0"/>
        <v/>
      </c>
    </row>
    <row r="20" spans="1:10">
      <c r="A20" t="s">
        <v>301</v>
      </c>
      <c r="B20" t="s">
        <v>302</v>
      </c>
      <c r="C20" t="str">
        <f t="shared" si="1"/>
        <v>1/11</v>
      </c>
      <c r="D20" t="str">
        <f>"97/8582"</f>
        <v>97/8582</v>
      </c>
      <c r="E20">
        <v>0.117601306311217</v>
      </c>
      <c r="F20">
        <v>0.25758249505185798</v>
      </c>
      <c r="G20">
        <v>0.22700048523541899</v>
      </c>
      <c r="H20" t="s">
        <v>1430</v>
      </c>
      <c r="I20">
        <v>1</v>
      </c>
      <c r="J20" t="str">
        <f t="shared" si="0"/>
        <v/>
      </c>
    </row>
    <row r="21" spans="1:10">
      <c r="A21" t="s">
        <v>1124</v>
      </c>
      <c r="B21" t="s">
        <v>1125</v>
      </c>
      <c r="C21" t="str">
        <f t="shared" si="1"/>
        <v>1/11</v>
      </c>
      <c r="D21" t="str">
        <f>"106/8582"</f>
        <v>106/8582</v>
      </c>
      <c r="E21">
        <v>0.127848403490884</v>
      </c>
      <c r="F21">
        <v>0.25758249505185798</v>
      </c>
      <c r="G21">
        <v>0.22700048523541899</v>
      </c>
      <c r="H21" t="s">
        <v>1435</v>
      </c>
      <c r="I21">
        <v>1</v>
      </c>
      <c r="J21" t="str">
        <f t="shared" si="0"/>
        <v/>
      </c>
    </row>
    <row r="22" spans="1:10">
      <c r="A22" t="s">
        <v>1287</v>
      </c>
      <c r="B22" t="s">
        <v>1288</v>
      </c>
      <c r="C22" t="str">
        <f t="shared" si="1"/>
        <v>1/11</v>
      </c>
      <c r="D22" t="str">
        <f>"107/8582"</f>
        <v>107/8582</v>
      </c>
      <c r="E22">
        <v>0.128980266110233</v>
      </c>
      <c r="F22">
        <v>0.25758249505185798</v>
      </c>
      <c r="G22">
        <v>0.22700048523541899</v>
      </c>
      <c r="H22" t="s">
        <v>1435</v>
      </c>
      <c r="I22">
        <v>1</v>
      </c>
      <c r="J22" t="str">
        <f t="shared" si="0"/>
        <v/>
      </c>
    </row>
    <row r="23" spans="1:10">
      <c r="A23" t="s">
        <v>574</v>
      </c>
      <c r="B23" t="s">
        <v>575</v>
      </c>
      <c r="C23" t="str">
        <f t="shared" si="1"/>
        <v>1/11</v>
      </c>
      <c r="D23" t="str">
        <f>"110/8582"</f>
        <v>110/8582</v>
      </c>
      <c r="E23">
        <v>0.13236784645397601</v>
      </c>
      <c r="F23">
        <v>0.25758249505185798</v>
      </c>
      <c r="G23">
        <v>0.22700048523541899</v>
      </c>
      <c r="H23" t="s">
        <v>1428</v>
      </c>
      <c r="I23">
        <v>1</v>
      </c>
      <c r="J23" t="str">
        <f t="shared" si="0"/>
        <v/>
      </c>
    </row>
    <row r="24" spans="1:10">
      <c r="A24" t="s">
        <v>1126</v>
      </c>
      <c r="B24" t="s">
        <v>1127</v>
      </c>
      <c r="C24" t="str">
        <f t="shared" si="1"/>
        <v>1/11</v>
      </c>
      <c r="D24" t="str">
        <f>"117/8582"</f>
        <v>117/8582</v>
      </c>
      <c r="E24">
        <v>0.14022567169202599</v>
      </c>
      <c r="F24">
        <v>0.25758249505185798</v>
      </c>
      <c r="G24">
        <v>0.22700048523541899</v>
      </c>
      <c r="H24" t="s">
        <v>1435</v>
      </c>
      <c r="I24">
        <v>1</v>
      </c>
      <c r="J24" t="str">
        <f t="shared" si="0"/>
        <v/>
      </c>
    </row>
    <row r="25" spans="1:10">
      <c r="A25" t="s">
        <v>1252</v>
      </c>
      <c r="B25" t="s">
        <v>1253</v>
      </c>
      <c r="C25" t="str">
        <f t="shared" si="1"/>
        <v>1/11</v>
      </c>
      <c r="D25" t="str">
        <f>"123/8582"</f>
        <v>123/8582</v>
      </c>
      <c r="E25">
        <v>0.14690939714043799</v>
      </c>
      <c r="F25">
        <v>0.25758249505185798</v>
      </c>
      <c r="G25">
        <v>0.22700048523541899</v>
      </c>
      <c r="H25" t="s">
        <v>1436</v>
      </c>
      <c r="I25">
        <v>1</v>
      </c>
      <c r="J25" t="str">
        <f t="shared" si="0"/>
        <v/>
      </c>
    </row>
    <row r="26" spans="1:10">
      <c r="A26" t="s">
        <v>1289</v>
      </c>
      <c r="B26" t="s">
        <v>1290</v>
      </c>
      <c r="C26" t="str">
        <f t="shared" si="1"/>
        <v>1/11</v>
      </c>
      <c r="D26" t="str">
        <f>"126/8582"</f>
        <v>126/8582</v>
      </c>
      <c r="E26">
        <v>0.150233515505385</v>
      </c>
      <c r="F26">
        <v>0.25758249505185798</v>
      </c>
      <c r="G26">
        <v>0.22700048523541899</v>
      </c>
      <c r="H26" t="s">
        <v>1435</v>
      </c>
      <c r="I26">
        <v>1</v>
      </c>
      <c r="J26" t="str">
        <f t="shared" si="0"/>
        <v/>
      </c>
    </row>
    <row r="27" spans="1:10">
      <c r="A27" t="s">
        <v>1132</v>
      </c>
      <c r="B27" t="s">
        <v>1133</v>
      </c>
      <c r="C27" t="str">
        <f t="shared" si="1"/>
        <v>1/11</v>
      </c>
      <c r="D27" t="str">
        <f>"131/8582"</f>
        <v>131/8582</v>
      </c>
      <c r="E27">
        <v>0.155747555147635</v>
      </c>
      <c r="F27">
        <v>0.25758249505185798</v>
      </c>
      <c r="G27">
        <v>0.22700048523541899</v>
      </c>
      <c r="H27" t="s">
        <v>1435</v>
      </c>
      <c r="I27">
        <v>1</v>
      </c>
      <c r="J27" t="str">
        <f t="shared" si="0"/>
        <v/>
      </c>
    </row>
    <row r="28" spans="1:10">
      <c r="A28" t="s">
        <v>1257</v>
      </c>
      <c r="B28" t="s">
        <v>1258</v>
      </c>
      <c r="C28" t="str">
        <f t="shared" si="1"/>
        <v>1/11</v>
      </c>
      <c r="D28" t="str">
        <f>"150/8582"</f>
        <v>150/8582</v>
      </c>
      <c r="E28">
        <v>0.17640555139365</v>
      </c>
      <c r="F28">
        <v>0.28094217444173802</v>
      </c>
      <c r="G28">
        <v>0.247586738798105</v>
      </c>
      <c r="H28" t="s">
        <v>1436</v>
      </c>
      <c r="I28">
        <v>1</v>
      </c>
      <c r="J28" t="str">
        <f t="shared" si="0"/>
        <v/>
      </c>
    </row>
    <row r="29" spans="1:10">
      <c r="A29" t="s">
        <v>78</v>
      </c>
      <c r="B29" t="s">
        <v>79</v>
      </c>
      <c r="C29" t="str">
        <f t="shared" si="1"/>
        <v>1/11</v>
      </c>
      <c r="D29" t="str">
        <f>"169/8582"</f>
        <v>169/8582</v>
      </c>
      <c r="E29">
        <v>0.19660299351907901</v>
      </c>
      <c r="F29">
        <v>0.29786229179372098</v>
      </c>
      <c r="G29">
        <v>0.26249798052812601</v>
      </c>
      <c r="H29" t="s">
        <v>1428</v>
      </c>
      <c r="I29">
        <v>1</v>
      </c>
      <c r="J29" t="str">
        <f t="shared" si="0"/>
        <v/>
      </c>
    </row>
    <row r="30" spans="1:10">
      <c r="A30" t="s">
        <v>493</v>
      </c>
      <c r="B30" t="s">
        <v>494</v>
      </c>
      <c r="C30" t="str">
        <f t="shared" si="1"/>
        <v>1/11</v>
      </c>
      <c r="D30" t="str">
        <f>"182/8582"</f>
        <v>182/8582</v>
      </c>
      <c r="E30">
        <v>0.210161716601655</v>
      </c>
      <c r="F30">
        <v>0.29786229179372098</v>
      </c>
      <c r="G30">
        <v>0.26249798052812601</v>
      </c>
      <c r="H30" t="s">
        <v>1435</v>
      </c>
      <c r="I30">
        <v>1</v>
      </c>
      <c r="J30" t="str">
        <f t="shared" si="0"/>
        <v/>
      </c>
    </row>
    <row r="31" spans="1:10">
      <c r="A31" t="s">
        <v>1137</v>
      </c>
      <c r="B31" t="s">
        <v>1138</v>
      </c>
      <c r="C31" t="str">
        <f t="shared" si="1"/>
        <v>1/11</v>
      </c>
      <c r="D31" t="str">
        <f>"187/8582"</f>
        <v>187/8582</v>
      </c>
      <c r="E31">
        <v>0.215320975277174</v>
      </c>
      <c r="F31">
        <v>0.29786229179372098</v>
      </c>
      <c r="G31">
        <v>0.26249798052812601</v>
      </c>
      <c r="H31" t="s">
        <v>1435</v>
      </c>
      <c r="I31">
        <v>1</v>
      </c>
      <c r="J31" t="str">
        <f t="shared" si="0"/>
        <v/>
      </c>
    </row>
    <row r="32" spans="1:10">
      <c r="A32" t="s">
        <v>1437</v>
      </c>
      <c r="B32" t="s">
        <v>1438</v>
      </c>
      <c r="C32" t="str">
        <f t="shared" si="1"/>
        <v>1/11</v>
      </c>
      <c r="D32" t="str">
        <f>"194/8582"</f>
        <v>194/8582</v>
      </c>
      <c r="E32">
        <v>0.222492473727571</v>
      </c>
      <c r="F32">
        <v>0.29786229179372098</v>
      </c>
      <c r="G32">
        <v>0.26249798052812601</v>
      </c>
      <c r="H32" t="s">
        <v>1433</v>
      </c>
      <c r="I32">
        <v>1</v>
      </c>
      <c r="J32" t="str">
        <f t="shared" si="0"/>
        <v/>
      </c>
    </row>
    <row r="33" spans="1:10">
      <c r="A33" t="s">
        <v>1439</v>
      </c>
      <c r="B33" t="s">
        <v>1440</v>
      </c>
      <c r="C33" t="str">
        <f t="shared" si="1"/>
        <v>1/11</v>
      </c>
      <c r="D33" t="str">
        <f>"194/8582"</f>
        <v>194/8582</v>
      </c>
      <c r="E33">
        <v>0.222492473727571</v>
      </c>
      <c r="F33">
        <v>0.29786229179372098</v>
      </c>
      <c r="G33">
        <v>0.26249798052812601</v>
      </c>
      <c r="H33" t="s">
        <v>1433</v>
      </c>
      <c r="I33">
        <v>1</v>
      </c>
      <c r="J33" t="str">
        <f t="shared" si="0"/>
        <v/>
      </c>
    </row>
    <row r="34" spans="1:10">
      <c r="A34" t="s">
        <v>863</v>
      </c>
      <c r="B34" t="s">
        <v>864</v>
      </c>
      <c r="C34" t="str">
        <f t="shared" si="1"/>
        <v>1/11</v>
      </c>
      <c r="D34" t="str">
        <f>"200/8582"</f>
        <v>200/8582</v>
      </c>
      <c r="E34">
        <v>0.22859199137657599</v>
      </c>
      <c r="F34">
        <v>0.29786229179372098</v>
      </c>
      <c r="G34">
        <v>0.26249798052812601</v>
      </c>
      <c r="H34" t="s">
        <v>1391</v>
      </c>
      <c r="I34">
        <v>1</v>
      </c>
      <c r="J34" t="str">
        <f t="shared" si="0"/>
        <v/>
      </c>
    </row>
    <row r="35" spans="1:10">
      <c r="A35" t="s">
        <v>497</v>
      </c>
      <c r="B35" t="s">
        <v>498</v>
      </c>
      <c r="C35" t="str">
        <f t="shared" si="1"/>
        <v>1/11</v>
      </c>
      <c r="D35" t="str">
        <f>"218/8582"</f>
        <v>218/8582</v>
      </c>
      <c r="E35">
        <v>0.24663047289530601</v>
      </c>
      <c r="F35">
        <v>0.30422042298306801</v>
      </c>
      <c r="G35">
        <v>0.26810122955668197</v>
      </c>
      <c r="H35" t="s">
        <v>1435</v>
      </c>
      <c r="I35">
        <v>1</v>
      </c>
      <c r="J35" t="str">
        <f t="shared" si="0"/>
        <v/>
      </c>
    </row>
    <row r="36" spans="1:10">
      <c r="A36" t="s">
        <v>499</v>
      </c>
      <c r="B36" t="s">
        <v>500</v>
      </c>
      <c r="C36" t="str">
        <f t="shared" si="1"/>
        <v>1/11</v>
      </c>
      <c r="D36" t="str">
        <f>"219/8582"</f>
        <v>219/8582</v>
      </c>
      <c r="E36">
        <v>0.247621274521102</v>
      </c>
      <c r="F36">
        <v>0.30422042298306801</v>
      </c>
      <c r="G36">
        <v>0.26810122955668197</v>
      </c>
      <c r="H36" t="s">
        <v>1435</v>
      </c>
      <c r="I36">
        <v>1</v>
      </c>
      <c r="J36" t="str">
        <f t="shared" si="0"/>
        <v/>
      </c>
    </row>
    <row r="37" spans="1:10">
      <c r="A37" t="s">
        <v>114</v>
      </c>
      <c r="B37" t="s">
        <v>115</v>
      </c>
      <c r="C37" t="str">
        <f t="shared" si="1"/>
        <v>1/11</v>
      </c>
      <c r="D37" t="str">
        <f>"230/8582"</f>
        <v>230/8582</v>
      </c>
      <c r="E37">
        <v>0.25844217921067902</v>
      </c>
      <c r="F37">
        <v>0.30869482516831098</v>
      </c>
      <c r="G37">
        <v>0.27204439916913598</v>
      </c>
      <c r="H37" t="s">
        <v>1429</v>
      </c>
      <c r="I37">
        <v>1</v>
      </c>
      <c r="J37" t="str">
        <f t="shared" si="0"/>
        <v/>
      </c>
    </row>
    <row r="38" spans="1:10">
      <c r="A38" t="s">
        <v>804</v>
      </c>
      <c r="B38" t="s">
        <v>805</v>
      </c>
      <c r="C38" t="str">
        <f t="shared" si="1"/>
        <v>1/11</v>
      </c>
      <c r="D38" t="str">
        <f>"238/8582"</f>
        <v>238/8582</v>
      </c>
      <c r="E38">
        <v>0.266222851762622</v>
      </c>
      <c r="F38">
        <v>0.30939412502142599</v>
      </c>
      <c r="G38">
        <v>0.27266067321349602</v>
      </c>
      <c r="H38" t="s">
        <v>1435</v>
      </c>
      <c r="I38">
        <v>1</v>
      </c>
      <c r="J38" t="str">
        <f t="shared" si="0"/>
        <v/>
      </c>
    </row>
    <row r="39" spans="1:10">
      <c r="A39" t="s">
        <v>517</v>
      </c>
      <c r="B39" t="s">
        <v>518</v>
      </c>
      <c r="C39" t="str">
        <f t="shared" si="1"/>
        <v>1/11</v>
      </c>
      <c r="D39" t="str">
        <f>"277/8582"</f>
        <v>277/8582</v>
      </c>
      <c r="E39">
        <v>0.30310157461642401</v>
      </c>
      <c r="F39">
        <v>0.33926525055204998</v>
      </c>
      <c r="G39">
        <v>0.29898528812420599</v>
      </c>
      <c r="H39" t="s">
        <v>1435</v>
      </c>
      <c r="I39">
        <v>1</v>
      </c>
      <c r="J39" t="str">
        <f t="shared" si="0"/>
        <v/>
      </c>
    </row>
    <row r="40" spans="1:10">
      <c r="A40" t="s">
        <v>312</v>
      </c>
      <c r="B40" t="s">
        <v>313</v>
      </c>
      <c r="C40" t="str">
        <f t="shared" si="1"/>
        <v>1/11</v>
      </c>
      <c r="D40" t="str">
        <f>"282/8582"</f>
        <v>282/8582</v>
      </c>
      <c r="E40">
        <v>0.30770569236116202</v>
      </c>
      <c r="F40">
        <v>0.33926525055204998</v>
      </c>
      <c r="G40">
        <v>0.29898528812420599</v>
      </c>
      <c r="H40" t="s">
        <v>1436</v>
      </c>
      <c r="I40">
        <v>1</v>
      </c>
      <c r="J40" t="str">
        <f t="shared" si="0"/>
        <v/>
      </c>
    </row>
    <row r="41" spans="1:10">
      <c r="A41" t="s">
        <v>262</v>
      </c>
      <c r="B41" t="s">
        <v>263</v>
      </c>
      <c r="C41" t="str">
        <f t="shared" si="1"/>
        <v>1/11</v>
      </c>
      <c r="D41" t="str">
        <f>"323/8582"</f>
        <v>323/8582</v>
      </c>
      <c r="E41">
        <v>0.344429242387987</v>
      </c>
      <c r="F41">
        <v>0.37026143556708602</v>
      </c>
      <c r="G41">
        <v>0.32630138752546101</v>
      </c>
      <c r="H41" t="s">
        <v>1430</v>
      </c>
      <c r="I41">
        <v>1</v>
      </c>
      <c r="J41" t="str">
        <f t="shared" si="0"/>
        <v/>
      </c>
    </row>
    <row r="42" spans="1:10">
      <c r="A42" t="s">
        <v>521</v>
      </c>
      <c r="B42" t="s">
        <v>522</v>
      </c>
      <c r="C42" t="str">
        <f t="shared" si="1"/>
        <v>1/11</v>
      </c>
      <c r="D42" t="str">
        <f>"382/8582"</f>
        <v>382/8582</v>
      </c>
      <c r="E42">
        <v>0.394172483256643</v>
      </c>
      <c r="F42">
        <v>0.41340040926916199</v>
      </c>
      <c r="G42">
        <v>0.36431859813194201</v>
      </c>
      <c r="H42" t="s">
        <v>1435</v>
      </c>
      <c r="I42">
        <v>1</v>
      </c>
      <c r="J42" t="str">
        <f t="shared" si="0"/>
        <v/>
      </c>
    </row>
    <row r="43" spans="1:10">
      <c r="A43" t="s">
        <v>619</v>
      </c>
      <c r="B43" t="s">
        <v>620</v>
      </c>
      <c r="C43" t="str">
        <f t="shared" si="1"/>
        <v>1/11</v>
      </c>
      <c r="D43" t="str">
        <f>"400/8582"</f>
        <v>400/8582</v>
      </c>
      <c r="E43">
        <v>0.40865023048600402</v>
      </c>
      <c r="F43">
        <v>0.41837999787852798</v>
      </c>
      <c r="G43">
        <v>0.36870697487458998</v>
      </c>
      <c r="H43" t="s">
        <v>1429</v>
      </c>
      <c r="I43">
        <v>1</v>
      </c>
      <c r="J43" t="str">
        <f t="shared" si="0"/>
        <v/>
      </c>
    </row>
    <row r="44" spans="1:10">
      <c r="A44" t="s">
        <v>523</v>
      </c>
      <c r="B44" t="s">
        <v>524</v>
      </c>
      <c r="C44" t="str">
        <f t="shared" si="1"/>
        <v>1/11</v>
      </c>
      <c r="D44" t="str">
        <f>"498/8582"</f>
        <v>498/8582</v>
      </c>
      <c r="E44">
        <v>0.48210211513925799</v>
      </c>
      <c r="F44">
        <v>0.48210211513925799</v>
      </c>
      <c r="G44">
        <v>0.42486355312150098</v>
      </c>
      <c r="H44" t="s">
        <v>1435</v>
      </c>
      <c r="I44">
        <v>1</v>
      </c>
      <c r="J44" t="str">
        <f t="shared" si="0"/>
        <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09529-52C3-45CC-A2BD-D1FB696833DA}">
  <dimension ref="A1:J61"/>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122</v>
      </c>
      <c r="B2" t="s">
        <v>123</v>
      </c>
      <c r="C2" t="str">
        <f>"3/15"</f>
        <v>3/15</v>
      </c>
      <c r="D2" t="str">
        <f>"35/8582"</f>
        <v>35/8582</v>
      </c>
      <c r="E2">
        <v>2.7344270841984902E-5</v>
      </c>
      <c r="F2">
        <v>1.6406562505190999E-3</v>
      </c>
      <c r="G2">
        <v>9.4985361872158196E-4</v>
      </c>
      <c r="H2" t="s">
        <v>1358</v>
      </c>
      <c r="I2">
        <v>3</v>
      </c>
      <c r="J2" t="str">
        <f t="shared" ref="J2:J61" si="0">IF(F2&lt;0.05,"*","")</f>
        <v>*</v>
      </c>
    </row>
    <row r="3" spans="1:10">
      <c r="A3" t="s">
        <v>132</v>
      </c>
      <c r="B3" t="s">
        <v>133</v>
      </c>
      <c r="C3" t="str">
        <f>"3/15"</f>
        <v>3/15</v>
      </c>
      <c r="D3" t="str">
        <f>"55/8582"</f>
        <v>55/8582</v>
      </c>
      <c r="E3">
        <v>1.0732781834602699E-4</v>
      </c>
      <c r="F3">
        <v>2.7852183478177701E-3</v>
      </c>
      <c r="G3">
        <v>1.61249483294713E-3</v>
      </c>
      <c r="H3" t="s">
        <v>1359</v>
      </c>
      <c r="I3">
        <v>3</v>
      </c>
      <c r="J3" t="str">
        <f t="shared" si="0"/>
        <v>*</v>
      </c>
    </row>
    <row r="4" spans="1:10">
      <c r="A4" t="s">
        <v>134</v>
      </c>
      <c r="B4" t="s">
        <v>135</v>
      </c>
      <c r="C4" t="str">
        <f>"3/15"</f>
        <v>3/15</v>
      </c>
      <c r="D4" t="str">
        <f>"60/8582"</f>
        <v>60/8582</v>
      </c>
      <c r="E4">
        <v>1.3926091739088899E-4</v>
      </c>
      <c r="F4">
        <v>2.7852183478177701E-3</v>
      </c>
      <c r="G4">
        <v>1.61249483294713E-3</v>
      </c>
      <c r="H4" t="s">
        <v>1358</v>
      </c>
      <c r="I4">
        <v>3</v>
      </c>
      <c r="J4" t="str">
        <f t="shared" si="0"/>
        <v>*</v>
      </c>
    </row>
    <row r="5" spans="1:10">
      <c r="A5" t="s">
        <v>138</v>
      </c>
      <c r="B5" t="s">
        <v>139</v>
      </c>
      <c r="C5" t="str">
        <f>"3/15"</f>
        <v>3/15</v>
      </c>
      <c r="D5" t="str">
        <f>"73/8582"</f>
        <v>73/8582</v>
      </c>
      <c r="E5">
        <v>2.4967634417192398E-4</v>
      </c>
      <c r="F5">
        <v>3.7451451625788602E-3</v>
      </c>
      <c r="G5">
        <v>2.1682419362298701E-3</v>
      </c>
      <c r="H5" t="s">
        <v>1358</v>
      </c>
      <c r="I5">
        <v>3</v>
      </c>
      <c r="J5" t="str">
        <f t="shared" si="0"/>
        <v>*</v>
      </c>
    </row>
    <row r="6" spans="1:10">
      <c r="A6" t="s">
        <v>114</v>
      </c>
      <c r="B6" t="s">
        <v>115</v>
      </c>
      <c r="C6" t="str">
        <f>"4/15"</f>
        <v>4/15</v>
      </c>
      <c r="D6" t="str">
        <f>"230/8582"</f>
        <v>230/8582</v>
      </c>
      <c r="E6">
        <v>5.43573181405155E-4</v>
      </c>
      <c r="F6">
        <v>5.4357318140515502E-3</v>
      </c>
      <c r="G6">
        <v>3.14700262918774E-3</v>
      </c>
      <c r="H6" t="s">
        <v>1360</v>
      </c>
      <c r="I6">
        <v>4</v>
      </c>
      <c r="J6" t="str">
        <f t="shared" si="0"/>
        <v>*</v>
      </c>
    </row>
    <row r="7" spans="1:10">
      <c r="A7" t="s">
        <v>1361</v>
      </c>
      <c r="B7" t="s">
        <v>1362</v>
      </c>
      <c r="C7" t="str">
        <f>"2/15"</f>
        <v>2/15</v>
      </c>
      <c r="D7" t="str">
        <f>"19/8582"</f>
        <v>19/8582</v>
      </c>
      <c r="E7">
        <v>4.7932490006784002E-4</v>
      </c>
      <c r="F7">
        <v>5.4357318140515502E-3</v>
      </c>
      <c r="G7">
        <v>3.14700262918774E-3</v>
      </c>
      <c r="H7" t="s">
        <v>1363</v>
      </c>
      <c r="I7">
        <v>2</v>
      </c>
      <c r="J7" t="str">
        <f t="shared" si="0"/>
        <v>*</v>
      </c>
    </row>
    <row r="8" spans="1:10">
      <c r="A8" t="s">
        <v>147</v>
      </c>
      <c r="B8" t="s">
        <v>148</v>
      </c>
      <c r="C8" t="str">
        <f>"3/15"</f>
        <v>3/15</v>
      </c>
      <c r="D8" t="str">
        <f>"106/8582"</f>
        <v>106/8582</v>
      </c>
      <c r="E8">
        <v>7.4803339242431402E-4</v>
      </c>
      <c r="F8">
        <v>6.4117147922084098E-3</v>
      </c>
      <c r="G8">
        <v>3.7120454060153899E-3</v>
      </c>
      <c r="H8" t="s">
        <v>1359</v>
      </c>
      <c r="I8">
        <v>3</v>
      </c>
      <c r="J8" t="str">
        <f t="shared" si="0"/>
        <v>*</v>
      </c>
    </row>
    <row r="9" spans="1:10">
      <c r="A9" t="s">
        <v>630</v>
      </c>
      <c r="B9" t="s">
        <v>631</v>
      </c>
      <c r="C9" t="str">
        <f t="shared" ref="C9:C15" si="1">"2/15"</f>
        <v>2/15</v>
      </c>
      <c r="D9" t="str">
        <f>"28/8582"</f>
        <v>28/8582</v>
      </c>
      <c r="E9">
        <v>1.0499747211249501E-3</v>
      </c>
      <c r="F9">
        <v>7.8748104084371395E-3</v>
      </c>
      <c r="G9">
        <v>4.5591007627794004E-3</v>
      </c>
      <c r="H9" t="s">
        <v>1363</v>
      </c>
      <c r="I9">
        <v>2</v>
      </c>
      <c r="J9" t="str">
        <f t="shared" si="0"/>
        <v>*</v>
      </c>
    </row>
    <row r="10" spans="1:10">
      <c r="A10" t="s">
        <v>88</v>
      </c>
      <c r="B10" t="s">
        <v>89</v>
      </c>
      <c r="C10" t="str">
        <f t="shared" si="1"/>
        <v>2/15</v>
      </c>
      <c r="D10" t="str">
        <f>"52/8582"</f>
        <v>52/8582</v>
      </c>
      <c r="E10">
        <v>3.595114946559E-3</v>
      </c>
      <c r="F10">
        <v>2.32318681234489E-2</v>
      </c>
      <c r="G10">
        <v>1.34500289135757E-2</v>
      </c>
      <c r="H10" t="s">
        <v>1364</v>
      </c>
      <c r="I10">
        <v>2</v>
      </c>
      <c r="J10" t="str">
        <f t="shared" si="0"/>
        <v>*</v>
      </c>
    </row>
    <row r="11" spans="1:10">
      <c r="A11" t="s">
        <v>91</v>
      </c>
      <c r="B11" t="s">
        <v>92</v>
      </c>
      <c r="C11" t="str">
        <f t="shared" si="1"/>
        <v>2/15</v>
      </c>
      <c r="D11" t="str">
        <f>"54/8582"</f>
        <v>54/8582</v>
      </c>
      <c r="E11">
        <v>3.8719780205748199E-3</v>
      </c>
      <c r="F11">
        <v>2.32318681234489E-2</v>
      </c>
      <c r="G11">
        <v>1.34500289135757E-2</v>
      </c>
      <c r="H11" t="s">
        <v>1364</v>
      </c>
      <c r="I11">
        <v>2</v>
      </c>
      <c r="J11" t="str">
        <f t="shared" si="0"/>
        <v>*</v>
      </c>
    </row>
    <row r="12" spans="1:10">
      <c r="A12" t="s">
        <v>93</v>
      </c>
      <c r="B12" t="s">
        <v>94</v>
      </c>
      <c r="C12" t="str">
        <f t="shared" si="1"/>
        <v>2/15</v>
      </c>
      <c r="D12" t="str">
        <f>"66/8582"</f>
        <v>66/8582</v>
      </c>
      <c r="E12">
        <v>5.73411065272297E-3</v>
      </c>
      <c r="F12">
        <v>3.12769671966708E-2</v>
      </c>
      <c r="G12">
        <v>1.81077178507041E-2</v>
      </c>
      <c r="H12" t="s">
        <v>1365</v>
      </c>
      <c r="I12">
        <v>2</v>
      </c>
      <c r="J12" t="str">
        <f t="shared" si="0"/>
        <v>*</v>
      </c>
    </row>
    <row r="13" spans="1:10">
      <c r="A13" t="s">
        <v>96</v>
      </c>
      <c r="B13" t="s">
        <v>97</v>
      </c>
      <c r="C13" t="str">
        <f t="shared" si="1"/>
        <v>2/15</v>
      </c>
      <c r="D13" t="str">
        <f>"98/8582"</f>
        <v>98/8582</v>
      </c>
      <c r="E13">
        <v>1.23029162691653E-2</v>
      </c>
      <c r="F13">
        <v>6.1290235757542402E-2</v>
      </c>
      <c r="G13">
        <v>3.54838207017351E-2</v>
      </c>
      <c r="H13" t="s">
        <v>1364</v>
      </c>
      <c r="I13">
        <v>2</v>
      </c>
      <c r="J13" t="str">
        <f t="shared" si="0"/>
        <v/>
      </c>
    </row>
    <row r="14" spans="1:10">
      <c r="A14" t="s">
        <v>453</v>
      </c>
      <c r="B14" t="s">
        <v>454</v>
      </c>
      <c r="C14" t="str">
        <f t="shared" si="1"/>
        <v>2/15</v>
      </c>
      <c r="D14" t="str">
        <f>"102/8582"</f>
        <v>102/8582</v>
      </c>
      <c r="E14">
        <v>1.32795510808009E-2</v>
      </c>
      <c r="F14">
        <v>6.1290235757542402E-2</v>
      </c>
      <c r="G14">
        <v>3.54838207017351E-2</v>
      </c>
      <c r="H14" t="s">
        <v>1363</v>
      </c>
      <c r="I14">
        <v>2</v>
      </c>
      <c r="J14" t="str">
        <f t="shared" si="0"/>
        <v/>
      </c>
    </row>
    <row r="15" spans="1:10">
      <c r="A15" t="s">
        <v>469</v>
      </c>
      <c r="B15" t="s">
        <v>470</v>
      </c>
      <c r="C15" t="str">
        <f t="shared" si="1"/>
        <v>2/15</v>
      </c>
      <c r="D15" t="str">
        <f>"118/8582"</f>
        <v>118/8582</v>
      </c>
      <c r="E15">
        <v>1.7512142285025699E-2</v>
      </c>
      <c r="F15">
        <v>7.0048569140102795E-2</v>
      </c>
      <c r="G15">
        <v>4.0554434765322701E-2</v>
      </c>
      <c r="H15" t="s">
        <v>1363</v>
      </c>
      <c r="I15">
        <v>2</v>
      </c>
      <c r="J15" t="str">
        <f t="shared" si="0"/>
        <v/>
      </c>
    </row>
    <row r="16" spans="1:10">
      <c r="A16" t="s">
        <v>1366</v>
      </c>
      <c r="B16" t="s">
        <v>1367</v>
      </c>
      <c r="C16" t="str">
        <f>"1/15"</f>
        <v>1/15</v>
      </c>
      <c r="D16" t="str">
        <f>"10/8582"</f>
        <v>10/8582</v>
      </c>
      <c r="E16">
        <v>1.7350637200354201E-2</v>
      </c>
      <c r="F16">
        <v>7.0048569140102795E-2</v>
      </c>
      <c r="G16">
        <v>4.0554434765322701E-2</v>
      </c>
      <c r="H16" t="s">
        <v>1368</v>
      </c>
      <c r="I16">
        <v>1</v>
      </c>
      <c r="J16" t="str">
        <f t="shared" si="0"/>
        <v/>
      </c>
    </row>
    <row r="17" spans="1:10">
      <c r="A17" t="s">
        <v>905</v>
      </c>
      <c r="B17" t="s">
        <v>906</v>
      </c>
      <c r="C17" t="str">
        <f>"1/15"</f>
        <v>1/15</v>
      </c>
      <c r="D17" t="str">
        <f>"12/8582"</f>
        <v>12/8582</v>
      </c>
      <c r="E17">
        <v>2.0786872007959901E-2</v>
      </c>
      <c r="F17">
        <v>7.7950770029849695E-2</v>
      </c>
      <c r="G17">
        <v>4.51293931751761E-2</v>
      </c>
      <c r="H17" t="s">
        <v>1441</v>
      </c>
      <c r="I17">
        <v>1</v>
      </c>
      <c r="J17" t="str">
        <f t="shared" si="0"/>
        <v/>
      </c>
    </row>
    <row r="18" spans="1:10">
      <c r="A18" t="s">
        <v>98</v>
      </c>
      <c r="B18" t="s">
        <v>99</v>
      </c>
      <c r="C18" t="str">
        <f>"2/15"</f>
        <v>2/15</v>
      </c>
      <c r="D18" t="str">
        <f>"153/8582"</f>
        <v>153/8582</v>
      </c>
      <c r="E18">
        <v>2.8479552146875801E-2</v>
      </c>
      <c r="F18">
        <v>8.54386564406273E-2</v>
      </c>
      <c r="G18">
        <v>4.94644853077316E-2</v>
      </c>
      <c r="H18" t="s">
        <v>1364</v>
      </c>
      <c r="I18">
        <v>2</v>
      </c>
      <c r="J18" t="str">
        <f t="shared" si="0"/>
        <v/>
      </c>
    </row>
    <row r="19" spans="1:10">
      <c r="A19" t="s">
        <v>1369</v>
      </c>
      <c r="B19" t="s">
        <v>1370</v>
      </c>
      <c r="C19" t="str">
        <f>"1/15"</f>
        <v>1/15</v>
      </c>
      <c r="D19" t="str">
        <f>"14/8582"</f>
        <v>14/8582</v>
      </c>
      <c r="E19">
        <v>2.4211889081335002E-2</v>
      </c>
      <c r="F19">
        <v>8.54386564406273E-2</v>
      </c>
      <c r="G19">
        <v>4.94644853077316E-2</v>
      </c>
      <c r="H19" t="s">
        <v>1368</v>
      </c>
      <c r="I19">
        <v>1</v>
      </c>
      <c r="J19" t="str">
        <f t="shared" si="0"/>
        <v/>
      </c>
    </row>
    <row r="20" spans="1:10">
      <c r="A20" t="s">
        <v>1371</v>
      </c>
      <c r="B20" t="s">
        <v>1372</v>
      </c>
      <c r="C20" t="str">
        <f>"1/15"</f>
        <v>1/15</v>
      </c>
      <c r="D20" t="str">
        <f>"15/8582"</f>
        <v>15/8582</v>
      </c>
      <c r="E20">
        <v>2.5920201600450301E-2</v>
      </c>
      <c r="F20">
        <v>8.54386564406273E-2</v>
      </c>
      <c r="G20">
        <v>4.94644853077316E-2</v>
      </c>
      <c r="H20" t="s">
        <v>1368</v>
      </c>
      <c r="I20">
        <v>1</v>
      </c>
      <c r="J20" t="str">
        <f t="shared" si="0"/>
        <v/>
      </c>
    </row>
    <row r="21" spans="1:10">
      <c r="A21" t="s">
        <v>581</v>
      </c>
      <c r="B21" t="s">
        <v>582</v>
      </c>
      <c r="C21" t="str">
        <f>"1/15"</f>
        <v>1/15</v>
      </c>
      <c r="D21" t="str">
        <f>"16/8582"</f>
        <v>16/8582</v>
      </c>
      <c r="E21">
        <v>2.7625722433413401E-2</v>
      </c>
      <c r="F21">
        <v>8.54386564406273E-2</v>
      </c>
      <c r="G21">
        <v>4.94644853077316E-2</v>
      </c>
      <c r="H21" t="s">
        <v>1373</v>
      </c>
      <c r="I21">
        <v>1</v>
      </c>
      <c r="J21" t="str">
        <f t="shared" si="0"/>
        <v/>
      </c>
    </row>
    <row r="22" spans="1:10">
      <c r="A22" t="s">
        <v>107</v>
      </c>
      <c r="B22" t="s">
        <v>108</v>
      </c>
      <c r="C22" t="str">
        <f>"2/15"</f>
        <v>2/15</v>
      </c>
      <c r="D22" t="str">
        <f>"169/8582"</f>
        <v>169/8582</v>
      </c>
      <c r="E22">
        <v>3.4215326632958003E-2</v>
      </c>
      <c r="F22">
        <v>9.7758076094165799E-2</v>
      </c>
      <c r="G22">
        <v>5.6596780896622297E-2</v>
      </c>
      <c r="H22" t="s">
        <v>1364</v>
      </c>
      <c r="I22">
        <v>2</v>
      </c>
      <c r="J22" t="str">
        <f t="shared" si="0"/>
        <v/>
      </c>
    </row>
    <row r="23" spans="1:10">
      <c r="A23" t="s">
        <v>831</v>
      </c>
      <c r="B23" t="s">
        <v>832</v>
      </c>
      <c r="C23" t="str">
        <f>"1/15"</f>
        <v>1/15</v>
      </c>
      <c r="D23" t="str">
        <f>"21/8582"</f>
        <v>21/8582</v>
      </c>
      <c r="E23">
        <v>3.6111599384267098E-2</v>
      </c>
      <c r="F23">
        <v>9.8486180138910306E-2</v>
      </c>
      <c r="G23">
        <v>5.7018314817263903E-2</v>
      </c>
      <c r="H23" t="s">
        <v>1374</v>
      </c>
      <c r="I23">
        <v>1</v>
      </c>
      <c r="J23" t="str">
        <f t="shared" si="0"/>
        <v/>
      </c>
    </row>
    <row r="24" spans="1:10">
      <c r="A24" t="s">
        <v>160</v>
      </c>
      <c r="B24" t="s">
        <v>161</v>
      </c>
      <c r="C24" t="str">
        <f>"3/15"</f>
        <v>3/15</v>
      </c>
      <c r="D24" t="str">
        <f>"447/8582"</f>
        <v>447/8582</v>
      </c>
      <c r="E24">
        <v>4.0011462899132599E-2</v>
      </c>
      <c r="F24">
        <v>0.102924738899713</v>
      </c>
      <c r="G24">
        <v>5.9588006731412603E-2</v>
      </c>
      <c r="H24" t="s">
        <v>1375</v>
      </c>
      <c r="I24">
        <v>3</v>
      </c>
      <c r="J24" t="str">
        <f t="shared" si="0"/>
        <v/>
      </c>
    </row>
    <row r="25" spans="1:10">
      <c r="A25" t="s">
        <v>1376</v>
      </c>
      <c r="B25" t="s">
        <v>1377</v>
      </c>
      <c r="C25" t="str">
        <f t="shared" ref="C25:C33" si="2">"1/15"</f>
        <v>1/15</v>
      </c>
      <c r="D25" t="str">
        <f>"24/8582"</f>
        <v>24/8582</v>
      </c>
      <c r="E25">
        <v>4.1169895559884997E-2</v>
      </c>
      <c r="F25">
        <v>0.102924738899713</v>
      </c>
      <c r="G25">
        <v>5.9588006731412603E-2</v>
      </c>
      <c r="H25" t="s">
        <v>1374</v>
      </c>
      <c r="I25">
        <v>1</v>
      </c>
      <c r="J25" t="str">
        <f t="shared" si="0"/>
        <v/>
      </c>
    </row>
    <row r="26" spans="1:10">
      <c r="A26" t="s">
        <v>1378</v>
      </c>
      <c r="B26" t="s">
        <v>1379</v>
      </c>
      <c r="C26" t="str">
        <f t="shared" si="2"/>
        <v>1/15</v>
      </c>
      <c r="D26" t="str">
        <f>"27/8582"</f>
        <v>27/8582</v>
      </c>
      <c r="E26">
        <v>4.6203407783395399E-2</v>
      </c>
      <c r="F26">
        <v>0.108473475632722</v>
      </c>
      <c r="G26">
        <v>6.2800433261049796E-2</v>
      </c>
      <c r="H26" t="s">
        <v>1374</v>
      </c>
      <c r="I26">
        <v>1</v>
      </c>
      <c r="J26" t="str">
        <f t="shared" si="0"/>
        <v/>
      </c>
    </row>
    <row r="27" spans="1:10">
      <c r="A27" t="s">
        <v>1201</v>
      </c>
      <c r="B27" t="s">
        <v>1202</v>
      </c>
      <c r="C27" t="str">
        <f t="shared" si="2"/>
        <v>1/15</v>
      </c>
      <c r="D27" t="str">
        <f>"28/8582"</f>
        <v>28/8582</v>
      </c>
      <c r="E27">
        <v>4.7875757156072299E-2</v>
      </c>
      <c r="F27">
        <v>0.108473475632722</v>
      </c>
      <c r="G27">
        <v>6.2800433261049796E-2</v>
      </c>
      <c r="H27" t="s">
        <v>1380</v>
      </c>
      <c r="I27">
        <v>1</v>
      </c>
      <c r="J27" t="str">
        <f t="shared" si="0"/>
        <v/>
      </c>
    </row>
    <row r="28" spans="1:10">
      <c r="A28" t="s">
        <v>634</v>
      </c>
      <c r="B28" t="s">
        <v>635</v>
      </c>
      <c r="C28" t="str">
        <f t="shared" si="2"/>
        <v>1/15</v>
      </c>
      <c r="D28" t="str">
        <f>"29/8582"</f>
        <v>29/8582</v>
      </c>
      <c r="E28">
        <v>4.9545369459399101E-2</v>
      </c>
      <c r="F28">
        <v>0.108473475632722</v>
      </c>
      <c r="G28">
        <v>6.2800433261049796E-2</v>
      </c>
      <c r="H28" t="s">
        <v>1374</v>
      </c>
      <c r="I28">
        <v>1</v>
      </c>
      <c r="J28" t="str">
        <f t="shared" si="0"/>
        <v/>
      </c>
    </row>
    <row r="29" spans="1:10">
      <c r="A29" t="s">
        <v>636</v>
      </c>
      <c r="B29" t="s">
        <v>637</v>
      </c>
      <c r="C29" t="str">
        <f t="shared" si="2"/>
        <v>1/15</v>
      </c>
      <c r="D29" t="str">
        <f>"30/8582"</f>
        <v>30/8582</v>
      </c>
      <c r="E29">
        <v>5.1212248853542898E-2</v>
      </c>
      <c r="F29">
        <v>0.108473475632722</v>
      </c>
      <c r="G29">
        <v>6.2800433261049796E-2</v>
      </c>
      <c r="H29" t="s">
        <v>1374</v>
      </c>
      <c r="I29">
        <v>1</v>
      </c>
      <c r="J29" t="str">
        <f t="shared" si="0"/>
        <v/>
      </c>
    </row>
    <row r="30" spans="1:10">
      <c r="A30" t="s">
        <v>585</v>
      </c>
      <c r="B30" t="s">
        <v>586</v>
      </c>
      <c r="C30" t="str">
        <f t="shared" si="2"/>
        <v>1/15</v>
      </c>
      <c r="D30" t="str">
        <f>"31/8582"</f>
        <v>31/8582</v>
      </c>
      <c r="E30">
        <v>5.2876399492831599E-2</v>
      </c>
      <c r="F30">
        <v>0.108473475632722</v>
      </c>
      <c r="G30">
        <v>6.2800433261049796E-2</v>
      </c>
      <c r="H30" t="s">
        <v>1373</v>
      </c>
      <c r="I30">
        <v>1</v>
      </c>
      <c r="J30" t="str">
        <f t="shared" si="0"/>
        <v/>
      </c>
    </row>
    <row r="31" spans="1:10">
      <c r="A31" t="s">
        <v>988</v>
      </c>
      <c r="B31" t="s">
        <v>989</v>
      </c>
      <c r="C31" t="str">
        <f t="shared" si="2"/>
        <v>1/15</v>
      </c>
      <c r="D31" t="str">
        <f>"33/8582"</f>
        <v>33/8582</v>
      </c>
      <c r="E31">
        <v>5.6196531095017398E-2</v>
      </c>
      <c r="F31">
        <v>0.108473475632722</v>
      </c>
      <c r="G31">
        <v>6.2800433261049796E-2</v>
      </c>
      <c r="H31" t="s">
        <v>1381</v>
      </c>
      <c r="I31">
        <v>1</v>
      </c>
      <c r="J31" t="str">
        <f t="shared" si="0"/>
        <v/>
      </c>
    </row>
    <row r="32" spans="1:10">
      <c r="A32" t="s">
        <v>921</v>
      </c>
      <c r="B32" t="s">
        <v>922</v>
      </c>
      <c r="C32" t="str">
        <f t="shared" si="2"/>
        <v>1/15</v>
      </c>
      <c r="D32" t="str">
        <f>"33/8582"</f>
        <v>33/8582</v>
      </c>
      <c r="E32">
        <v>5.6196531095017398E-2</v>
      </c>
      <c r="F32">
        <v>0.108473475632722</v>
      </c>
      <c r="G32">
        <v>6.2800433261049796E-2</v>
      </c>
      <c r="H32" t="s">
        <v>1382</v>
      </c>
      <c r="I32">
        <v>1</v>
      </c>
      <c r="J32" t="str">
        <f t="shared" si="0"/>
        <v/>
      </c>
    </row>
    <row r="33" spans="1:10">
      <c r="A33" t="s">
        <v>647</v>
      </c>
      <c r="B33" t="s">
        <v>648</v>
      </c>
      <c r="C33" t="str">
        <f t="shared" si="2"/>
        <v>1/15</v>
      </c>
      <c r="D33" t="str">
        <f>"34/8582"</f>
        <v>34/8582</v>
      </c>
      <c r="E33">
        <v>5.7852520337451897E-2</v>
      </c>
      <c r="F33">
        <v>0.108473475632722</v>
      </c>
      <c r="G33">
        <v>6.2800433261049796E-2</v>
      </c>
      <c r="H33" t="s">
        <v>1374</v>
      </c>
      <c r="I33">
        <v>1</v>
      </c>
      <c r="J33" t="str">
        <f t="shared" si="0"/>
        <v/>
      </c>
    </row>
    <row r="34" spans="1:10">
      <c r="A34" t="s">
        <v>593</v>
      </c>
      <c r="B34" t="s">
        <v>594</v>
      </c>
      <c r="C34" t="str">
        <f>"2/15"</f>
        <v>2/15</v>
      </c>
      <c r="D34" t="str">
        <f>"249/8582"</f>
        <v>249/8582</v>
      </c>
      <c r="E34">
        <v>6.8690184566863599E-2</v>
      </c>
      <c r="F34">
        <v>0.118338568369694</v>
      </c>
      <c r="G34">
        <v>6.8511802740349306E-2</v>
      </c>
      <c r="H34" t="s">
        <v>1383</v>
      </c>
      <c r="I34">
        <v>2</v>
      </c>
      <c r="J34" t="str">
        <f t="shared" si="0"/>
        <v/>
      </c>
    </row>
    <row r="35" spans="1:10">
      <c r="A35" t="s">
        <v>596</v>
      </c>
      <c r="B35" t="s">
        <v>597</v>
      </c>
      <c r="C35" t="str">
        <f>"2/15"</f>
        <v>2/15</v>
      </c>
      <c r="D35" t="str">
        <f>"250/8582"</f>
        <v>250/8582</v>
      </c>
      <c r="E35">
        <v>6.9175004260786294E-2</v>
      </c>
      <c r="F35">
        <v>0.118338568369694</v>
      </c>
      <c r="G35">
        <v>6.8511802740349306E-2</v>
      </c>
      <c r="H35" t="s">
        <v>1383</v>
      </c>
      <c r="I35">
        <v>2</v>
      </c>
      <c r="J35" t="str">
        <f t="shared" si="0"/>
        <v/>
      </c>
    </row>
    <row r="36" spans="1:10">
      <c r="A36" t="s">
        <v>1041</v>
      </c>
      <c r="B36" t="s">
        <v>1042</v>
      </c>
      <c r="C36" t="str">
        <f t="shared" ref="C36:C55" si="3">"1/15"</f>
        <v>1/15</v>
      </c>
      <c r="D36" t="str">
        <f>"40/8582"</f>
        <v>40/8582</v>
      </c>
      <c r="E36">
        <v>6.7731643862311605E-2</v>
      </c>
      <c r="F36">
        <v>0.118338568369694</v>
      </c>
      <c r="G36">
        <v>6.8511802740349306E-2</v>
      </c>
      <c r="H36" t="s">
        <v>1384</v>
      </c>
      <c r="I36">
        <v>1</v>
      </c>
      <c r="J36" t="str">
        <f t="shared" si="0"/>
        <v/>
      </c>
    </row>
    <row r="37" spans="1:10">
      <c r="A37" t="s">
        <v>588</v>
      </c>
      <c r="B37" t="s">
        <v>589</v>
      </c>
      <c r="C37" t="str">
        <f t="shared" si="3"/>
        <v>1/15</v>
      </c>
      <c r="D37" t="str">
        <f>"42/8582"</f>
        <v>42/8582</v>
      </c>
      <c r="E37">
        <v>7.1003141021816596E-2</v>
      </c>
      <c r="F37">
        <v>0.118338568369694</v>
      </c>
      <c r="G37">
        <v>6.8511802740349306E-2</v>
      </c>
      <c r="H37" t="s">
        <v>1373</v>
      </c>
      <c r="I37">
        <v>1</v>
      </c>
      <c r="J37" t="str">
        <f t="shared" si="0"/>
        <v/>
      </c>
    </row>
    <row r="38" spans="1:10">
      <c r="A38" t="s">
        <v>578</v>
      </c>
      <c r="B38" t="s">
        <v>579</v>
      </c>
      <c r="C38" t="str">
        <f t="shared" si="3"/>
        <v>1/15</v>
      </c>
      <c r="D38" t="str">
        <f>"45/8582"</f>
        <v>45/8582</v>
      </c>
      <c r="E38">
        <v>7.5890301778228197E-2</v>
      </c>
      <c r="F38">
        <v>0.12113018742348799</v>
      </c>
      <c r="G38">
        <v>7.0128003245177206E-2</v>
      </c>
      <c r="H38" t="s">
        <v>1373</v>
      </c>
      <c r="I38">
        <v>1</v>
      </c>
      <c r="J38" t="str">
        <f t="shared" si="0"/>
        <v/>
      </c>
    </row>
    <row r="39" spans="1:10">
      <c r="A39" t="s">
        <v>1385</v>
      </c>
      <c r="B39" t="s">
        <v>1386</v>
      </c>
      <c r="C39" t="str">
        <f t="shared" si="3"/>
        <v>1/15</v>
      </c>
      <c r="D39" t="str">
        <f>"46/8582"</f>
        <v>46/8582</v>
      </c>
      <c r="E39">
        <v>7.7514015667572003E-2</v>
      </c>
      <c r="F39">
        <v>0.12113018742348799</v>
      </c>
      <c r="G39">
        <v>7.0128003245177206E-2</v>
      </c>
      <c r="H39" t="s">
        <v>1374</v>
      </c>
      <c r="I39">
        <v>1</v>
      </c>
      <c r="J39" t="str">
        <f t="shared" si="0"/>
        <v/>
      </c>
    </row>
    <row r="40" spans="1:10">
      <c r="A40" t="s">
        <v>1387</v>
      </c>
      <c r="B40" t="s">
        <v>1388</v>
      </c>
      <c r="C40" t="str">
        <f t="shared" si="3"/>
        <v>1/15</v>
      </c>
      <c r="D40" t="str">
        <f>"47/8582"</f>
        <v>47/8582</v>
      </c>
      <c r="E40">
        <v>7.9135066483526403E-2</v>
      </c>
      <c r="F40">
        <v>0.12113018742348799</v>
      </c>
      <c r="G40">
        <v>7.0128003245177206E-2</v>
      </c>
      <c r="H40" t="s">
        <v>1368</v>
      </c>
      <c r="I40">
        <v>1</v>
      </c>
      <c r="J40" t="str">
        <f t="shared" si="0"/>
        <v/>
      </c>
    </row>
    <row r="41" spans="1:10">
      <c r="A41" t="s">
        <v>1047</v>
      </c>
      <c r="B41" t="s">
        <v>1048</v>
      </c>
      <c r="C41" t="str">
        <f t="shared" si="3"/>
        <v>1/15</v>
      </c>
      <c r="D41" t="str">
        <f>"48/8582"</f>
        <v>48/8582</v>
      </c>
      <c r="E41">
        <v>8.0753458282325302E-2</v>
      </c>
      <c r="F41">
        <v>0.12113018742348799</v>
      </c>
      <c r="G41">
        <v>7.0128003245177206E-2</v>
      </c>
      <c r="H41" t="s">
        <v>1384</v>
      </c>
      <c r="I41">
        <v>1</v>
      </c>
      <c r="J41" t="str">
        <f t="shared" si="0"/>
        <v/>
      </c>
    </row>
    <row r="42" spans="1:10">
      <c r="A42" t="s">
        <v>590</v>
      </c>
      <c r="B42" t="s">
        <v>591</v>
      </c>
      <c r="C42" t="str">
        <f t="shared" si="3"/>
        <v>1/15</v>
      </c>
      <c r="D42" t="str">
        <f>"50/8582"</f>
        <v>50/8582</v>
      </c>
      <c r="E42">
        <v>8.3982281024879299E-2</v>
      </c>
      <c r="F42">
        <v>0.122900899060799</v>
      </c>
      <c r="G42">
        <v>7.1153152087831004E-2</v>
      </c>
      <c r="H42" t="s">
        <v>1373</v>
      </c>
      <c r="I42">
        <v>1</v>
      </c>
      <c r="J42" t="str">
        <f t="shared" si="0"/>
        <v/>
      </c>
    </row>
    <row r="43" spans="1:10">
      <c r="A43" t="s">
        <v>1230</v>
      </c>
      <c r="B43" t="s">
        <v>1231</v>
      </c>
      <c r="C43" t="str">
        <f t="shared" si="3"/>
        <v>1/15</v>
      </c>
      <c r="D43" t="str">
        <f>"52/8582"</f>
        <v>52/8582</v>
      </c>
      <c r="E43">
        <v>8.72005162311634E-2</v>
      </c>
      <c r="F43">
        <v>0.124572166044519</v>
      </c>
      <c r="G43">
        <v>7.2120727709984803E-2</v>
      </c>
      <c r="H43" t="s">
        <v>1380</v>
      </c>
      <c r="I43">
        <v>1</v>
      </c>
      <c r="J43" t="str">
        <f t="shared" si="0"/>
        <v/>
      </c>
    </row>
    <row r="44" spans="1:10">
      <c r="A44" t="s">
        <v>170</v>
      </c>
      <c r="B44" t="s">
        <v>171</v>
      </c>
      <c r="C44" t="str">
        <f t="shared" si="3"/>
        <v>1/15</v>
      </c>
      <c r="D44" t="str">
        <f>"61/8582"</f>
        <v>61/8582</v>
      </c>
      <c r="E44">
        <v>0.101552416343284</v>
      </c>
      <c r="F44">
        <v>0.14170104606039699</v>
      </c>
      <c r="G44">
        <v>8.2037447719176995E-2</v>
      </c>
      <c r="H44" t="s">
        <v>1374</v>
      </c>
      <c r="I44">
        <v>1</v>
      </c>
      <c r="J44" t="str">
        <f t="shared" si="0"/>
        <v/>
      </c>
    </row>
    <row r="45" spans="1:10">
      <c r="A45" t="s">
        <v>1054</v>
      </c>
      <c r="B45" t="s">
        <v>1055</v>
      </c>
      <c r="C45" t="str">
        <f t="shared" si="3"/>
        <v>1/15</v>
      </c>
      <c r="D45" t="str">
        <f>"72/8582"</f>
        <v>72/8582</v>
      </c>
      <c r="E45">
        <v>0.118807603006527</v>
      </c>
      <c r="F45">
        <v>0.162010367736173</v>
      </c>
      <c r="G45">
        <v>9.3795476057784197E-2</v>
      </c>
      <c r="H45" t="s">
        <v>1384</v>
      </c>
      <c r="I45">
        <v>1</v>
      </c>
      <c r="J45" t="str">
        <f t="shared" si="0"/>
        <v/>
      </c>
    </row>
    <row r="46" spans="1:10">
      <c r="A46" t="s">
        <v>671</v>
      </c>
      <c r="B46" t="s">
        <v>672</v>
      </c>
      <c r="C46" t="str">
        <f t="shared" si="3"/>
        <v>1/15</v>
      </c>
      <c r="D46" t="str">
        <f>"75/8582"</f>
        <v>75/8582</v>
      </c>
      <c r="E46">
        <v>0.12345959457739</v>
      </c>
      <c r="F46">
        <v>0.16461279276985299</v>
      </c>
      <c r="G46">
        <v>9.5302143182546706E-2</v>
      </c>
      <c r="H46" t="s">
        <v>1374</v>
      </c>
      <c r="I46">
        <v>1</v>
      </c>
      <c r="J46" t="str">
        <f t="shared" si="0"/>
        <v/>
      </c>
    </row>
    <row r="47" spans="1:10">
      <c r="A47" t="s">
        <v>673</v>
      </c>
      <c r="B47" t="s">
        <v>674</v>
      </c>
      <c r="C47" t="str">
        <f t="shared" si="3"/>
        <v>1/15</v>
      </c>
      <c r="D47" t="str">
        <f>"80/8582"</f>
        <v>80/8582</v>
      </c>
      <c r="E47">
        <v>0.13116201101852001</v>
      </c>
      <c r="F47">
        <v>0.171080883937199</v>
      </c>
      <c r="G47">
        <v>9.9046827542589103E-2</v>
      </c>
      <c r="H47" t="s">
        <v>1389</v>
      </c>
      <c r="I47">
        <v>1</v>
      </c>
      <c r="J47" t="str">
        <f t="shared" si="0"/>
        <v/>
      </c>
    </row>
    <row r="48" spans="1:10">
      <c r="A48" t="s">
        <v>441</v>
      </c>
      <c r="B48" t="s">
        <v>442</v>
      </c>
      <c r="C48" t="str">
        <f t="shared" si="3"/>
        <v>1/15</v>
      </c>
      <c r="D48" t="str">
        <f>"90/8582"</f>
        <v>90/8582</v>
      </c>
      <c r="E48">
        <v>0.14637770119913701</v>
      </c>
      <c r="F48">
        <v>0.184856890759697</v>
      </c>
      <c r="G48">
        <v>0.10702241043982499</v>
      </c>
      <c r="H48" t="s">
        <v>1374</v>
      </c>
      <c r="I48">
        <v>1</v>
      </c>
      <c r="J48" t="str">
        <f t="shared" si="0"/>
        <v/>
      </c>
    </row>
    <row r="49" spans="1:10">
      <c r="A49" t="s">
        <v>1056</v>
      </c>
      <c r="B49" t="s">
        <v>1057</v>
      </c>
      <c r="C49" t="str">
        <f t="shared" si="3"/>
        <v>1/15</v>
      </c>
      <c r="D49" t="str">
        <f>"91/8582"</f>
        <v>91/8582</v>
      </c>
      <c r="E49">
        <v>0.14788551260775801</v>
      </c>
      <c r="F49">
        <v>0.184856890759697</v>
      </c>
      <c r="G49">
        <v>0.10702241043982499</v>
      </c>
      <c r="H49" t="s">
        <v>1384</v>
      </c>
      <c r="I49">
        <v>1</v>
      </c>
      <c r="J49" t="str">
        <f t="shared" si="0"/>
        <v/>
      </c>
    </row>
    <row r="50" spans="1:10">
      <c r="A50" t="s">
        <v>67</v>
      </c>
      <c r="B50" t="s">
        <v>68</v>
      </c>
      <c r="C50" t="str">
        <f t="shared" si="3"/>
        <v>1/15</v>
      </c>
      <c r="D50" t="str">
        <f>"97/8582"</f>
        <v>97/8582</v>
      </c>
      <c r="E50">
        <v>0.15688030629214</v>
      </c>
      <c r="F50">
        <v>0.192098334235273</v>
      </c>
      <c r="G50">
        <v>0.11121482508357899</v>
      </c>
      <c r="H50" t="s">
        <v>1382</v>
      </c>
      <c r="I50">
        <v>1</v>
      </c>
      <c r="J50" t="str">
        <f t="shared" si="0"/>
        <v/>
      </c>
    </row>
    <row r="51" spans="1:10">
      <c r="A51" t="s">
        <v>451</v>
      </c>
      <c r="B51" t="s">
        <v>452</v>
      </c>
      <c r="C51" t="str">
        <f t="shared" si="3"/>
        <v>1/15</v>
      </c>
      <c r="D51" t="str">
        <f>"100/8582"</f>
        <v>100/8582</v>
      </c>
      <c r="E51">
        <v>0.16134439707593701</v>
      </c>
      <c r="F51">
        <v>0.193613276491125</v>
      </c>
      <c r="G51">
        <v>0.11209189691591399</v>
      </c>
      <c r="H51" t="s">
        <v>1374</v>
      </c>
      <c r="I51">
        <v>1</v>
      </c>
      <c r="J51" t="str">
        <f t="shared" si="0"/>
        <v/>
      </c>
    </row>
    <row r="52" spans="1:10">
      <c r="A52" t="s">
        <v>461</v>
      </c>
      <c r="B52" t="s">
        <v>462</v>
      </c>
      <c r="C52" t="str">
        <f t="shared" si="3"/>
        <v>1/15</v>
      </c>
      <c r="D52" t="str">
        <f>"108/8582"</f>
        <v>108/8582</v>
      </c>
      <c r="E52">
        <v>0.17314102521687399</v>
      </c>
      <c r="F52">
        <v>0.20369532378455801</v>
      </c>
      <c r="G52">
        <v>0.117928871664744</v>
      </c>
      <c r="H52" t="s">
        <v>1374</v>
      </c>
      <c r="I52">
        <v>1</v>
      </c>
      <c r="J52" t="str">
        <f t="shared" si="0"/>
        <v/>
      </c>
    </row>
    <row r="53" spans="1:10">
      <c r="A53" t="s">
        <v>149</v>
      </c>
      <c r="B53" t="s">
        <v>150</v>
      </c>
      <c r="C53" t="str">
        <f t="shared" si="3"/>
        <v>1/15</v>
      </c>
      <c r="D53" t="str">
        <f>"111/8582"</f>
        <v>111/8582</v>
      </c>
      <c r="E53">
        <v>0.17752469351757599</v>
      </c>
      <c r="F53">
        <v>0.204836184827972</v>
      </c>
      <c r="G53">
        <v>0.118589370163563</v>
      </c>
      <c r="H53" t="s">
        <v>1374</v>
      </c>
      <c r="I53">
        <v>1</v>
      </c>
      <c r="J53" t="str">
        <f t="shared" si="0"/>
        <v/>
      </c>
    </row>
    <row r="54" spans="1:10">
      <c r="A54" t="s">
        <v>894</v>
      </c>
      <c r="B54" t="s">
        <v>895</v>
      </c>
      <c r="C54" t="str">
        <f t="shared" si="3"/>
        <v>1/15</v>
      </c>
      <c r="D54" t="str">
        <f>"119/8582"</f>
        <v>119/8582</v>
      </c>
      <c r="E54">
        <v>0.18910866376744101</v>
      </c>
      <c r="F54">
        <v>0.21171767189299001</v>
      </c>
      <c r="G54">
        <v>0.122573388990678</v>
      </c>
      <c r="H54" t="s">
        <v>1380</v>
      </c>
      <c r="I54">
        <v>1</v>
      </c>
      <c r="J54" t="str">
        <f t="shared" si="0"/>
        <v/>
      </c>
    </row>
    <row r="55" spans="1:10">
      <c r="A55" t="s">
        <v>74</v>
      </c>
      <c r="B55" t="s">
        <v>75</v>
      </c>
      <c r="C55" t="str">
        <f t="shared" si="3"/>
        <v>1/15</v>
      </c>
      <c r="D55" t="str">
        <f>"120/8582"</f>
        <v>120/8582</v>
      </c>
      <c r="E55">
        <v>0.19054590470369101</v>
      </c>
      <c r="F55">
        <v>0.21171767189299001</v>
      </c>
      <c r="G55">
        <v>0.122573388990678</v>
      </c>
      <c r="H55" t="s">
        <v>1390</v>
      </c>
      <c r="I55">
        <v>1</v>
      </c>
      <c r="J55" t="str">
        <f t="shared" si="0"/>
        <v/>
      </c>
    </row>
    <row r="56" spans="1:10">
      <c r="A56" t="s">
        <v>84</v>
      </c>
      <c r="B56" t="s">
        <v>85</v>
      </c>
      <c r="C56" t="str">
        <f>"2/15"</f>
        <v>2/15</v>
      </c>
      <c r="D56" t="str">
        <f>"492/8582"</f>
        <v>492/8582</v>
      </c>
      <c r="E56">
        <v>0.211180848199511</v>
      </c>
      <c r="F56">
        <v>0.23037910712674001</v>
      </c>
      <c r="G56">
        <v>0.133377377810218</v>
      </c>
      <c r="H56" t="s">
        <v>1442</v>
      </c>
      <c r="I56">
        <v>2</v>
      </c>
      <c r="J56" t="str">
        <f t="shared" si="0"/>
        <v/>
      </c>
    </row>
    <row r="57" spans="1:10">
      <c r="A57" t="s">
        <v>151</v>
      </c>
      <c r="B57" t="s">
        <v>152</v>
      </c>
      <c r="C57" t="str">
        <f>"1/15"</f>
        <v>1/15</v>
      </c>
      <c r="D57" t="str">
        <f>"139/8582"</f>
        <v>139/8582</v>
      </c>
      <c r="E57">
        <v>0.21740583080738399</v>
      </c>
      <c r="F57">
        <v>0.23293481872219701</v>
      </c>
      <c r="G57">
        <v>0.134857000312851</v>
      </c>
      <c r="H57" t="s">
        <v>1374</v>
      </c>
      <c r="I57">
        <v>1</v>
      </c>
      <c r="J57" t="str">
        <f t="shared" si="0"/>
        <v/>
      </c>
    </row>
    <row r="58" spans="1:10">
      <c r="A58" t="s">
        <v>153</v>
      </c>
      <c r="B58" t="s">
        <v>154</v>
      </c>
      <c r="C58" t="str">
        <f>"1/15"</f>
        <v>1/15</v>
      </c>
      <c r="D58" t="str">
        <f>"147/8582"</f>
        <v>147/8582</v>
      </c>
      <c r="E58">
        <v>0.228464445736418</v>
      </c>
      <c r="F58">
        <v>0.240488890248861</v>
      </c>
      <c r="G58">
        <v>0.139230410144078</v>
      </c>
      <c r="H58" t="s">
        <v>1389</v>
      </c>
      <c r="I58">
        <v>1</v>
      </c>
      <c r="J58" t="str">
        <f t="shared" si="0"/>
        <v/>
      </c>
    </row>
    <row r="59" spans="1:10">
      <c r="A59" t="s">
        <v>82</v>
      </c>
      <c r="B59" t="s">
        <v>83</v>
      </c>
      <c r="C59" t="str">
        <f>"1/15"</f>
        <v>1/15</v>
      </c>
      <c r="D59" t="str">
        <f>"246/8582"</f>
        <v>246/8582</v>
      </c>
      <c r="E59">
        <v>0.35377917265129899</v>
      </c>
      <c r="F59">
        <v>0.365978454466861</v>
      </c>
      <c r="G59">
        <v>0.211882263112393</v>
      </c>
      <c r="H59" t="s">
        <v>1374</v>
      </c>
      <c r="I59">
        <v>1</v>
      </c>
      <c r="J59" t="str">
        <f t="shared" si="0"/>
        <v/>
      </c>
    </row>
    <row r="60" spans="1:10">
      <c r="A60" t="s">
        <v>260</v>
      </c>
      <c r="B60" t="s">
        <v>261</v>
      </c>
      <c r="C60" t="str">
        <f>"1/15"</f>
        <v>1/15</v>
      </c>
      <c r="D60" t="str">
        <f>"263/8582"</f>
        <v>263/8582</v>
      </c>
      <c r="E60">
        <v>0.37328363631584999</v>
      </c>
      <c r="F60">
        <v>0.37961047760933903</v>
      </c>
      <c r="G60">
        <v>0.21977448703698599</v>
      </c>
      <c r="H60" t="s">
        <v>1380</v>
      </c>
      <c r="I60">
        <v>1</v>
      </c>
      <c r="J60" t="str">
        <f t="shared" si="0"/>
        <v/>
      </c>
    </row>
    <row r="61" spans="1:10">
      <c r="A61" t="s">
        <v>619</v>
      </c>
      <c r="B61" t="s">
        <v>620</v>
      </c>
      <c r="C61" t="str">
        <f>"1/15"</f>
        <v>1/15</v>
      </c>
      <c r="D61" t="str">
        <f>"400/8582"</f>
        <v>400/8582</v>
      </c>
      <c r="E61">
        <v>0.51156766595312098</v>
      </c>
      <c r="F61">
        <v>0.51156766595312098</v>
      </c>
      <c r="G61">
        <v>0.29617075397285902</v>
      </c>
      <c r="H61" t="s">
        <v>1373</v>
      </c>
      <c r="I61">
        <v>1</v>
      </c>
      <c r="J61" t="str">
        <f t="shared" si="0"/>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B70EE-315A-41BD-BCEB-4915ED89C265}">
  <dimension ref="A1:J7"/>
  <sheetViews>
    <sheetView workbookViewId="0"/>
  </sheetViews>
  <sheetFormatPr defaultColWidth="9" defaultRowHeight="15"/>
  <cols>
    <col min="1" max="1" width="26.140625" customWidth="1"/>
    <col min="2" max="2" width="45.42578125" customWidth="1"/>
    <col min="3" max="4" width="9.140625"/>
    <col min="5" max="5" width="21.85546875" bestFit="1" customWidth="1"/>
    <col min="6" max="6" width="20.85546875" bestFit="1" customWidth="1"/>
  </cols>
  <sheetData>
    <row r="1" spans="1:10">
      <c r="A1" t="s">
        <v>34</v>
      </c>
      <c r="B1" t="s">
        <v>7</v>
      </c>
      <c r="C1" t="str">
        <f>"GeneRatio"</f>
        <v>GeneRatio</v>
      </c>
      <c r="D1" t="str">
        <f>"BgRatio"</f>
        <v>BgRatio</v>
      </c>
      <c r="E1" t="s">
        <v>41</v>
      </c>
      <c r="F1" s="8" t="s">
        <v>43</v>
      </c>
      <c r="G1" t="s">
        <v>45</v>
      </c>
      <c r="H1" t="s">
        <v>47</v>
      </c>
      <c r="I1" t="s">
        <v>49</v>
      </c>
      <c r="J1" t="s">
        <v>51</v>
      </c>
    </row>
    <row r="2" spans="1:10">
      <c r="A2" t="s">
        <v>56</v>
      </c>
      <c r="B2" t="s">
        <v>57</v>
      </c>
      <c r="C2" t="str">
        <f t="shared" ref="C2:C7" si="0">"1/1"</f>
        <v>1/1</v>
      </c>
      <c r="D2" t="str">
        <f>"20/8582"</f>
        <v>20/8582</v>
      </c>
      <c r="E2">
        <v>2.3304591004428298E-3</v>
      </c>
      <c r="F2" s="8">
        <v>1.0720111862036599E-2</v>
      </c>
      <c r="G2" t="s">
        <v>86</v>
      </c>
      <c r="H2" t="s">
        <v>58</v>
      </c>
      <c r="I2">
        <v>1</v>
      </c>
      <c r="J2" t="str">
        <f t="shared" ref="J2:J7" si="1">IF(F2&lt;0.05,"*","")</f>
        <v>*</v>
      </c>
    </row>
    <row r="3" spans="1:10">
      <c r="A3" t="s">
        <v>59</v>
      </c>
      <c r="B3" t="s">
        <v>60</v>
      </c>
      <c r="C3" t="str">
        <f t="shared" si="0"/>
        <v>1/1</v>
      </c>
      <c r="D3" t="str">
        <f>"42/8582"</f>
        <v>42/8582</v>
      </c>
      <c r="E3">
        <v>4.8939641109298996E-3</v>
      </c>
      <c r="F3" s="8">
        <v>1.0720111862036599E-2</v>
      </c>
      <c r="G3" t="s">
        <v>86</v>
      </c>
      <c r="H3" t="s">
        <v>58</v>
      </c>
      <c r="I3">
        <v>1</v>
      </c>
      <c r="J3" t="str">
        <f t="shared" si="1"/>
        <v>*</v>
      </c>
    </row>
    <row r="4" spans="1:10">
      <c r="A4" t="s">
        <v>61</v>
      </c>
      <c r="B4" t="s">
        <v>62</v>
      </c>
      <c r="C4" t="str">
        <f t="shared" si="0"/>
        <v>1/1</v>
      </c>
      <c r="D4" t="str">
        <f>"46/8582"</f>
        <v>46/8582</v>
      </c>
      <c r="E4">
        <v>5.3600559310182901E-3</v>
      </c>
      <c r="F4" s="8">
        <v>1.0720111862036599E-2</v>
      </c>
      <c r="G4" t="s">
        <v>86</v>
      </c>
      <c r="H4" t="s">
        <v>58</v>
      </c>
      <c r="I4">
        <v>1</v>
      </c>
      <c r="J4" t="str">
        <f t="shared" si="1"/>
        <v>*</v>
      </c>
    </row>
    <row r="5" spans="1:10">
      <c r="A5" t="s">
        <v>65</v>
      </c>
      <c r="B5" t="s">
        <v>66</v>
      </c>
      <c r="C5" t="str">
        <f t="shared" si="0"/>
        <v>1/1</v>
      </c>
      <c r="D5" t="str">
        <f>"89/8582"</f>
        <v>89/8582</v>
      </c>
      <c r="E5">
        <v>1.0370542996970499E-2</v>
      </c>
      <c r="F5" s="8">
        <v>1.55558144954557E-2</v>
      </c>
      <c r="G5" t="s">
        <v>86</v>
      </c>
      <c r="H5" t="s">
        <v>58</v>
      </c>
      <c r="I5">
        <v>1</v>
      </c>
      <c r="J5" t="str">
        <f t="shared" si="1"/>
        <v>*</v>
      </c>
    </row>
    <row r="6" spans="1:10">
      <c r="A6" t="s">
        <v>78</v>
      </c>
      <c r="B6" t="s">
        <v>79</v>
      </c>
      <c r="C6" t="str">
        <f t="shared" si="0"/>
        <v>1/1</v>
      </c>
      <c r="D6" t="str">
        <f>"169/8582"</f>
        <v>169/8582</v>
      </c>
      <c r="E6">
        <v>1.9692379398741699E-2</v>
      </c>
      <c r="F6" s="8">
        <v>2.23724073642508E-2</v>
      </c>
      <c r="G6" t="s">
        <v>86</v>
      </c>
      <c r="H6" t="s">
        <v>58</v>
      </c>
      <c r="I6">
        <v>1</v>
      </c>
      <c r="J6" t="str">
        <f t="shared" si="1"/>
        <v>*</v>
      </c>
    </row>
    <row r="7" spans="1:10">
      <c r="A7" t="s">
        <v>80</v>
      </c>
      <c r="B7" t="s">
        <v>81</v>
      </c>
      <c r="C7" t="str">
        <f t="shared" si="0"/>
        <v>1/1</v>
      </c>
      <c r="D7" t="str">
        <f>"192/8582"</f>
        <v>192/8582</v>
      </c>
      <c r="E7">
        <v>2.23724073642508E-2</v>
      </c>
      <c r="F7" s="8">
        <v>2.23724073642508E-2</v>
      </c>
      <c r="G7" t="s">
        <v>86</v>
      </c>
      <c r="H7" t="s">
        <v>58</v>
      </c>
      <c r="I7">
        <v>1</v>
      </c>
      <c r="J7" t="str">
        <f t="shared" si="1"/>
        <v>*</v>
      </c>
    </row>
  </sheetData>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BCACD-6DEF-46DA-A5B1-5A3161B4B549}">
  <sheetPr>
    <tabColor theme="9"/>
  </sheetPr>
  <dimension ref="A1:J162"/>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172</v>
      </c>
      <c r="B2" s="9" t="s">
        <v>173</v>
      </c>
      <c r="C2" s="9" t="str">
        <f>"4/18"</f>
        <v>4/18</v>
      </c>
      <c r="D2" s="9" t="str">
        <f>"91/8582"</f>
        <v>91/8582</v>
      </c>
      <c r="E2" s="9">
        <v>3.2312715005033301E-5</v>
      </c>
      <c r="F2" s="9">
        <v>5.2023471158103504E-3</v>
      </c>
      <c r="G2" s="9">
        <v>1.7346825950070499E-3</v>
      </c>
      <c r="H2" s="9" t="s">
        <v>1443</v>
      </c>
      <c r="I2" s="9">
        <v>4</v>
      </c>
      <c r="J2" s="9" t="str">
        <f t="shared" ref="J2:J65" si="0">IF(F2&lt;0.05,"*","")</f>
        <v>*</v>
      </c>
    </row>
    <row r="3" spans="1:10">
      <c r="A3" s="9" t="s">
        <v>190</v>
      </c>
      <c r="B3" s="9" t="s">
        <v>191</v>
      </c>
      <c r="C3" s="9" t="str">
        <f>"4/18"</f>
        <v>4/18</v>
      </c>
      <c r="D3" s="9" t="str">
        <f>"342/8582"</f>
        <v>342/8582</v>
      </c>
      <c r="E3" s="9">
        <v>4.8646996208997597E-3</v>
      </c>
      <c r="F3" s="9">
        <v>2.9725603317327501E-2</v>
      </c>
      <c r="G3" s="9">
        <v>9.9117735808022297E-3</v>
      </c>
      <c r="H3" s="9" t="s">
        <v>1443</v>
      </c>
      <c r="I3" s="9">
        <v>4</v>
      </c>
      <c r="J3" s="9" t="str">
        <f t="shared" si="0"/>
        <v>*</v>
      </c>
    </row>
    <row r="4" spans="1:10">
      <c r="A4" s="9" t="s">
        <v>198</v>
      </c>
      <c r="B4" s="9" t="s">
        <v>199</v>
      </c>
      <c r="C4" s="9" t="str">
        <f>"3/18"</f>
        <v>3/18</v>
      </c>
      <c r="D4" s="9" t="str">
        <f>"96/8582"</f>
        <v>96/8582</v>
      </c>
      <c r="E4" s="9">
        <v>9.7991830802298795E-4</v>
      </c>
      <c r="F4" s="9">
        <v>2.9725603317327501E-2</v>
      </c>
      <c r="G4" s="9">
        <v>9.9117735808022297E-3</v>
      </c>
      <c r="H4" s="9" t="s">
        <v>1444</v>
      </c>
      <c r="I4" s="9">
        <v>3</v>
      </c>
      <c r="J4" s="9" t="str">
        <f t="shared" si="0"/>
        <v>*</v>
      </c>
    </row>
    <row r="5" spans="1:10">
      <c r="A5" s="9" t="s">
        <v>202</v>
      </c>
      <c r="B5" s="9" t="s">
        <v>203</v>
      </c>
      <c r="C5" s="9" t="str">
        <f>"3/18"</f>
        <v>3/18</v>
      </c>
      <c r="D5" s="9" t="str">
        <f>"220/8582"</f>
        <v>220/8582</v>
      </c>
      <c r="E5" s="9">
        <v>1.02025174996769E-2</v>
      </c>
      <c r="F5" s="9">
        <v>2.9725603317327501E-2</v>
      </c>
      <c r="G5" s="9">
        <v>9.9117735808022297E-3</v>
      </c>
      <c r="H5" s="9" t="s">
        <v>1445</v>
      </c>
      <c r="I5" s="9">
        <v>3</v>
      </c>
      <c r="J5" s="9" t="str">
        <f t="shared" si="0"/>
        <v>*</v>
      </c>
    </row>
    <row r="6" spans="1:10">
      <c r="A6" s="9" t="s">
        <v>773</v>
      </c>
      <c r="B6" s="9" t="s">
        <v>774</v>
      </c>
      <c r="C6" s="9" t="str">
        <f t="shared" ref="C6:C69" si="1">"2/18"</f>
        <v>2/18</v>
      </c>
      <c r="D6" s="9" t="str">
        <f>"22/8582"</f>
        <v>22/8582</v>
      </c>
      <c r="E6" s="9">
        <v>9.3628707727959305E-4</v>
      </c>
      <c r="F6" s="9">
        <v>2.9725603317327501E-2</v>
      </c>
      <c r="G6" s="9">
        <v>9.9117735808022297E-3</v>
      </c>
      <c r="H6" s="9" t="s">
        <v>1446</v>
      </c>
      <c r="I6" s="9">
        <v>2</v>
      </c>
      <c r="J6" s="9" t="str">
        <f t="shared" si="0"/>
        <v>*</v>
      </c>
    </row>
    <row r="7" spans="1:10">
      <c r="A7" s="9" t="s">
        <v>166</v>
      </c>
      <c r="B7" s="9" t="s">
        <v>167</v>
      </c>
      <c r="C7" s="9" t="str">
        <f t="shared" si="1"/>
        <v>2/18</v>
      </c>
      <c r="D7" s="9" t="str">
        <f>"33/8582"</f>
        <v>33/8582</v>
      </c>
      <c r="E7" s="9">
        <v>2.1110499492198601E-3</v>
      </c>
      <c r="F7" s="9">
        <v>2.9725603317327501E-2</v>
      </c>
      <c r="G7" s="9">
        <v>9.9117735808022297E-3</v>
      </c>
      <c r="H7" s="9" t="s">
        <v>1447</v>
      </c>
      <c r="I7" s="9">
        <v>2</v>
      </c>
      <c r="J7" s="9" t="str">
        <f t="shared" si="0"/>
        <v>*</v>
      </c>
    </row>
    <row r="8" spans="1:10">
      <c r="A8" s="9" t="s">
        <v>118</v>
      </c>
      <c r="B8" s="9" t="s">
        <v>119</v>
      </c>
      <c r="C8" s="9" t="str">
        <f t="shared" si="1"/>
        <v>2/18</v>
      </c>
      <c r="D8" s="9" t="str">
        <f>"33/8582"</f>
        <v>33/8582</v>
      </c>
      <c r="E8" s="9">
        <v>2.1110499492198601E-3</v>
      </c>
      <c r="F8" s="9">
        <v>2.9725603317327501E-2</v>
      </c>
      <c r="G8" s="9">
        <v>9.9117735808022297E-3</v>
      </c>
      <c r="H8" s="9" t="s">
        <v>1446</v>
      </c>
      <c r="I8" s="9">
        <v>2</v>
      </c>
      <c r="J8" s="9" t="str">
        <f t="shared" si="0"/>
        <v>*</v>
      </c>
    </row>
    <row r="9" spans="1:10">
      <c r="A9" s="9" t="s">
        <v>168</v>
      </c>
      <c r="B9" s="9" t="s">
        <v>169</v>
      </c>
      <c r="C9" s="9" t="str">
        <f t="shared" si="1"/>
        <v>2/18</v>
      </c>
      <c r="D9" s="9" t="str">
        <f>"40/8582"</f>
        <v>40/8582</v>
      </c>
      <c r="E9" s="9">
        <v>3.0916220448235299E-3</v>
      </c>
      <c r="F9" s="9">
        <v>2.9725603317327501E-2</v>
      </c>
      <c r="G9" s="9">
        <v>9.9117735808022297E-3</v>
      </c>
      <c r="H9" s="9" t="s">
        <v>1447</v>
      </c>
      <c r="I9" s="9">
        <v>2</v>
      </c>
      <c r="J9" s="9" t="str">
        <f t="shared" si="0"/>
        <v>*</v>
      </c>
    </row>
    <row r="10" spans="1:10">
      <c r="A10" s="9" t="s">
        <v>322</v>
      </c>
      <c r="B10" s="9" t="s">
        <v>323</v>
      </c>
      <c r="C10" s="9" t="str">
        <f t="shared" si="1"/>
        <v>2/18</v>
      </c>
      <c r="D10" s="9" t="str">
        <f>"49/8582"</f>
        <v>49/8582</v>
      </c>
      <c r="E10" s="9">
        <v>4.6094718182779597E-3</v>
      </c>
      <c r="F10" s="9">
        <v>2.9725603317327501E-2</v>
      </c>
      <c r="G10" s="9">
        <v>9.9117735808022297E-3</v>
      </c>
      <c r="H10" s="9" t="s">
        <v>1448</v>
      </c>
      <c r="I10" s="9">
        <v>2</v>
      </c>
      <c r="J10" s="9" t="str">
        <f t="shared" si="0"/>
        <v>*</v>
      </c>
    </row>
    <row r="11" spans="1:10">
      <c r="A11" s="9" t="s">
        <v>325</v>
      </c>
      <c r="B11" s="9" t="s">
        <v>326</v>
      </c>
      <c r="C11" s="9" t="str">
        <f t="shared" si="1"/>
        <v>2/18</v>
      </c>
      <c r="D11" s="9" t="str">
        <f>"51/8582"</f>
        <v>51/8582</v>
      </c>
      <c r="E11" s="9">
        <v>4.9851374074604601E-3</v>
      </c>
      <c r="F11" s="9">
        <v>2.9725603317327501E-2</v>
      </c>
      <c r="G11" s="9">
        <v>9.9117735808022297E-3</v>
      </c>
      <c r="H11" s="9" t="s">
        <v>1448</v>
      </c>
      <c r="I11" s="9">
        <v>2</v>
      </c>
      <c r="J11" s="9" t="str">
        <f t="shared" si="0"/>
        <v>*</v>
      </c>
    </row>
    <row r="12" spans="1:10">
      <c r="A12" s="9" t="s">
        <v>327</v>
      </c>
      <c r="B12" s="9" t="s">
        <v>328</v>
      </c>
      <c r="C12" s="9" t="str">
        <f t="shared" si="1"/>
        <v>2/18</v>
      </c>
      <c r="D12" s="9" t="str">
        <f>"51/8582"</f>
        <v>51/8582</v>
      </c>
      <c r="E12" s="9">
        <v>4.9851374074604601E-3</v>
      </c>
      <c r="F12" s="9">
        <v>2.9725603317327501E-2</v>
      </c>
      <c r="G12" s="9">
        <v>9.9117735808022297E-3</v>
      </c>
      <c r="H12" s="9" t="s">
        <v>1448</v>
      </c>
      <c r="I12" s="9">
        <v>2</v>
      </c>
      <c r="J12" s="9" t="str">
        <f t="shared" si="0"/>
        <v>*</v>
      </c>
    </row>
    <row r="13" spans="1:10">
      <c r="A13" s="9" t="s">
        <v>329</v>
      </c>
      <c r="B13" s="9" t="s">
        <v>330</v>
      </c>
      <c r="C13" s="9" t="str">
        <f t="shared" si="1"/>
        <v>2/18</v>
      </c>
      <c r="D13" s="9" t="str">
        <f>"51/8582"</f>
        <v>51/8582</v>
      </c>
      <c r="E13" s="9">
        <v>4.9851374074604601E-3</v>
      </c>
      <c r="F13" s="9">
        <v>2.9725603317327501E-2</v>
      </c>
      <c r="G13" s="9">
        <v>9.9117735808022297E-3</v>
      </c>
      <c r="H13" s="9" t="s">
        <v>1448</v>
      </c>
      <c r="I13" s="9">
        <v>2</v>
      </c>
      <c r="J13" s="9" t="str">
        <f t="shared" si="0"/>
        <v>*</v>
      </c>
    </row>
    <row r="14" spans="1:10">
      <c r="A14" s="9" t="s">
        <v>331</v>
      </c>
      <c r="B14" s="9" t="s">
        <v>332</v>
      </c>
      <c r="C14" s="9" t="str">
        <f t="shared" si="1"/>
        <v>2/18</v>
      </c>
      <c r="D14" s="9" t="str">
        <f>"52/8582"</f>
        <v>52/8582</v>
      </c>
      <c r="E14" s="9">
        <v>5.1781196889349804E-3</v>
      </c>
      <c r="F14" s="9">
        <v>2.9725603317327501E-2</v>
      </c>
      <c r="G14" s="9">
        <v>9.9117735808022297E-3</v>
      </c>
      <c r="H14" s="9" t="s">
        <v>1448</v>
      </c>
      <c r="I14" s="9">
        <v>2</v>
      </c>
      <c r="J14" s="9" t="str">
        <f t="shared" si="0"/>
        <v>*</v>
      </c>
    </row>
    <row r="15" spans="1:10">
      <c r="A15" s="9" t="s">
        <v>333</v>
      </c>
      <c r="B15" s="9" t="s">
        <v>334</v>
      </c>
      <c r="C15" s="9" t="str">
        <f t="shared" si="1"/>
        <v>2/18</v>
      </c>
      <c r="D15" s="9" t="str">
        <f>"52/8582"</f>
        <v>52/8582</v>
      </c>
      <c r="E15" s="9">
        <v>5.1781196889349804E-3</v>
      </c>
      <c r="F15" s="9">
        <v>2.9725603317327501E-2</v>
      </c>
      <c r="G15" s="9">
        <v>9.9117735808022297E-3</v>
      </c>
      <c r="H15" s="9" t="s">
        <v>1448</v>
      </c>
      <c r="I15" s="9">
        <v>2</v>
      </c>
      <c r="J15" s="9" t="str">
        <f t="shared" si="0"/>
        <v>*</v>
      </c>
    </row>
    <row r="16" spans="1:10">
      <c r="A16" s="9" t="s">
        <v>335</v>
      </c>
      <c r="B16" s="9" t="s">
        <v>336</v>
      </c>
      <c r="C16" s="9" t="str">
        <f t="shared" si="1"/>
        <v>2/18</v>
      </c>
      <c r="D16" s="9" t="str">
        <f>"52/8582"</f>
        <v>52/8582</v>
      </c>
      <c r="E16" s="9">
        <v>5.1781196889349804E-3</v>
      </c>
      <c r="F16" s="9">
        <v>2.9725603317327501E-2</v>
      </c>
      <c r="G16" s="9">
        <v>9.9117735808022297E-3</v>
      </c>
      <c r="H16" s="9" t="s">
        <v>1448</v>
      </c>
      <c r="I16" s="9">
        <v>2</v>
      </c>
      <c r="J16" s="9" t="str">
        <f t="shared" si="0"/>
        <v>*</v>
      </c>
    </row>
    <row r="17" spans="1:10">
      <c r="A17" s="9" t="s">
        <v>337</v>
      </c>
      <c r="B17" s="9" t="s">
        <v>338</v>
      </c>
      <c r="C17" s="9" t="str">
        <f t="shared" si="1"/>
        <v>2/18</v>
      </c>
      <c r="D17" s="9" t="str">
        <f>"52/8582"</f>
        <v>52/8582</v>
      </c>
      <c r="E17" s="9">
        <v>5.1781196889349804E-3</v>
      </c>
      <c r="F17" s="9">
        <v>2.9725603317327501E-2</v>
      </c>
      <c r="G17" s="9">
        <v>9.9117735808022297E-3</v>
      </c>
      <c r="H17" s="9" t="s">
        <v>1448</v>
      </c>
      <c r="I17" s="9">
        <v>2</v>
      </c>
      <c r="J17" s="9" t="str">
        <f t="shared" si="0"/>
        <v>*</v>
      </c>
    </row>
    <row r="18" spans="1:10">
      <c r="A18" s="9" t="s">
        <v>339</v>
      </c>
      <c r="B18" s="9" t="s">
        <v>340</v>
      </c>
      <c r="C18" s="9" t="str">
        <f t="shared" si="1"/>
        <v>2/18</v>
      </c>
      <c r="D18" s="9" t="str">
        <f>"52/8582"</f>
        <v>52/8582</v>
      </c>
      <c r="E18" s="9">
        <v>5.1781196889349804E-3</v>
      </c>
      <c r="F18" s="9">
        <v>2.9725603317327501E-2</v>
      </c>
      <c r="G18" s="9">
        <v>9.9117735808022297E-3</v>
      </c>
      <c r="H18" s="9" t="s">
        <v>1448</v>
      </c>
      <c r="I18" s="9">
        <v>2</v>
      </c>
      <c r="J18" s="9" t="str">
        <f t="shared" si="0"/>
        <v>*</v>
      </c>
    </row>
    <row r="19" spans="1:10">
      <c r="A19" s="9" t="s">
        <v>341</v>
      </c>
      <c r="B19" s="9" t="s">
        <v>342</v>
      </c>
      <c r="C19" s="9" t="str">
        <f t="shared" si="1"/>
        <v>2/18</v>
      </c>
      <c r="D19" s="9" t="str">
        <f>"53/8582"</f>
        <v>53/8582</v>
      </c>
      <c r="E19" s="9">
        <v>5.3745168558261003E-3</v>
      </c>
      <c r="F19" s="9">
        <v>2.9725603317327501E-2</v>
      </c>
      <c r="G19" s="9">
        <v>9.9117735808022297E-3</v>
      </c>
      <c r="H19" s="9" t="s">
        <v>1448</v>
      </c>
      <c r="I19" s="9">
        <v>2</v>
      </c>
      <c r="J19" s="9" t="str">
        <f t="shared" si="0"/>
        <v>*</v>
      </c>
    </row>
    <row r="20" spans="1:10">
      <c r="A20" s="9" t="s">
        <v>343</v>
      </c>
      <c r="B20" s="9" t="s">
        <v>344</v>
      </c>
      <c r="C20" s="9" t="str">
        <f t="shared" si="1"/>
        <v>2/18</v>
      </c>
      <c r="D20" s="9" t="str">
        <f>"54/8582"</f>
        <v>54/8582</v>
      </c>
      <c r="E20" s="9">
        <v>5.5743153743025202E-3</v>
      </c>
      <c r="F20" s="9">
        <v>2.9725603317327501E-2</v>
      </c>
      <c r="G20" s="9">
        <v>9.9117735808022297E-3</v>
      </c>
      <c r="H20" s="9" t="s">
        <v>1448</v>
      </c>
      <c r="I20" s="9">
        <v>2</v>
      </c>
      <c r="J20" s="9" t="str">
        <f t="shared" si="0"/>
        <v>*</v>
      </c>
    </row>
    <row r="21" spans="1:10">
      <c r="A21" s="9" t="s">
        <v>345</v>
      </c>
      <c r="B21" s="9" t="s">
        <v>346</v>
      </c>
      <c r="C21" s="9" t="str">
        <f t="shared" si="1"/>
        <v>2/18</v>
      </c>
      <c r="D21" s="9" t="str">
        <f>"55/8582"</f>
        <v>55/8582</v>
      </c>
      <c r="E21" s="9">
        <v>5.7775017468746697E-3</v>
      </c>
      <c r="F21" s="9">
        <v>2.9725603317327501E-2</v>
      </c>
      <c r="G21" s="9">
        <v>9.9117735808022297E-3</v>
      </c>
      <c r="H21" s="9" t="s">
        <v>1448</v>
      </c>
      <c r="I21" s="9">
        <v>2</v>
      </c>
      <c r="J21" s="9" t="str">
        <f t="shared" si="0"/>
        <v>*</v>
      </c>
    </row>
    <row r="22" spans="1:10">
      <c r="A22" s="9" t="s">
        <v>347</v>
      </c>
      <c r="B22" s="9" t="s">
        <v>348</v>
      </c>
      <c r="C22" s="9" t="str">
        <f t="shared" si="1"/>
        <v>2/18</v>
      </c>
      <c r="D22" s="9" t="str">
        <f>"55/8582"</f>
        <v>55/8582</v>
      </c>
      <c r="E22" s="9">
        <v>5.7775017468746697E-3</v>
      </c>
      <c r="F22" s="9">
        <v>2.9725603317327501E-2</v>
      </c>
      <c r="G22" s="9">
        <v>9.9117735808022297E-3</v>
      </c>
      <c r="H22" s="9" t="s">
        <v>1448</v>
      </c>
      <c r="I22" s="9">
        <v>2</v>
      </c>
      <c r="J22" s="9" t="str">
        <f t="shared" si="0"/>
        <v>*</v>
      </c>
    </row>
    <row r="23" spans="1:10">
      <c r="A23" s="9" t="s">
        <v>349</v>
      </c>
      <c r="B23" s="9" t="s">
        <v>350</v>
      </c>
      <c r="C23" s="9" t="str">
        <f t="shared" si="1"/>
        <v>2/18</v>
      </c>
      <c r="D23" s="9" t="str">
        <f>"56/8582"</f>
        <v>56/8582</v>
      </c>
      <c r="E23" s="9">
        <v>5.98406251231448E-3</v>
      </c>
      <c r="F23" s="9">
        <v>2.9725603317327501E-2</v>
      </c>
      <c r="G23" s="9">
        <v>9.9117735808022297E-3</v>
      </c>
      <c r="H23" s="9" t="s">
        <v>1448</v>
      </c>
      <c r="I23" s="9">
        <v>2</v>
      </c>
      <c r="J23" s="9" t="str">
        <f t="shared" si="0"/>
        <v>*</v>
      </c>
    </row>
    <row r="24" spans="1:10">
      <c r="A24" s="9" t="s">
        <v>351</v>
      </c>
      <c r="B24" s="9" t="s">
        <v>352</v>
      </c>
      <c r="C24" s="9" t="str">
        <f t="shared" si="1"/>
        <v>2/18</v>
      </c>
      <c r="D24" s="9" t="str">
        <f>"56/8582"</f>
        <v>56/8582</v>
      </c>
      <c r="E24" s="9">
        <v>5.98406251231448E-3</v>
      </c>
      <c r="F24" s="9">
        <v>2.9725603317327501E-2</v>
      </c>
      <c r="G24" s="9">
        <v>9.9117735808022297E-3</v>
      </c>
      <c r="H24" s="9" t="s">
        <v>1448</v>
      </c>
      <c r="I24" s="9">
        <v>2</v>
      </c>
      <c r="J24" s="9" t="str">
        <f t="shared" si="0"/>
        <v>*</v>
      </c>
    </row>
    <row r="25" spans="1:10">
      <c r="A25" s="9" t="s">
        <v>353</v>
      </c>
      <c r="B25" s="9" t="s">
        <v>354</v>
      </c>
      <c r="C25" s="9" t="str">
        <f t="shared" si="1"/>
        <v>2/18</v>
      </c>
      <c r="D25" s="9" t="str">
        <f>"56/8582"</f>
        <v>56/8582</v>
      </c>
      <c r="E25" s="9">
        <v>5.98406251231448E-3</v>
      </c>
      <c r="F25" s="9">
        <v>2.9725603317327501E-2</v>
      </c>
      <c r="G25" s="9">
        <v>9.9117735808022297E-3</v>
      </c>
      <c r="H25" s="9" t="s">
        <v>1448</v>
      </c>
      <c r="I25" s="9">
        <v>2</v>
      </c>
      <c r="J25" s="9" t="str">
        <f t="shared" si="0"/>
        <v>*</v>
      </c>
    </row>
    <row r="26" spans="1:10">
      <c r="A26" s="9" t="s">
        <v>355</v>
      </c>
      <c r="B26" s="9" t="s">
        <v>356</v>
      </c>
      <c r="C26" s="9" t="str">
        <f t="shared" si="1"/>
        <v>2/18</v>
      </c>
      <c r="D26" s="9" t="str">
        <f>"57/8582"</f>
        <v>57/8582</v>
      </c>
      <c r="E26" s="9">
        <v>6.1939842455752897E-3</v>
      </c>
      <c r="F26" s="9">
        <v>2.9725603317327501E-2</v>
      </c>
      <c r="G26" s="9">
        <v>9.9117735808022297E-3</v>
      </c>
      <c r="H26" s="9" t="s">
        <v>1448</v>
      </c>
      <c r="I26" s="9">
        <v>2</v>
      </c>
      <c r="J26" s="9" t="str">
        <f t="shared" si="0"/>
        <v>*</v>
      </c>
    </row>
    <row r="27" spans="1:10">
      <c r="A27" s="9" t="s">
        <v>357</v>
      </c>
      <c r="B27" s="9" t="s">
        <v>358</v>
      </c>
      <c r="C27" s="9" t="str">
        <f t="shared" si="1"/>
        <v>2/18</v>
      </c>
      <c r="D27" s="9" t="str">
        <f>"57/8582"</f>
        <v>57/8582</v>
      </c>
      <c r="E27" s="9">
        <v>6.1939842455752897E-3</v>
      </c>
      <c r="F27" s="9">
        <v>2.9725603317327501E-2</v>
      </c>
      <c r="G27" s="9">
        <v>9.9117735808022297E-3</v>
      </c>
      <c r="H27" s="9" t="s">
        <v>1448</v>
      </c>
      <c r="I27" s="9">
        <v>2</v>
      </c>
      <c r="J27" s="9" t="str">
        <f t="shared" si="0"/>
        <v>*</v>
      </c>
    </row>
    <row r="28" spans="1:10">
      <c r="A28" s="9" t="s">
        <v>359</v>
      </c>
      <c r="B28" s="9" t="s">
        <v>360</v>
      </c>
      <c r="C28" s="9" t="str">
        <f t="shared" si="1"/>
        <v>2/18</v>
      </c>
      <c r="D28" s="9" t="str">
        <f>"57/8582"</f>
        <v>57/8582</v>
      </c>
      <c r="E28" s="9">
        <v>6.1939842455752897E-3</v>
      </c>
      <c r="F28" s="9">
        <v>2.9725603317327501E-2</v>
      </c>
      <c r="G28" s="9">
        <v>9.9117735808022297E-3</v>
      </c>
      <c r="H28" s="9" t="s">
        <v>1448</v>
      </c>
      <c r="I28" s="9">
        <v>2</v>
      </c>
      <c r="J28" s="9" t="str">
        <f t="shared" si="0"/>
        <v>*</v>
      </c>
    </row>
    <row r="29" spans="1:10">
      <c r="A29" s="9" t="s">
        <v>361</v>
      </c>
      <c r="B29" s="9" t="s">
        <v>362</v>
      </c>
      <c r="C29" s="9" t="str">
        <f t="shared" si="1"/>
        <v>2/18</v>
      </c>
      <c r="D29" s="9" t="str">
        <f>"57/8582"</f>
        <v>57/8582</v>
      </c>
      <c r="E29" s="9">
        <v>6.1939842455752897E-3</v>
      </c>
      <c r="F29" s="9">
        <v>2.9725603317327501E-2</v>
      </c>
      <c r="G29" s="9">
        <v>9.9117735808022297E-3</v>
      </c>
      <c r="H29" s="9" t="s">
        <v>1448</v>
      </c>
      <c r="I29" s="9">
        <v>2</v>
      </c>
      <c r="J29" s="9" t="str">
        <f t="shared" si="0"/>
        <v>*</v>
      </c>
    </row>
    <row r="30" spans="1:10">
      <c r="A30" s="9" t="s">
        <v>363</v>
      </c>
      <c r="B30" s="9" t="s">
        <v>364</v>
      </c>
      <c r="C30" s="9" t="str">
        <f t="shared" si="1"/>
        <v>2/18</v>
      </c>
      <c r="D30" s="9" t="str">
        <f>"59/8582"</f>
        <v>59/8582</v>
      </c>
      <c r="E30" s="9">
        <v>6.6238570958008702E-3</v>
      </c>
      <c r="F30" s="9">
        <v>2.9725603317327501E-2</v>
      </c>
      <c r="G30" s="9">
        <v>9.9117735808022297E-3</v>
      </c>
      <c r="H30" s="9" t="s">
        <v>1448</v>
      </c>
      <c r="I30" s="9">
        <v>2</v>
      </c>
      <c r="J30" s="9" t="str">
        <f t="shared" si="0"/>
        <v>*</v>
      </c>
    </row>
    <row r="31" spans="1:10">
      <c r="A31" s="9" t="s">
        <v>365</v>
      </c>
      <c r="B31" s="9" t="s">
        <v>366</v>
      </c>
      <c r="C31" s="9" t="str">
        <f t="shared" si="1"/>
        <v>2/18</v>
      </c>
      <c r="D31" s="9" t="str">
        <f>"60/8582"</f>
        <v>60/8582</v>
      </c>
      <c r="E31" s="9">
        <v>6.8437815428606099E-3</v>
      </c>
      <c r="F31" s="9">
        <v>2.9725603317327501E-2</v>
      </c>
      <c r="G31" s="9">
        <v>9.9117735808022297E-3</v>
      </c>
      <c r="H31" s="9" t="s">
        <v>1448</v>
      </c>
      <c r="I31" s="9">
        <v>2</v>
      </c>
      <c r="J31" s="9" t="str">
        <f t="shared" si="0"/>
        <v>*</v>
      </c>
    </row>
    <row r="32" spans="1:10">
      <c r="A32" s="9" t="s">
        <v>367</v>
      </c>
      <c r="B32" s="9" t="s">
        <v>368</v>
      </c>
      <c r="C32" s="9" t="str">
        <f t="shared" si="1"/>
        <v>2/18</v>
      </c>
      <c r="D32" s="9" t="str">
        <f>"62/8582"</f>
        <v>62/8582</v>
      </c>
      <c r="E32" s="9">
        <v>7.2935400751999897E-3</v>
      </c>
      <c r="F32" s="9">
        <v>2.9725603317327501E-2</v>
      </c>
      <c r="G32" s="9">
        <v>9.9117735808022297E-3</v>
      </c>
      <c r="H32" s="9" t="s">
        <v>1448</v>
      </c>
      <c r="I32" s="9">
        <v>2</v>
      </c>
      <c r="J32" s="9" t="str">
        <f t="shared" si="0"/>
        <v>*</v>
      </c>
    </row>
    <row r="33" spans="1:10">
      <c r="A33" s="9" t="s">
        <v>369</v>
      </c>
      <c r="B33" s="9" t="s">
        <v>370</v>
      </c>
      <c r="C33" s="9" t="str">
        <f t="shared" si="1"/>
        <v>2/18</v>
      </c>
      <c r="D33" s="9" t="str">
        <f>"63/8582"</f>
        <v>63/8582</v>
      </c>
      <c r="E33" s="9">
        <v>7.5233477055122204E-3</v>
      </c>
      <c r="F33" s="9">
        <v>2.9725603317327501E-2</v>
      </c>
      <c r="G33" s="9">
        <v>9.9117735808022297E-3</v>
      </c>
      <c r="H33" s="9" t="s">
        <v>1448</v>
      </c>
      <c r="I33" s="9">
        <v>2</v>
      </c>
      <c r="J33" s="9" t="str">
        <f t="shared" si="0"/>
        <v>*</v>
      </c>
    </row>
    <row r="34" spans="1:10">
      <c r="A34" s="9" t="s">
        <v>371</v>
      </c>
      <c r="B34" s="9" t="s">
        <v>372</v>
      </c>
      <c r="C34" s="9" t="str">
        <f t="shared" si="1"/>
        <v>2/18</v>
      </c>
      <c r="D34" s="9" t="str">
        <f>"63/8582"</f>
        <v>63/8582</v>
      </c>
      <c r="E34" s="9">
        <v>7.5233477055122204E-3</v>
      </c>
      <c r="F34" s="9">
        <v>2.9725603317327501E-2</v>
      </c>
      <c r="G34" s="9">
        <v>9.9117735808022297E-3</v>
      </c>
      <c r="H34" s="9" t="s">
        <v>1448</v>
      </c>
      <c r="I34" s="9">
        <v>2</v>
      </c>
      <c r="J34" s="9" t="str">
        <f t="shared" si="0"/>
        <v>*</v>
      </c>
    </row>
    <row r="35" spans="1:10">
      <c r="A35" s="9" t="s">
        <v>373</v>
      </c>
      <c r="B35" s="9" t="s">
        <v>374</v>
      </c>
      <c r="C35" s="9" t="str">
        <f t="shared" si="1"/>
        <v>2/18</v>
      </c>
      <c r="D35" s="9" t="str">
        <f>"63/8582"</f>
        <v>63/8582</v>
      </c>
      <c r="E35" s="9">
        <v>7.5233477055122204E-3</v>
      </c>
      <c r="F35" s="9">
        <v>2.9725603317327501E-2</v>
      </c>
      <c r="G35" s="9">
        <v>9.9117735808022297E-3</v>
      </c>
      <c r="H35" s="9" t="s">
        <v>1448</v>
      </c>
      <c r="I35" s="9">
        <v>2</v>
      </c>
      <c r="J35" s="9" t="str">
        <f t="shared" si="0"/>
        <v>*</v>
      </c>
    </row>
    <row r="36" spans="1:10">
      <c r="A36" s="9" t="s">
        <v>375</v>
      </c>
      <c r="B36" s="9" t="s">
        <v>376</v>
      </c>
      <c r="C36" s="9" t="str">
        <f t="shared" si="1"/>
        <v>2/18</v>
      </c>
      <c r="D36" s="9" t="str">
        <f>"64/8582"</f>
        <v>64/8582</v>
      </c>
      <c r="E36" s="9">
        <v>7.7564233347022504E-3</v>
      </c>
      <c r="F36" s="9">
        <v>2.9725603317327501E-2</v>
      </c>
      <c r="G36" s="9">
        <v>9.9117735808022297E-3</v>
      </c>
      <c r="H36" s="9" t="s">
        <v>1448</v>
      </c>
      <c r="I36" s="9">
        <v>2</v>
      </c>
      <c r="J36" s="9" t="str">
        <f t="shared" si="0"/>
        <v>*</v>
      </c>
    </row>
    <row r="37" spans="1:10">
      <c r="A37" s="9" t="s">
        <v>377</v>
      </c>
      <c r="B37" s="9" t="s">
        <v>378</v>
      </c>
      <c r="C37" s="9" t="str">
        <f t="shared" si="1"/>
        <v>2/18</v>
      </c>
      <c r="D37" s="9" t="str">
        <f>"64/8582"</f>
        <v>64/8582</v>
      </c>
      <c r="E37" s="9">
        <v>7.7564233347022504E-3</v>
      </c>
      <c r="F37" s="9">
        <v>2.9725603317327501E-2</v>
      </c>
      <c r="G37" s="9">
        <v>9.9117735808022297E-3</v>
      </c>
      <c r="H37" s="9" t="s">
        <v>1448</v>
      </c>
      <c r="I37" s="9">
        <v>2</v>
      </c>
      <c r="J37" s="9" t="str">
        <f t="shared" si="0"/>
        <v>*</v>
      </c>
    </row>
    <row r="38" spans="1:10">
      <c r="A38" s="9" t="s">
        <v>379</v>
      </c>
      <c r="B38" s="9" t="s">
        <v>380</v>
      </c>
      <c r="C38" s="9" t="str">
        <f t="shared" si="1"/>
        <v>2/18</v>
      </c>
      <c r="D38" s="9" t="str">
        <f>"64/8582"</f>
        <v>64/8582</v>
      </c>
      <c r="E38" s="9">
        <v>7.7564233347022504E-3</v>
      </c>
      <c r="F38" s="9">
        <v>2.9725603317327501E-2</v>
      </c>
      <c r="G38" s="9">
        <v>9.9117735808022297E-3</v>
      </c>
      <c r="H38" s="9" t="s">
        <v>1448</v>
      </c>
      <c r="I38" s="9">
        <v>2</v>
      </c>
      <c r="J38" s="9" t="str">
        <f t="shared" si="0"/>
        <v>*</v>
      </c>
    </row>
    <row r="39" spans="1:10">
      <c r="A39" s="9" t="s">
        <v>381</v>
      </c>
      <c r="B39" s="9" t="s">
        <v>382</v>
      </c>
      <c r="C39" s="9" t="str">
        <f t="shared" si="1"/>
        <v>2/18</v>
      </c>
      <c r="D39" s="9" t="str">
        <f>"66/8582"</f>
        <v>66/8582</v>
      </c>
      <c r="E39" s="9">
        <v>8.2323260713409192E-3</v>
      </c>
      <c r="F39" s="9">
        <v>2.9725603317327501E-2</v>
      </c>
      <c r="G39" s="9">
        <v>9.9117735808022297E-3</v>
      </c>
      <c r="H39" s="9" t="s">
        <v>1448</v>
      </c>
      <c r="I39" s="9">
        <v>2</v>
      </c>
      <c r="J39" s="9" t="str">
        <f t="shared" si="0"/>
        <v>*</v>
      </c>
    </row>
    <row r="40" spans="1:10">
      <c r="A40" s="9" t="s">
        <v>383</v>
      </c>
      <c r="B40" s="9" t="s">
        <v>384</v>
      </c>
      <c r="C40" s="9" t="str">
        <f t="shared" si="1"/>
        <v>2/18</v>
      </c>
      <c r="D40" s="9" t="str">
        <f>"66/8582"</f>
        <v>66/8582</v>
      </c>
      <c r="E40" s="9">
        <v>8.2323260713409192E-3</v>
      </c>
      <c r="F40" s="9">
        <v>2.9725603317327501E-2</v>
      </c>
      <c r="G40" s="9">
        <v>9.9117735808022297E-3</v>
      </c>
      <c r="H40" s="9" t="s">
        <v>1448</v>
      </c>
      <c r="I40" s="9">
        <v>2</v>
      </c>
      <c r="J40" s="9" t="str">
        <f t="shared" si="0"/>
        <v>*</v>
      </c>
    </row>
    <row r="41" spans="1:10">
      <c r="A41" s="9" t="s">
        <v>385</v>
      </c>
      <c r="B41" s="9" t="s">
        <v>386</v>
      </c>
      <c r="C41" s="9" t="str">
        <f t="shared" si="1"/>
        <v>2/18</v>
      </c>
      <c r="D41" s="9" t="str">
        <f>"66/8582"</f>
        <v>66/8582</v>
      </c>
      <c r="E41" s="9">
        <v>8.2323260713409192E-3</v>
      </c>
      <c r="F41" s="9">
        <v>2.9725603317327501E-2</v>
      </c>
      <c r="G41" s="9">
        <v>9.9117735808022297E-3</v>
      </c>
      <c r="H41" s="9" t="s">
        <v>1448</v>
      </c>
      <c r="I41" s="9">
        <v>2</v>
      </c>
      <c r="J41" s="9" t="str">
        <f t="shared" si="0"/>
        <v>*</v>
      </c>
    </row>
    <row r="42" spans="1:10">
      <c r="A42" s="9" t="s">
        <v>387</v>
      </c>
      <c r="B42" s="9" t="s">
        <v>388</v>
      </c>
      <c r="C42" s="9" t="str">
        <f t="shared" si="1"/>
        <v>2/18</v>
      </c>
      <c r="D42" s="9" t="str">
        <f>"67/8582"</f>
        <v>67/8582</v>
      </c>
      <c r="E42" s="9">
        <v>8.4751270081921196E-3</v>
      </c>
      <c r="F42" s="9">
        <v>2.9725603317327501E-2</v>
      </c>
      <c r="G42" s="9">
        <v>9.9117735808022297E-3</v>
      </c>
      <c r="H42" s="9" t="s">
        <v>1448</v>
      </c>
      <c r="I42" s="9">
        <v>2</v>
      </c>
      <c r="J42" s="9" t="str">
        <f t="shared" si="0"/>
        <v>*</v>
      </c>
    </row>
    <row r="43" spans="1:10">
      <c r="A43" s="9" t="s">
        <v>389</v>
      </c>
      <c r="B43" s="9" t="s">
        <v>390</v>
      </c>
      <c r="C43" s="9" t="str">
        <f t="shared" si="1"/>
        <v>2/18</v>
      </c>
      <c r="D43" s="9" t="str">
        <f>"68/8582"</f>
        <v>68/8582</v>
      </c>
      <c r="E43" s="9">
        <v>8.7211436025692105E-3</v>
      </c>
      <c r="F43" s="9">
        <v>2.9725603317327501E-2</v>
      </c>
      <c r="G43" s="9">
        <v>9.9117735808022297E-3</v>
      </c>
      <c r="H43" s="9" t="s">
        <v>1448</v>
      </c>
      <c r="I43" s="9">
        <v>2</v>
      </c>
      <c r="J43" s="9" t="str">
        <f t="shared" si="0"/>
        <v>*</v>
      </c>
    </row>
    <row r="44" spans="1:10">
      <c r="A44" s="9" t="s">
        <v>391</v>
      </c>
      <c r="B44" s="9" t="s">
        <v>392</v>
      </c>
      <c r="C44" s="9" t="str">
        <f t="shared" si="1"/>
        <v>2/18</v>
      </c>
      <c r="D44" s="9" t="str">
        <f>"68/8582"</f>
        <v>68/8582</v>
      </c>
      <c r="E44" s="9">
        <v>8.7211436025692105E-3</v>
      </c>
      <c r="F44" s="9">
        <v>2.9725603317327501E-2</v>
      </c>
      <c r="G44" s="9">
        <v>9.9117735808022297E-3</v>
      </c>
      <c r="H44" s="9" t="s">
        <v>1448</v>
      </c>
      <c r="I44" s="9">
        <v>2</v>
      </c>
      <c r="J44" s="9" t="str">
        <f t="shared" si="0"/>
        <v>*</v>
      </c>
    </row>
    <row r="45" spans="1:10">
      <c r="A45" s="9" t="s">
        <v>393</v>
      </c>
      <c r="B45" s="9" t="s">
        <v>394</v>
      </c>
      <c r="C45" s="9" t="str">
        <f t="shared" si="1"/>
        <v>2/18</v>
      </c>
      <c r="D45" s="9" t="str">
        <f>"70/8582"</f>
        <v>70/8582</v>
      </c>
      <c r="E45" s="9">
        <v>9.2227718108080902E-3</v>
      </c>
      <c r="F45" s="9">
        <v>2.9725603317327501E-2</v>
      </c>
      <c r="G45" s="9">
        <v>9.9117735808022297E-3</v>
      </c>
      <c r="H45" s="9" t="s">
        <v>1448</v>
      </c>
      <c r="I45" s="9">
        <v>2</v>
      </c>
      <c r="J45" s="9" t="str">
        <f t="shared" si="0"/>
        <v>*</v>
      </c>
    </row>
    <row r="46" spans="1:10">
      <c r="A46" s="9" t="s">
        <v>395</v>
      </c>
      <c r="B46" s="9" t="s">
        <v>396</v>
      </c>
      <c r="C46" s="9" t="str">
        <f t="shared" si="1"/>
        <v>2/18</v>
      </c>
      <c r="D46" s="9" t="str">
        <f>"70/8582"</f>
        <v>70/8582</v>
      </c>
      <c r="E46" s="9">
        <v>9.2227718108080902E-3</v>
      </c>
      <c r="F46" s="9">
        <v>2.9725603317327501E-2</v>
      </c>
      <c r="G46" s="9">
        <v>9.9117735808022297E-3</v>
      </c>
      <c r="H46" s="9" t="s">
        <v>1448</v>
      </c>
      <c r="I46" s="9">
        <v>2</v>
      </c>
      <c r="J46" s="9" t="str">
        <f t="shared" si="0"/>
        <v>*</v>
      </c>
    </row>
    <row r="47" spans="1:10">
      <c r="A47" s="9" t="s">
        <v>397</v>
      </c>
      <c r="B47" s="9" t="s">
        <v>398</v>
      </c>
      <c r="C47" s="9" t="str">
        <f t="shared" si="1"/>
        <v>2/18</v>
      </c>
      <c r="D47" s="9" t="str">
        <f>"70/8582"</f>
        <v>70/8582</v>
      </c>
      <c r="E47" s="9">
        <v>9.2227718108080902E-3</v>
      </c>
      <c r="F47" s="9">
        <v>2.9725603317327501E-2</v>
      </c>
      <c r="G47" s="9">
        <v>9.9117735808022297E-3</v>
      </c>
      <c r="H47" s="9" t="s">
        <v>1448</v>
      </c>
      <c r="I47" s="9">
        <v>2</v>
      </c>
      <c r="J47" s="9" t="str">
        <f t="shared" si="0"/>
        <v>*</v>
      </c>
    </row>
    <row r="48" spans="1:10">
      <c r="A48" s="9" t="s">
        <v>399</v>
      </c>
      <c r="B48" s="9" t="s">
        <v>400</v>
      </c>
      <c r="C48" s="9" t="str">
        <f t="shared" si="1"/>
        <v>2/18</v>
      </c>
      <c r="D48" s="9" t="str">
        <f>"72/8582"</f>
        <v>72/8582</v>
      </c>
      <c r="E48" s="9">
        <v>9.7371071409439198E-3</v>
      </c>
      <c r="F48" s="9">
        <v>2.9725603317327501E-2</v>
      </c>
      <c r="G48" s="9">
        <v>9.9117735808022297E-3</v>
      </c>
      <c r="H48" s="9" t="s">
        <v>1448</v>
      </c>
      <c r="I48" s="9">
        <v>2</v>
      </c>
      <c r="J48" s="9" t="str">
        <f t="shared" si="0"/>
        <v>*</v>
      </c>
    </row>
    <row r="49" spans="1:10">
      <c r="A49" s="9" t="s">
        <v>401</v>
      </c>
      <c r="B49" s="9" t="s">
        <v>402</v>
      </c>
      <c r="C49" s="9" t="str">
        <f t="shared" si="1"/>
        <v>2/18</v>
      </c>
      <c r="D49" s="9" t="str">
        <f>"73/8582"</f>
        <v>73/8582</v>
      </c>
      <c r="E49" s="9">
        <v>9.9990077689356797E-3</v>
      </c>
      <c r="F49" s="9">
        <v>2.9725603317327501E-2</v>
      </c>
      <c r="G49" s="9">
        <v>9.9117735808022297E-3</v>
      </c>
      <c r="H49" s="9" t="s">
        <v>1448</v>
      </c>
      <c r="I49" s="9">
        <v>2</v>
      </c>
      <c r="J49" s="9" t="str">
        <f t="shared" si="0"/>
        <v>*</v>
      </c>
    </row>
    <row r="50" spans="1:10">
      <c r="A50" s="9" t="s">
        <v>403</v>
      </c>
      <c r="B50" s="9" t="s">
        <v>404</v>
      </c>
      <c r="C50" s="9" t="str">
        <f t="shared" si="1"/>
        <v>2/18</v>
      </c>
      <c r="D50" s="9" t="str">
        <f>"73/8582"</f>
        <v>73/8582</v>
      </c>
      <c r="E50" s="9">
        <v>9.9990077689356797E-3</v>
      </c>
      <c r="F50" s="9">
        <v>2.9725603317327501E-2</v>
      </c>
      <c r="G50" s="9">
        <v>9.9117735808022297E-3</v>
      </c>
      <c r="H50" s="9" t="s">
        <v>1448</v>
      </c>
      <c r="I50" s="9">
        <v>2</v>
      </c>
      <c r="J50" s="9" t="str">
        <f t="shared" si="0"/>
        <v>*</v>
      </c>
    </row>
    <row r="51" spans="1:10">
      <c r="A51" s="9" t="s">
        <v>405</v>
      </c>
      <c r="B51" s="9" t="s">
        <v>406</v>
      </c>
      <c r="C51" s="9" t="str">
        <f t="shared" si="1"/>
        <v>2/18</v>
      </c>
      <c r="D51" s="9" t="str">
        <f>"73/8582"</f>
        <v>73/8582</v>
      </c>
      <c r="E51" s="9">
        <v>9.9990077689356797E-3</v>
      </c>
      <c r="F51" s="9">
        <v>2.9725603317327501E-2</v>
      </c>
      <c r="G51" s="9">
        <v>9.9117735808022297E-3</v>
      </c>
      <c r="H51" s="9" t="s">
        <v>1448</v>
      </c>
      <c r="I51" s="9">
        <v>2</v>
      </c>
      <c r="J51" s="9" t="str">
        <f t="shared" si="0"/>
        <v>*</v>
      </c>
    </row>
    <row r="52" spans="1:10">
      <c r="A52" s="9" t="s">
        <v>407</v>
      </c>
      <c r="B52" s="9" t="s">
        <v>408</v>
      </c>
      <c r="C52" s="9" t="str">
        <f t="shared" si="1"/>
        <v>2/18</v>
      </c>
      <c r="D52" s="9" t="str">
        <f>"74/8582"</f>
        <v>74/8582</v>
      </c>
      <c r="E52" s="9">
        <v>1.0264046597835801E-2</v>
      </c>
      <c r="F52" s="9">
        <v>2.9725603317327501E-2</v>
      </c>
      <c r="G52" s="9">
        <v>9.9117735808022297E-3</v>
      </c>
      <c r="H52" s="9" t="s">
        <v>1448</v>
      </c>
      <c r="I52" s="9">
        <v>2</v>
      </c>
      <c r="J52" s="9" t="str">
        <f t="shared" si="0"/>
        <v>*</v>
      </c>
    </row>
    <row r="53" spans="1:10">
      <c r="A53" s="9" t="s">
        <v>409</v>
      </c>
      <c r="B53" s="9" t="s">
        <v>410</v>
      </c>
      <c r="C53" s="9" t="str">
        <f t="shared" si="1"/>
        <v>2/18</v>
      </c>
      <c r="D53" s="9" t="str">
        <f>"74/8582"</f>
        <v>74/8582</v>
      </c>
      <c r="E53" s="9">
        <v>1.0264046597835801E-2</v>
      </c>
      <c r="F53" s="9">
        <v>2.9725603317327501E-2</v>
      </c>
      <c r="G53" s="9">
        <v>9.9117735808022297E-3</v>
      </c>
      <c r="H53" s="9" t="s">
        <v>1448</v>
      </c>
      <c r="I53" s="9">
        <v>2</v>
      </c>
      <c r="J53" s="9" t="str">
        <f t="shared" si="0"/>
        <v>*</v>
      </c>
    </row>
    <row r="54" spans="1:10">
      <c r="A54" s="9" t="s">
        <v>411</v>
      </c>
      <c r="B54" s="9" t="s">
        <v>412</v>
      </c>
      <c r="C54" s="9" t="str">
        <f t="shared" si="1"/>
        <v>2/18</v>
      </c>
      <c r="D54" s="9" t="str">
        <f>"75/8582"</f>
        <v>75/8582</v>
      </c>
      <c r="E54" s="9">
        <v>1.05322108403399E-2</v>
      </c>
      <c r="F54" s="9">
        <v>2.9725603317327501E-2</v>
      </c>
      <c r="G54" s="9">
        <v>9.9117735808022297E-3</v>
      </c>
      <c r="H54" s="9" t="s">
        <v>1448</v>
      </c>
      <c r="I54" s="9">
        <v>2</v>
      </c>
      <c r="J54" s="9" t="str">
        <f t="shared" si="0"/>
        <v>*</v>
      </c>
    </row>
    <row r="55" spans="1:10">
      <c r="A55" s="9" t="s">
        <v>413</v>
      </c>
      <c r="B55" s="9" t="s">
        <v>414</v>
      </c>
      <c r="C55" s="9" t="str">
        <f t="shared" si="1"/>
        <v>2/18</v>
      </c>
      <c r="D55" s="9" t="str">
        <f>"75/8582"</f>
        <v>75/8582</v>
      </c>
      <c r="E55" s="9">
        <v>1.05322108403399E-2</v>
      </c>
      <c r="F55" s="9">
        <v>2.9725603317327501E-2</v>
      </c>
      <c r="G55" s="9">
        <v>9.9117735808022297E-3</v>
      </c>
      <c r="H55" s="9" t="s">
        <v>1448</v>
      </c>
      <c r="I55" s="9">
        <v>2</v>
      </c>
      <c r="J55" s="9" t="str">
        <f t="shared" si="0"/>
        <v>*</v>
      </c>
    </row>
    <row r="56" spans="1:10">
      <c r="A56" s="9" t="s">
        <v>415</v>
      </c>
      <c r="B56" s="9" t="s">
        <v>416</v>
      </c>
      <c r="C56" s="9" t="str">
        <f t="shared" si="1"/>
        <v>2/18</v>
      </c>
      <c r="D56" s="9" t="str">
        <f>"76/8582"</f>
        <v>76/8582</v>
      </c>
      <c r="E56" s="9">
        <v>1.08034877438323E-2</v>
      </c>
      <c r="F56" s="9">
        <v>2.9725603317327501E-2</v>
      </c>
      <c r="G56" s="9">
        <v>9.9117735808022297E-3</v>
      </c>
      <c r="H56" s="9" t="s">
        <v>1448</v>
      </c>
      <c r="I56" s="9">
        <v>2</v>
      </c>
      <c r="J56" s="9" t="str">
        <f t="shared" si="0"/>
        <v>*</v>
      </c>
    </row>
    <row r="57" spans="1:10">
      <c r="A57" s="9" t="s">
        <v>417</v>
      </c>
      <c r="B57" s="9" t="s">
        <v>418</v>
      </c>
      <c r="C57" s="9" t="str">
        <f t="shared" si="1"/>
        <v>2/18</v>
      </c>
      <c r="D57" s="9" t="str">
        <f>"76/8582"</f>
        <v>76/8582</v>
      </c>
      <c r="E57" s="9">
        <v>1.08034877438323E-2</v>
      </c>
      <c r="F57" s="9">
        <v>2.9725603317327501E-2</v>
      </c>
      <c r="G57" s="9">
        <v>9.9117735808022297E-3</v>
      </c>
      <c r="H57" s="9" t="s">
        <v>1448</v>
      </c>
      <c r="I57" s="9">
        <v>2</v>
      </c>
      <c r="J57" s="9" t="str">
        <f t="shared" si="0"/>
        <v>*</v>
      </c>
    </row>
    <row r="58" spans="1:10">
      <c r="A58" s="9" t="s">
        <v>419</v>
      </c>
      <c r="B58" s="9" t="s">
        <v>420</v>
      </c>
      <c r="C58" s="9" t="str">
        <f t="shared" si="1"/>
        <v>2/18</v>
      </c>
      <c r="D58" s="9" t="str">
        <f>"77/8582"</f>
        <v>77/8582</v>
      </c>
      <c r="E58" s="9">
        <v>1.1077864590308399E-2</v>
      </c>
      <c r="F58" s="9">
        <v>2.9725603317327501E-2</v>
      </c>
      <c r="G58" s="9">
        <v>9.9117735808022297E-3</v>
      </c>
      <c r="H58" s="9" t="s">
        <v>1448</v>
      </c>
      <c r="I58" s="9">
        <v>2</v>
      </c>
      <c r="J58" s="9" t="str">
        <f t="shared" si="0"/>
        <v>*</v>
      </c>
    </row>
    <row r="59" spans="1:10">
      <c r="A59" s="9" t="s">
        <v>421</v>
      </c>
      <c r="B59" s="9" t="s">
        <v>422</v>
      </c>
      <c r="C59" s="9" t="str">
        <f t="shared" si="1"/>
        <v>2/18</v>
      </c>
      <c r="D59" s="9" t="str">
        <f>"77/8582"</f>
        <v>77/8582</v>
      </c>
      <c r="E59" s="9">
        <v>1.1077864590308399E-2</v>
      </c>
      <c r="F59" s="9">
        <v>2.9725603317327501E-2</v>
      </c>
      <c r="G59" s="9">
        <v>9.9117735808022297E-3</v>
      </c>
      <c r="H59" s="9" t="s">
        <v>1448</v>
      </c>
      <c r="I59" s="9">
        <v>2</v>
      </c>
      <c r="J59" s="9" t="str">
        <f t="shared" si="0"/>
        <v>*</v>
      </c>
    </row>
    <row r="60" spans="1:10">
      <c r="A60" s="9" t="s">
        <v>423</v>
      </c>
      <c r="B60" s="9" t="s">
        <v>424</v>
      </c>
      <c r="C60" s="9" t="str">
        <f t="shared" si="1"/>
        <v>2/18</v>
      </c>
      <c r="D60" s="9" t="str">
        <f>"77/8582"</f>
        <v>77/8582</v>
      </c>
      <c r="E60" s="9">
        <v>1.1077864590308399E-2</v>
      </c>
      <c r="F60" s="9">
        <v>2.9725603317327501E-2</v>
      </c>
      <c r="G60" s="9">
        <v>9.9117735808022297E-3</v>
      </c>
      <c r="H60" s="9" t="s">
        <v>1448</v>
      </c>
      <c r="I60" s="9">
        <v>2</v>
      </c>
      <c r="J60" s="9" t="str">
        <f t="shared" si="0"/>
        <v>*</v>
      </c>
    </row>
    <row r="61" spans="1:10">
      <c r="A61" s="9" t="s">
        <v>425</v>
      </c>
      <c r="B61" s="9" t="s">
        <v>426</v>
      </c>
      <c r="C61" s="9" t="str">
        <f t="shared" si="1"/>
        <v>2/18</v>
      </c>
      <c r="D61" s="9" t="str">
        <f>"77/8582"</f>
        <v>77/8582</v>
      </c>
      <c r="E61" s="9">
        <v>1.1077864590308399E-2</v>
      </c>
      <c r="F61" s="9">
        <v>2.9725603317327501E-2</v>
      </c>
      <c r="G61" s="9">
        <v>9.9117735808022297E-3</v>
      </c>
      <c r="H61" s="9" t="s">
        <v>1448</v>
      </c>
      <c r="I61" s="9">
        <v>2</v>
      </c>
      <c r="J61" s="9" t="str">
        <f t="shared" si="0"/>
        <v>*</v>
      </c>
    </row>
    <row r="62" spans="1:10">
      <c r="A62" s="9" t="s">
        <v>427</v>
      </c>
      <c r="B62" s="9" t="s">
        <v>428</v>
      </c>
      <c r="C62" s="9" t="str">
        <f t="shared" si="1"/>
        <v>2/18</v>
      </c>
      <c r="D62" s="9" t="str">
        <f>"81/8582"</f>
        <v>81/8582</v>
      </c>
      <c r="E62" s="9">
        <v>1.2206118253053099E-2</v>
      </c>
      <c r="F62" s="9">
        <v>3.2216148176091003E-2</v>
      </c>
      <c r="G62" s="9">
        <v>1.07422265902624E-2</v>
      </c>
      <c r="H62" s="9" t="s">
        <v>1448</v>
      </c>
      <c r="I62" s="9">
        <v>2</v>
      </c>
      <c r="J62" s="9" t="str">
        <f t="shared" si="0"/>
        <v>*</v>
      </c>
    </row>
    <row r="63" spans="1:10">
      <c r="A63" s="9" t="s">
        <v>429</v>
      </c>
      <c r="B63" s="9" t="s">
        <v>430</v>
      </c>
      <c r="C63" s="9" t="str">
        <f t="shared" si="1"/>
        <v>2/18</v>
      </c>
      <c r="D63" s="9" t="str">
        <f>"82/8582"</f>
        <v>82/8582</v>
      </c>
      <c r="E63" s="9">
        <v>1.2495805250400701E-2</v>
      </c>
      <c r="F63" s="9">
        <v>3.2448784601846997E-2</v>
      </c>
      <c r="G63" s="9">
        <v>1.08197974154573E-2</v>
      </c>
      <c r="H63" s="9" t="s">
        <v>1448</v>
      </c>
      <c r="I63" s="9">
        <v>2</v>
      </c>
      <c r="J63" s="9" t="str">
        <f t="shared" si="0"/>
        <v>*</v>
      </c>
    </row>
    <row r="64" spans="1:10">
      <c r="A64" s="9" t="s">
        <v>431</v>
      </c>
      <c r="B64" s="9" t="s">
        <v>432</v>
      </c>
      <c r="C64" s="9" t="str">
        <f t="shared" si="1"/>
        <v>2/18</v>
      </c>
      <c r="D64" s="9" t="str">
        <f>"85/8582"</f>
        <v>85/8582</v>
      </c>
      <c r="E64" s="9">
        <v>1.33829625099445E-2</v>
      </c>
      <c r="F64" s="9">
        <v>3.3616214997440101E-2</v>
      </c>
      <c r="G64" s="9">
        <v>1.12090680932948E-2</v>
      </c>
      <c r="H64" s="9" t="s">
        <v>1448</v>
      </c>
      <c r="I64" s="9">
        <v>2</v>
      </c>
      <c r="J64" s="9" t="str">
        <f t="shared" si="0"/>
        <v>*</v>
      </c>
    </row>
    <row r="65" spans="1:10">
      <c r="A65" s="9" t="s">
        <v>433</v>
      </c>
      <c r="B65" s="9" t="s">
        <v>434</v>
      </c>
      <c r="C65" s="9" t="str">
        <f t="shared" si="1"/>
        <v>2/18</v>
      </c>
      <c r="D65" s="9" t="str">
        <f>"85/8582"</f>
        <v>85/8582</v>
      </c>
      <c r="E65" s="9">
        <v>1.33829625099445E-2</v>
      </c>
      <c r="F65" s="9">
        <v>3.3616214997440101E-2</v>
      </c>
      <c r="G65" s="9">
        <v>1.12090680932948E-2</v>
      </c>
      <c r="H65" s="9" t="s">
        <v>1448</v>
      </c>
      <c r="I65" s="9">
        <v>2</v>
      </c>
      <c r="J65" s="9" t="str">
        <f t="shared" si="0"/>
        <v>*</v>
      </c>
    </row>
    <row r="66" spans="1:10">
      <c r="A66" s="9" t="s">
        <v>435</v>
      </c>
      <c r="B66" s="9" t="s">
        <v>436</v>
      </c>
      <c r="C66" s="9" t="str">
        <f t="shared" si="1"/>
        <v>2/18</v>
      </c>
      <c r="D66" s="9" t="str">
        <f>"87/8582"</f>
        <v>87/8582</v>
      </c>
      <c r="E66" s="9">
        <v>1.39893565517297E-2</v>
      </c>
      <c r="F66" s="9">
        <v>3.3616214997440101E-2</v>
      </c>
      <c r="G66" s="9">
        <v>1.12090680932948E-2</v>
      </c>
      <c r="H66" s="9" t="s">
        <v>1448</v>
      </c>
      <c r="I66" s="9">
        <v>2</v>
      </c>
      <c r="J66" s="9" t="str">
        <f t="shared" ref="J66:J129" si="2">IF(F66&lt;0.05,"*","")</f>
        <v>*</v>
      </c>
    </row>
    <row r="67" spans="1:10">
      <c r="A67" s="9" t="s">
        <v>437</v>
      </c>
      <c r="B67" s="9" t="s">
        <v>438</v>
      </c>
      <c r="C67" s="9" t="str">
        <f t="shared" si="1"/>
        <v>2/18</v>
      </c>
      <c r="D67" s="9" t="str">
        <f>"87/8582"</f>
        <v>87/8582</v>
      </c>
      <c r="E67" s="9">
        <v>1.39893565517297E-2</v>
      </c>
      <c r="F67" s="9">
        <v>3.3616214997440101E-2</v>
      </c>
      <c r="G67" s="9">
        <v>1.12090680932948E-2</v>
      </c>
      <c r="H67" s="9" t="s">
        <v>1448</v>
      </c>
      <c r="I67" s="9">
        <v>2</v>
      </c>
      <c r="J67" s="9" t="str">
        <f t="shared" si="2"/>
        <v>*</v>
      </c>
    </row>
    <row r="68" spans="1:10">
      <c r="A68" s="9" t="s">
        <v>439</v>
      </c>
      <c r="B68" s="9" t="s">
        <v>440</v>
      </c>
      <c r="C68" s="9" t="str">
        <f t="shared" si="1"/>
        <v>2/18</v>
      </c>
      <c r="D68" s="9" t="str">
        <f>"87/8582"</f>
        <v>87/8582</v>
      </c>
      <c r="E68" s="9">
        <v>1.39893565517297E-2</v>
      </c>
      <c r="F68" s="9">
        <v>3.3616214997440101E-2</v>
      </c>
      <c r="G68" s="9">
        <v>1.12090680932948E-2</v>
      </c>
      <c r="H68" s="9" t="s">
        <v>1448</v>
      </c>
      <c r="I68" s="9">
        <v>2</v>
      </c>
      <c r="J68" s="9" t="str">
        <f t="shared" si="2"/>
        <v>*</v>
      </c>
    </row>
    <row r="69" spans="1:10">
      <c r="A69" s="9" t="s">
        <v>441</v>
      </c>
      <c r="B69" s="9" t="s">
        <v>442</v>
      </c>
      <c r="C69" s="9" t="str">
        <f t="shared" si="1"/>
        <v>2/18</v>
      </c>
      <c r="D69" s="9" t="str">
        <f>"90/8582"</f>
        <v>90/8582</v>
      </c>
      <c r="E69" s="9">
        <v>1.4921134232414601E-2</v>
      </c>
      <c r="F69" s="9">
        <v>3.5327979579687599E-2</v>
      </c>
      <c r="G69" s="9">
        <v>1.1779842815064201E-2</v>
      </c>
      <c r="H69" s="9" t="s">
        <v>1448</v>
      </c>
      <c r="I69" s="9">
        <v>2</v>
      </c>
      <c r="J69" s="9" t="str">
        <f t="shared" si="2"/>
        <v>*</v>
      </c>
    </row>
    <row r="70" spans="1:10">
      <c r="A70" s="9" t="s">
        <v>443</v>
      </c>
      <c r="B70" s="9" t="s">
        <v>444</v>
      </c>
      <c r="C70" s="9" t="str">
        <f t="shared" ref="C70" si="3">"2/18"</f>
        <v>2/18</v>
      </c>
      <c r="D70" s="9" t="str">
        <f>"91/8582"</f>
        <v>91/8582</v>
      </c>
      <c r="E70" s="9">
        <v>1.52375940903684E-2</v>
      </c>
      <c r="F70" s="9">
        <v>3.5554386210859497E-2</v>
      </c>
      <c r="G70" s="9">
        <v>1.18553363632157E-2</v>
      </c>
      <c r="H70" s="9" t="s">
        <v>1448</v>
      </c>
      <c r="I70" s="9">
        <v>2</v>
      </c>
      <c r="J70" s="9" t="str">
        <f t="shared" si="2"/>
        <v>*</v>
      </c>
    </row>
    <row r="71" spans="1:10">
      <c r="A71" s="9" t="s">
        <v>511</v>
      </c>
      <c r="B71" s="9" t="s">
        <v>512</v>
      </c>
      <c r="C71" s="9" t="str">
        <f>"3/18"</f>
        <v>3/18</v>
      </c>
      <c r="D71" s="9" t="str">
        <f>"262/8582"</f>
        <v>262/8582</v>
      </c>
      <c r="E71" s="9">
        <v>1.6344295598714899E-2</v>
      </c>
      <c r="F71" s="9">
        <v>3.75918798770443E-2</v>
      </c>
      <c r="G71" s="9">
        <v>1.2534722940367801E-2</v>
      </c>
      <c r="H71" s="9" t="s">
        <v>1449</v>
      </c>
      <c r="I71" s="9">
        <v>3</v>
      </c>
      <c r="J71" s="9" t="str">
        <f t="shared" si="2"/>
        <v>*</v>
      </c>
    </row>
    <row r="72" spans="1:10">
      <c r="A72" s="9" t="s">
        <v>445</v>
      </c>
      <c r="B72" s="9" t="s">
        <v>446</v>
      </c>
      <c r="C72" s="9" t="str">
        <f>"2/18"</f>
        <v>2/18</v>
      </c>
      <c r="D72" s="9" t="str">
        <f>"96/8582"</f>
        <v>96/8582</v>
      </c>
      <c r="E72" s="9">
        <v>1.6863349502604801E-2</v>
      </c>
      <c r="F72" s="9">
        <v>3.8239426336892597E-2</v>
      </c>
      <c r="G72" s="9">
        <v>1.27506423222067E-2</v>
      </c>
      <c r="H72" s="9" t="s">
        <v>1448</v>
      </c>
      <c r="I72" s="9">
        <v>2</v>
      </c>
      <c r="J72" s="9" t="str">
        <f t="shared" si="2"/>
        <v>*</v>
      </c>
    </row>
    <row r="73" spans="1:10">
      <c r="A73" s="9" t="s">
        <v>515</v>
      </c>
      <c r="B73" s="9" t="s">
        <v>516</v>
      </c>
      <c r="C73" s="9" t="str">
        <f>"3/18"</f>
        <v>3/18</v>
      </c>
      <c r="D73" s="9" t="str">
        <f>"268/8582"</f>
        <v>268/8582</v>
      </c>
      <c r="E73" s="9">
        <v>1.7360424799062E-2</v>
      </c>
      <c r="F73" s="9">
        <v>3.82880601732737E-2</v>
      </c>
      <c r="G73" s="9">
        <v>1.2766858900535799E-2</v>
      </c>
      <c r="H73" s="9" t="s">
        <v>1449</v>
      </c>
      <c r="I73" s="9">
        <v>3</v>
      </c>
      <c r="J73" s="9" t="str">
        <f t="shared" si="2"/>
        <v>*</v>
      </c>
    </row>
    <row r="74" spans="1:10">
      <c r="A74" s="9" t="s">
        <v>447</v>
      </c>
      <c r="B74" s="9" t="s">
        <v>448</v>
      </c>
      <c r="C74" s="9" t="str">
        <f t="shared" ref="C74:C80" si="4">"2/18"</f>
        <v>2/18</v>
      </c>
      <c r="D74" s="9" t="str">
        <f>"97/8582"</f>
        <v>97/8582</v>
      </c>
      <c r="E74" s="9">
        <v>1.7197107053042299E-2</v>
      </c>
      <c r="F74" s="9">
        <v>3.82880601732737E-2</v>
      </c>
      <c r="G74" s="9">
        <v>1.2766858900535799E-2</v>
      </c>
      <c r="H74" s="9" t="s">
        <v>1448</v>
      </c>
      <c r="I74" s="9">
        <v>2</v>
      </c>
      <c r="J74" s="9" t="str">
        <f t="shared" si="2"/>
        <v>*</v>
      </c>
    </row>
    <row r="75" spans="1:10">
      <c r="A75" s="9" t="s">
        <v>449</v>
      </c>
      <c r="B75" s="9" t="s">
        <v>450</v>
      </c>
      <c r="C75" s="9" t="str">
        <f t="shared" si="4"/>
        <v>2/18</v>
      </c>
      <c r="D75" s="9" t="str">
        <f>"99/8582"</f>
        <v>99/8582</v>
      </c>
      <c r="E75" s="9">
        <v>1.7873132353679599E-2</v>
      </c>
      <c r="F75" s="9">
        <v>3.8886139310032701E-2</v>
      </c>
      <c r="G75" s="9">
        <v>1.29662837843195E-2</v>
      </c>
      <c r="H75" s="9" t="s">
        <v>1448</v>
      </c>
      <c r="I75" s="9">
        <v>2</v>
      </c>
      <c r="J75" s="9" t="str">
        <f t="shared" si="2"/>
        <v>*</v>
      </c>
    </row>
    <row r="76" spans="1:10">
      <c r="A76" s="9" t="s">
        <v>451</v>
      </c>
      <c r="B76" s="9" t="s">
        <v>452</v>
      </c>
      <c r="C76" s="9" t="str">
        <f t="shared" si="4"/>
        <v>2/18</v>
      </c>
      <c r="D76" s="9" t="str">
        <f>"100/8582"</f>
        <v>100/8582</v>
      </c>
      <c r="E76" s="9">
        <v>1.8215376185243201E-2</v>
      </c>
      <c r="F76" s="9">
        <v>3.9102340877655399E-2</v>
      </c>
      <c r="G76" s="9">
        <v>1.30383745325951E-2</v>
      </c>
      <c r="H76" s="9" t="s">
        <v>1448</v>
      </c>
      <c r="I76" s="9">
        <v>2</v>
      </c>
      <c r="J76" s="9" t="str">
        <f t="shared" si="2"/>
        <v>*</v>
      </c>
    </row>
    <row r="77" spans="1:10">
      <c r="A77" s="9" t="s">
        <v>453</v>
      </c>
      <c r="B77" s="9" t="s">
        <v>454</v>
      </c>
      <c r="C77" s="9" t="str">
        <f t="shared" si="4"/>
        <v>2/18</v>
      </c>
      <c r="D77" s="9" t="str">
        <f>"102/8582"</f>
        <v>102/8582</v>
      </c>
      <c r="E77" s="9">
        <v>1.89082666604206E-2</v>
      </c>
      <c r="F77" s="9">
        <v>3.9535466653606702E-2</v>
      </c>
      <c r="G77" s="9">
        <v>1.3182796988126501E-2</v>
      </c>
      <c r="H77" s="9" t="s">
        <v>1448</v>
      </c>
      <c r="I77" s="9">
        <v>2</v>
      </c>
      <c r="J77" s="9" t="str">
        <f t="shared" si="2"/>
        <v>*</v>
      </c>
    </row>
    <row r="78" spans="1:10">
      <c r="A78" s="9" t="s">
        <v>455</v>
      </c>
      <c r="B78" s="9" t="s">
        <v>456</v>
      </c>
      <c r="C78" s="9" t="str">
        <f t="shared" si="4"/>
        <v>2/18</v>
      </c>
      <c r="D78" s="9" t="str">
        <f>"102/8582"</f>
        <v>102/8582</v>
      </c>
      <c r="E78" s="9">
        <v>1.89082666604206E-2</v>
      </c>
      <c r="F78" s="9">
        <v>3.9535466653606702E-2</v>
      </c>
      <c r="G78" s="9">
        <v>1.3182796988126501E-2</v>
      </c>
      <c r="H78" s="9" t="s">
        <v>1448</v>
      </c>
      <c r="I78" s="9">
        <v>2</v>
      </c>
      <c r="J78" s="9" t="str">
        <f t="shared" si="2"/>
        <v>*</v>
      </c>
    </row>
    <row r="79" spans="1:10">
      <c r="A79" s="9" t="s">
        <v>457</v>
      </c>
      <c r="B79" s="9" t="s">
        <v>458</v>
      </c>
      <c r="C79" s="9" t="str">
        <f t="shared" si="4"/>
        <v>2/18</v>
      </c>
      <c r="D79" s="9" t="str">
        <f>"103/8582"</f>
        <v>103/8582</v>
      </c>
      <c r="E79" s="9">
        <v>1.9258889582010701E-2</v>
      </c>
      <c r="F79" s="9">
        <v>3.97523233679965E-2</v>
      </c>
      <c r="G79" s="9">
        <v>1.32551061900479E-2</v>
      </c>
      <c r="H79" s="9" t="s">
        <v>1448</v>
      </c>
      <c r="I79" s="9">
        <v>2</v>
      </c>
      <c r="J79" s="9" t="str">
        <f t="shared" si="2"/>
        <v>*</v>
      </c>
    </row>
    <row r="80" spans="1:10">
      <c r="A80" s="9" t="s">
        <v>459</v>
      </c>
      <c r="B80" s="9" t="s">
        <v>460</v>
      </c>
      <c r="C80" s="9" t="str">
        <f t="shared" si="4"/>
        <v>2/18</v>
      </c>
      <c r="D80" s="9" t="str">
        <f>"106/8582"</f>
        <v>106/8582</v>
      </c>
      <c r="E80" s="9">
        <v>2.0327327434941998E-2</v>
      </c>
      <c r="F80" s="9">
        <v>4.1426578696527397E-2</v>
      </c>
      <c r="G80" s="9">
        <v>1.3813373739933899E-2</v>
      </c>
      <c r="H80" s="9" t="s">
        <v>1448</v>
      </c>
      <c r="I80" s="9">
        <v>2</v>
      </c>
      <c r="J80" s="9" t="str">
        <f t="shared" si="2"/>
        <v>*</v>
      </c>
    </row>
    <row r="81" spans="1:10">
      <c r="A81" s="9" t="s">
        <v>100</v>
      </c>
      <c r="B81" s="9" t="s">
        <v>101</v>
      </c>
      <c r="C81" s="9" t="str">
        <f>"1/18"</f>
        <v>1/18</v>
      </c>
      <c r="D81" s="9" t="str">
        <f>"10/8582"</f>
        <v>10/8582</v>
      </c>
      <c r="E81" s="9">
        <v>2.0788073579026602E-2</v>
      </c>
      <c r="F81" s="9">
        <v>4.1835998077791002E-2</v>
      </c>
      <c r="G81" s="9">
        <v>1.3949891480662601E-2</v>
      </c>
      <c r="H81" s="9" t="s">
        <v>1450</v>
      </c>
      <c r="I81" s="9">
        <v>1</v>
      </c>
      <c r="J81" s="9" t="str">
        <f t="shared" si="2"/>
        <v>*</v>
      </c>
    </row>
    <row r="82" spans="1:10">
      <c r="A82" s="9" t="s">
        <v>461</v>
      </c>
      <c r="B82" s="9" t="s">
        <v>462</v>
      </c>
      <c r="C82" s="9" t="str">
        <f>"2/18"</f>
        <v>2/18</v>
      </c>
      <c r="D82" s="9" t="str">
        <f>"108/8582"</f>
        <v>108/8582</v>
      </c>
      <c r="E82" s="9">
        <v>2.10533095195783E-2</v>
      </c>
      <c r="F82" s="9">
        <v>4.1846701637680402E-2</v>
      </c>
      <c r="G82" s="9">
        <v>1.39534605003053E-2</v>
      </c>
      <c r="H82" s="9" t="s">
        <v>1448</v>
      </c>
      <c r="I82" s="9">
        <v>2</v>
      </c>
      <c r="J82" s="9" t="str">
        <f t="shared" si="2"/>
        <v>*</v>
      </c>
    </row>
    <row r="83" spans="1:10">
      <c r="A83" s="9" t="s">
        <v>519</v>
      </c>
      <c r="B83" s="9" t="s">
        <v>520</v>
      </c>
      <c r="C83" s="9" t="str">
        <f>"3/18"</f>
        <v>3/18</v>
      </c>
      <c r="D83" s="9" t="str">
        <f>"291/8582"</f>
        <v>291/8582</v>
      </c>
      <c r="E83" s="9">
        <v>2.15833686913664E-2</v>
      </c>
      <c r="F83" s="9">
        <v>4.23771019428048E-2</v>
      </c>
      <c r="G83" s="9">
        <v>1.41303183987123E-2</v>
      </c>
      <c r="H83" s="9" t="s">
        <v>1449</v>
      </c>
      <c r="I83" s="9">
        <v>3</v>
      </c>
      <c r="J83" s="9" t="str">
        <f t="shared" si="2"/>
        <v>*</v>
      </c>
    </row>
    <row r="84" spans="1:10">
      <c r="A84" s="9" t="s">
        <v>463</v>
      </c>
      <c r="B84" s="9" t="s">
        <v>464</v>
      </c>
      <c r="C84" s="9" t="str">
        <f>"2/18"</f>
        <v>2/18</v>
      </c>
      <c r="D84" s="9" t="str">
        <f>"111/8582"</f>
        <v>111/8582</v>
      </c>
      <c r="E84" s="9">
        <v>2.21625845922345E-2</v>
      </c>
      <c r="F84" s="9">
        <v>4.2990073727105498E-2</v>
      </c>
      <c r="G84" s="9">
        <v>1.43347091211663E-2</v>
      </c>
      <c r="H84" s="9" t="s">
        <v>1448</v>
      </c>
      <c r="I84" s="9">
        <v>2</v>
      </c>
      <c r="J84" s="9" t="str">
        <f t="shared" si="2"/>
        <v>*</v>
      </c>
    </row>
    <row r="85" spans="1:10">
      <c r="A85" s="9" t="s">
        <v>103</v>
      </c>
      <c r="B85" s="9" t="s">
        <v>104</v>
      </c>
      <c r="C85" s="9" t="str">
        <f>"1/18"</f>
        <v>1/18</v>
      </c>
      <c r="D85" s="9" t="str">
        <f>"11/8582"</f>
        <v>11/8582</v>
      </c>
      <c r="E85" s="9">
        <v>2.28442815439793E-2</v>
      </c>
      <c r="F85" s="9">
        <v>4.32697568068314E-2</v>
      </c>
      <c r="G85" s="9">
        <v>1.4427967290934301E-2</v>
      </c>
      <c r="H85" s="9" t="s">
        <v>1450</v>
      </c>
      <c r="I85" s="9">
        <v>1</v>
      </c>
      <c r="J85" s="9" t="str">
        <f t="shared" si="2"/>
        <v>*</v>
      </c>
    </row>
    <row r="86" spans="1:10">
      <c r="A86" s="9" t="s">
        <v>105</v>
      </c>
      <c r="B86" s="9" t="s">
        <v>106</v>
      </c>
      <c r="C86" s="9" t="str">
        <f>"1/18"</f>
        <v>1/18</v>
      </c>
      <c r="D86" s="9" t="str">
        <f>"11/8582"</f>
        <v>11/8582</v>
      </c>
      <c r="E86" s="9">
        <v>2.28442815439793E-2</v>
      </c>
      <c r="F86" s="9">
        <v>4.32697568068314E-2</v>
      </c>
      <c r="G86" s="9">
        <v>1.4427967290934301E-2</v>
      </c>
      <c r="H86" s="9" t="s">
        <v>1450</v>
      </c>
      <c r="I86" s="9">
        <v>1</v>
      </c>
      <c r="J86" s="9" t="str">
        <f t="shared" si="2"/>
        <v>*</v>
      </c>
    </row>
    <row r="87" spans="1:10">
      <c r="A87" s="9" t="s">
        <v>69</v>
      </c>
      <c r="B87" s="9" t="s">
        <v>70</v>
      </c>
      <c r="C87" s="9" t="str">
        <f>"2/18"</f>
        <v>2/18</v>
      </c>
      <c r="D87" s="9" t="str">
        <f>"114/8582"</f>
        <v>114/8582</v>
      </c>
      <c r="E87" s="9">
        <v>2.32959441257206E-2</v>
      </c>
      <c r="F87" s="9">
        <v>4.3612174467918902E-2</v>
      </c>
      <c r="G87" s="9">
        <v>1.4542143823889299E-2</v>
      </c>
      <c r="H87" s="9" t="s">
        <v>1446</v>
      </c>
      <c r="I87" s="9">
        <v>2</v>
      </c>
      <c r="J87" s="9" t="str">
        <f t="shared" si="2"/>
        <v>*</v>
      </c>
    </row>
    <row r="88" spans="1:10">
      <c r="A88" s="9" t="s">
        <v>465</v>
      </c>
      <c r="B88" s="9" t="s">
        <v>466</v>
      </c>
      <c r="C88" s="9" t="str">
        <f>"2/18"</f>
        <v>2/18</v>
      </c>
      <c r="D88" s="9" t="str">
        <f>"115/8582"</f>
        <v>115/8582</v>
      </c>
      <c r="E88" s="9">
        <v>2.36790290436848E-2</v>
      </c>
      <c r="F88" s="9">
        <v>4.3819812368198201E-2</v>
      </c>
      <c r="G88" s="9">
        <v>1.46113790832175E-2</v>
      </c>
      <c r="H88" s="9" t="s">
        <v>1448</v>
      </c>
      <c r="I88" s="9">
        <v>2</v>
      </c>
      <c r="J88" s="9" t="str">
        <f t="shared" si="2"/>
        <v>*</v>
      </c>
    </row>
    <row r="89" spans="1:10">
      <c r="A89" s="9" t="s">
        <v>467</v>
      </c>
      <c r="B89" s="9" t="s">
        <v>468</v>
      </c>
      <c r="C89" s="9" t="str">
        <f>"2/18"</f>
        <v>2/18</v>
      </c>
      <c r="D89" s="9" t="str">
        <f>"116/8582"</f>
        <v>116/8582</v>
      </c>
      <c r="E89" s="9">
        <v>2.4064744094063201E-2</v>
      </c>
      <c r="F89" s="9">
        <v>4.4027543172093002E-2</v>
      </c>
      <c r="G89" s="9">
        <v>1.4680645320541001E-2</v>
      </c>
      <c r="H89" s="9" t="s">
        <v>1448</v>
      </c>
      <c r="I89" s="9">
        <v>2</v>
      </c>
      <c r="J89" s="9" t="str">
        <f t="shared" si="2"/>
        <v>*</v>
      </c>
    </row>
    <row r="90" spans="1:10">
      <c r="A90" s="9" t="s">
        <v>72</v>
      </c>
      <c r="B90" s="9" t="s">
        <v>73</v>
      </c>
      <c r="C90" s="9" t="str">
        <f>"2/18"</f>
        <v>2/18</v>
      </c>
      <c r="D90" s="9" t="str">
        <f>"117/8582"</f>
        <v>117/8582</v>
      </c>
      <c r="E90" s="9">
        <v>2.44530778817778E-2</v>
      </c>
      <c r="F90" s="9">
        <v>4.4047496666308E-2</v>
      </c>
      <c r="G90" s="9">
        <v>1.4687298659573101E-2</v>
      </c>
      <c r="H90" s="9" t="s">
        <v>1451</v>
      </c>
      <c r="I90" s="9">
        <v>2</v>
      </c>
      <c r="J90" s="9" t="str">
        <f t="shared" si="2"/>
        <v>*</v>
      </c>
    </row>
    <row r="91" spans="1:10">
      <c r="A91" s="9" t="s">
        <v>469</v>
      </c>
      <c r="B91" s="9" t="s">
        <v>470</v>
      </c>
      <c r="C91" s="9" t="str">
        <f>"2/18"</f>
        <v>2/18</v>
      </c>
      <c r="D91" s="9" t="str">
        <f>"118/8582"</f>
        <v>118/8582</v>
      </c>
      <c r="E91" s="9">
        <v>2.4844019043326102E-2</v>
      </c>
      <c r="F91" s="9">
        <v>4.4047496666308E-2</v>
      </c>
      <c r="G91" s="9">
        <v>1.4687298659573101E-2</v>
      </c>
      <c r="H91" s="9" t="s">
        <v>1448</v>
      </c>
      <c r="I91" s="9">
        <v>2</v>
      </c>
      <c r="J91" s="9" t="str">
        <f t="shared" si="2"/>
        <v>*</v>
      </c>
    </row>
    <row r="92" spans="1:10">
      <c r="A92" s="9" t="s">
        <v>1452</v>
      </c>
      <c r="B92" s="9" t="s">
        <v>1453</v>
      </c>
      <c r="C92" s="9" t="str">
        <f>"1/18"</f>
        <v>1/18</v>
      </c>
      <c r="D92" s="9" t="str">
        <f>"12/8582"</f>
        <v>12/8582</v>
      </c>
      <c r="E92" s="9">
        <v>2.4896411159217601E-2</v>
      </c>
      <c r="F92" s="9">
        <v>4.4047496666308E-2</v>
      </c>
      <c r="G92" s="9">
        <v>1.4687298659573101E-2</v>
      </c>
      <c r="H92" s="9" t="s">
        <v>1454</v>
      </c>
      <c r="I92" s="9">
        <v>1</v>
      </c>
      <c r="J92" s="9" t="str">
        <f t="shared" si="2"/>
        <v>*</v>
      </c>
    </row>
    <row r="93" spans="1:10">
      <c r="A93" s="9" t="s">
        <v>74</v>
      </c>
      <c r="B93" s="9" t="s">
        <v>75</v>
      </c>
      <c r="C93" s="9" t="str">
        <f>"2/18"</f>
        <v>2/18</v>
      </c>
      <c r="D93" s="9" t="str">
        <f>"120/8582"</f>
        <v>120/8582</v>
      </c>
      <c r="E93" s="9">
        <v>2.5633678191369701E-2</v>
      </c>
      <c r="F93" s="9">
        <v>4.4858936834896897E-2</v>
      </c>
      <c r="G93" s="9">
        <v>1.49578671368404E-2</v>
      </c>
      <c r="H93" s="9" t="s">
        <v>1446</v>
      </c>
      <c r="I93" s="9">
        <v>2</v>
      </c>
      <c r="J93" s="9" t="str">
        <f t="shared" si="2"/>
        <v>*</v>
      </c>
    </row>
    <row r="94" spans="1:10">
      <c r="A94" s="9" t="s">
        <v>76</v>
      </c>
      <c r="B94" s="9" t="s">
        <v>77</v>
      </c>
      <c r="C94" s="9" t="str">
        <f>"2/18"</f>
        <v>2/18</v>
      </c>
      <c r="D94" s="9" t="str">
        <f>"122/8582"</f>
        <v>122/8582</v>
      </c>
      <c r="E94" s="9">
        <v>2.6433631259001299E-2</v>
      </c>
      <c r="F94" s="9">
        <v>4.5663786065975702E-2</v>
      </c>
      <c r="G94" s="9">
        <v>1.5226237916735901E-2</v>
      </c>
      <c r="H94" s="9" t="s">
        <v>1451</v>
      </c>
      <c r="I94" s="9">
        <v>2</v>
      </c>
      <c r="J94" s="9" t="str">
        <f t="shared" si="2"/>
        <v>*</v>
      </c>
    </row>
    <row r="95" spans="1:10">
      <c r="A95" s="9" t="s">
        <v>471</v>
      </c>
      <c r="B95" s="9" t="s">
        <v>472</v>
      </c>
      <c r="C95" s="9" t="str">
        <f>"2/18"</f>
        <v>2/18</v>
      </c>
      <c r="D95" s="9" t="str">
        <f>"123/8582"</f>
        <v>123/8582</v>
      </c>
      <c r="E95" s="9">
        <v>2.6837439937382301E-2</v>
      </c>
      <c r="F95" s="9">
        <v>4.5663786065975702E-2</v>
      </c>
      <c r="G95" s="9">
        <v>1.5226237916735901E-2</v>
      </c>
      <c r="H95" s="9" t="s">
        <v>1448</v>
      </c>
      <c r="I95" s="9">
        <v>2</v>
      </c>
      <c r="J95" s="9" t="str">
        <f t="shared" si="2"/>
        <v>*</v>
      </c>
    </row>
    <row r="96" spans="1:10">
      <c r="A96" s="9" t="s">
        <v>1402</v>
      </c>
      <c r="B96" s="9" t="s">
        <v>1403</v>
      </c>
      <c r="C96" s="9" t="str">
        <f>"1/18"</f>
        <v>1/18</v>
      </c>
      <c r="D96" s="9" t="str">
        <f>"13/8582"</f>
        <v>13/8582</v>
      </c>
      <c r="E96" s="9">
        <v>2.6944470038929701E-2</v>
      </c>
      <c r="F96" s="9">
        <v>4.5663786065975702E-2</v>
      </c>
      <c r="G96" s="9">
        <v>1.5226237916735901E-2</v>
      </c>
      <c r="H96" s="9" t="s">
        <v>1455</v>
      </c>
      <c r="I96" s="9">
        <v>1</v>
      </c>
      <c r="J96" s="9" t="str">
        <f t="shared" si="2"/>
        <v>*</v>
      </c>
    </row>
    <row r="97" spans="1:10">
      <c r="A97" s="9" t="s">
        <v>473</v>
      </c>
      <c r="B97" s="9" t="s">
        <v>474</v>
      </c>
      <c r="C97" s="9" t="str">
        <f>"2/18"</f>
        <v>2/18</v>
      </c>
      <c r="D97" s="9" t="str">
        <f>"124/8582"</f>
        <v>124/8582</v>
      </c>
      <c r="E97" s="9">
        <v>2.7243788467711999E-2</v>
      </c>
      <c r="F97" s="9">
        <v>4.5690103576058697E-2</v>
      </c>
      <c r="G97" s="9">
        <v>1.52350132878653E-2</v>
      </c>
      <c r="H97" s="9" t="s">
        <v>1448</v>
      </c>
      <c r="I97" s="9">
        <v>2</v>
      </c>
      <c r="J97" s="9" t="str">
        <f t="shared" si="2"/>
        <v>*</v>
      </c>
    </row>
    <row r="98" spans="1:10">
      <c r="A98" s="9" t="s">
        <v>475</v>
      </c>
      <c r="B98" s="9" t="s">
        <v>476</v>
      </c>
      <c r="C98" s="9" t="str">
        <f>"2/18"</f>
        <v>2/18</v>
      </c>
      <c r="D98" s="9" t="str">
        <f>"127/8582"</f>
        <v>127/8582</v>
      </c>
      <c r="E98" s="9">
        <v>2.84779618808653E-2</v>
      </c>
      <c r="F98" s="9">
        <v>4.7267544977518602E-2</v>
      </c>
      <c r="G98" s="9">
        <v>1.5760998979100702E-2</v>
      </c>
      <c r="H98" s="9" t="s">
        <v>1448</v>
      </c>
      <c r="I98" s="9">
        <v>2</v>
      </c>
      <c r="J98" s="9" t="str">
        <f t="shared" si="2"/>
        <v>*</v>
      </c>
    </row>
    <row r="99" spans="1:10">
      <c r="A99" t="s">
        <v>477</v>
      </c>
      <c r="B99" t="s">
        <v>478</v>
      </c>
      <c r="C99" t="str">
        <f>"2/18"</f>
        <v>2/18</v>
      </c>
      <c r="D99" t="str">
        <f>"138/8582"</f>
        <v>138/8582</v>
      </c>
      <c r="E99">
        <v>3.3193167590442399E-2</v>
      </c>
      <c r="F99">
        <v>5.39808078996084E-2</v>
      </c>
      <c r="G99">
        <v>1.7999484817783799E-2</v>
      </c>
      <c r="H99" t="s">
        <v>1448</v>
      </c>
      <c r="I99">
        <v>2</v>
      </c>
      <c r="J99" t="str">
        <f t="shared" si="2"/>
        <v/>
      </c>
    </row>
    <row r="100" spans="1:10">
      <c r="A100" t="s">
        <v>1456</v>
      </c>
      <c r="B100" t="s">
        <v>1457</v>
      </c>
      <c r="C100" t="str">
        <f>"1/18"</f>
        <v>1/18</v>
      </c>
      <c r="D100" t="str">
        <f>"16/8582"</f>
        <v>16/8582</v>
      </c>
      <c r="E100">
        <v>3.3064298206996502E-2</v>
      </c>
      <c r="F100">
        <v>5.39808078996084E-2</v>
      </c>
      <c r="G100">
        <v>1.7999484817783799E-2</v>
      </c>
      <c r="H100" t="s">
        <v>1458</v>
      </c>
      <c r="I100">
        <v>1</v>
      </c>
      <c r="J100" t="str">
        <f t="shared" si="2"/>
        <v/>
      </c>
    </row>
    <row r="101" spans="1:10">
      <c r="A101" t="s">
        <v>479</v>
      </c>
      <c r="B101" t="s">
        <v>480</v>
      </c>
      <c r="C101" t="str">
        <f>"2/18"</f>
        <v>2/18</v>
      </c>
      <c r="D101" t="str">
        <f>"143/8582"</f>
        <v>143/8582</v>
      </c>
      <c r="E101">
        <v>3.5432344481027701E-2</v>
      </c>
      <c r="F101">
        <v>5.5927524131818299E-2</v>
      </c>
      <c r="G101">
        <v>1.8648602358435601E-2</v>
      </c>
      <c r="H101" t="s">
        <v>1448</v>
      </c>
      <c r="I101">
        <v>2</v>
      </c>
      <c r="J101" t="str">
        <f t="shared" si="2"/>
        <v/>
      </c>
    </row>
    <row r="102" spans="1:10">
      <c r="A102" t="s">
        <v>532</v>
      </c>
      <c r="B102" t="s">
        <v>533</v>
      </c>
      <c r="C102" t="str">
        <f>"1/18"</f>
        <v>1/18</v>
      </c>
      <c r="D102" t="str">
        <f>"17/8582"</f>
        <v>17/8582</v>
      </c>
      <c r="E102">
        <v>3.5096150020243702E-2</v>
      </c>
      <c r="F102">
        <v>5.5927524131818299E-2</v>
      </c>
      <c r="G102">
        <v>1.8648602358435601E-2</v>
      </c>
      <c r="H102" t="s">
        <v>534</v>
      </c>
      <c r="I102">
        <v>1</v>
      </c>
      <c r="J102" t="str">
        <f t="shared" si="2"/>
        <v/>
      </c>
    </row>
    <row r="103" spans="1:10">
      <c r="A103" t="s">
        <v>1459</v>
      </c>
      <c r="B103" t="s">
        <v>1460</v>
      </c>
      <c r="C103" t="str">
        <f>"1/18"</f>
        <v>1/18</v>
      </c>
      <c r="D103" t="str">
        <f>"17/8582"</f>
        <v>17/8582</v>
      </c>
      <c r="E103">
        <v>3.5096150020243702E-2</v>
      </c>
      <c r="F103">
        <v>5.5927524131818299E-2</v>
      </c>
      <c r="G103">
        <v>1.8648602358435601E-2</v>
      </c>
      <c r="H103" t="s">
        <v>1458</v>
      </c>
      <c r="I103">
        <v>1</v>
      </c>
      <c r="J103" t="str">
        <f t="shared" si="2"/>
        <v/>
      </c>
    </row>
    <row r="104" spans="1:10">
      <c r="A104" t="s">
        <v>751</v>
      </c>
      <c r="B104" t="s">
        <v>752</v>
      </c>
      <c r="C104" t="str">
        <f>"1/18"</f>
        <v>1/18</v>
      </c>
      <c r="D104" t="str">
        <f>"18/8582"</f>
        <v>18/8582</v>
      </c>
      <c r="E104">
        <v>3.7123968969413099E-2</v>
      </c>
      <c r="F104">
        <v>5.80287281949078E-2</v>
      </c>
      <c r="G104">
        <v>1.9349232676955201E-2</v>
      </c>
      <c r="H104" t="s">
        <v>1461</v>
      </c>
      <c r="I104">
        <v>1</v>
      </c>
      <c r="J104" t="str">
        <f t="shared" si="2"/>
        <v/>
      </c>
    </row>
    <row r="105" spans="1:10">
      <c r="A105" t="s">
        <v>481</v>
      </c>
      <c r="B105" t="s">
        <v>482</v>
      </c>
      <c r="C105" t="str">
        <f>"2/18"</f>
        <v>2/18</v>
      </c>
      <c r="D105" t="str">
        <f>"150/8582"</f>
        <v>150/8582</v>
      </c>
      <c r="E105">
        <v>3.8664457202070297E-2</v>
      </c>
      <c r="F105">
        <v>5.9855553937820299E-2</v>
      </c>
      <c r="G105">
        <v>1.9958373656939098E-2</v>
      </c>
      <c r="H105" t="s">
        <v>1448</v>
      </c>
      <c r="I105">
        <v>2</v>
      </c>
      <c r="J105" t="str">
        <f t="shared" si="2"/>
        <v/>
      </c>
    </row>
    <row r="106" spans="1:10">
      <c r="A106" t="s">
        <v>109</v>
      </c>
      <c r="B106" t="s">
        <v>110</v>
      </c>
      <c r="C106" t="str">
        <f>"1/18"</f>
        <v>1/18</v>
      </c>
      <c r="D106" t="str">
        <f>"19/8582"</f>
        <v>19/8582</v>
      </c>
      <c r="E106">
        <v>3.9147762589047397E-2</v>
      </c>
      <c r="F106">
        <v>6.0026569303205997E-2</v>
      </c>
      <c r="G106">
        <v>2.0015397413949001E-2</v>
      </c>
      <c r="H106" t="s">
        <v>1450</v>
      </c>
      <c r="I106">
        <v>1</v>
      </c>
      <c r="J106" t="str">
        <f t="shared" si="2"/>
        <v/>
      </c>
    </row>
    <row r="107" spans="1:10">
      <c r="A107" t="s">
        <v>483</v>
      </c>
      <c r="B107" t="s">
        <v>484</v>
      </c>
      <c r="C107" t="str">
        <f>"2/18"</f>
        <v>2/18</v>
      </c>
      <c r="D107" t="str">
        <f>"158/8582"</f>
        <v>158/8582</v>
      </c>
      <c r="E107">
        <v>4.2493079643466901E-2</v>
      </c>
      <c r="F107">
        <v>6.4375110461278306E-2</v>
      </c>
      <c r="G107">
        <v>2.1465384985454E-2</v>
      </c>
      <c r="H107" t="s">
        <v>1448</v>
      </c>
      <c r="I107">
        <v>2</v>
      </c>
      <c r="J107" t="str">
        <f t="shared" si="2"/>
        <v/>
      </c>
    </row>
    <row r="108" spans="1:10">
      <c r="A108" t="s">
        <v>485</v>
      </c>
      <c r="B108" t="s">
        <v>486</v>
      </c>
      <c r="C108" t="str">
        <f>"2/18"</f>
        <v>2/18</v>
      </c>
      <c r="D108" t="str">
        <f>"159/8582"</f>
        <v>159/8582</v>
      </c>
      <c r="E108">
        <v>4.2981519339250401E-2</v>
      </c>
      <c r="F108">
        <v>6.4375110461278306E-2</v>
      </c>
      <c r="G108">
        <v>2.1465384985454E-2</v>
      </c>
      <c r="H108" t="s">
        <v>1448</v>
      </c>
      <c r="I108">
        <v>2</v>
      </c>
      <c r="J108" t="str">
        <f t="shared" si="2"/>
        <v/>
      </c>
    </row>
    <row r="109" spans="1:10">
      <c r="A109" t="s">
        <v>175</v>
      </c>
      <c r="B109" t="s">
        <v>176</v>
      </c>
      <c r="C109" t="str">
        <f>"1/18"</f>
        <v>1/18</v>
      </c>
      <c r="D109" t="str">
        <f>"21/8582"</f>
        <v>21/8582</v>
      </c>
      <c r="E109">
        <v>4.3183303911913398E-2</v>
      </c>
      <c r="F109">
        <v>6.4375110461278306E-2</v>
      </c>
      <c r="G109">
        <v>2.1465384985454E-2</v>
      </c>
      <c r="H109" t="s">
        <v>177</v>
      </c>
      <c r="I109">
        <v>1</v>
      </c>
      <c r="J109" t="str">
        <f t="shared" si="2"/>
        <v/>
      </c>
    </row>
    <row r="110" spans="1:10">
      <c r="A110" t="s">
        <v>78</v>
      </c>
      <c r="B110" t="s">
        <v>79</v>
      </c>
      <c r="C110" t="str">
        <f>"2/18"</f>
        <v>2/18</v>
      </c>
      <c r="D110" t="str">
        <f>"169/8582"</f>
        <v>169/8582</v>
      </c>
      <c r="E110">
        <v>4.7982937310105001E-2</v>
      </c>
      <c r="F110">
        <v>7.0873879880063301E-2</v>
      </c>
      <c r="G110">
        <v>2.3632349616758599E-2</v>
      </c>
      <c r="H110" t="s">
        <v>1462</v>
      </c>
      <c r="I110">
        <v>2</v>
      </c>
      <c r="J110" t="str">
        <f t="shared" si="2"/>
        <v/>
      </c>
    </row>
    <row r="111" spans="1:10">
      <c r="A111" t="s">
        <v>163</v>
      </c>
      <c r="B111" t="s">
        <v>164</v>
      </c>
      <c r="C111" t="str">
        <f>"1/18"</f>
        <v>1/18</v>
      </c>
      <c r="D111" t="str">
        <f>"24/8582"</f>
        <v>24/8582</v>
      </c>
      <c r="E111">
        <v>4.9206613530516898E-2</v>
      </c>
      <c r="F111">
        <v>7.2020588894665699E-2</v>
      </c>
      <c r="G111">
        <v>2.40147109096303E-2</v>
      </c>
      <c r="H111" t="s">
        <v>1463</v>
      </c>
      <c r="I111">
        <v>1</v>
      </c>
      <c r="J111" t="str">
        <f t="shared" si="2"/>
        <v/>
      </c>
    </row>
    <row r="112" spans="1:10">
      <c r="A112" t="s">
        <v>487</v>
      </c>
      <c r="B112" t="s">
        <v>488</v>
      </c>
      <c r="C112" t="str">
        <f>"2/18"</f>
        <v>2/18</v>
      </c>
      <c r="D112" t="str">
        <f>"175/8582"</f>
        <v>175/8582</v>
      </c>
      <c r="E112">
        <v>5.1083220534869099E-2</v>
      </c>
      <c r="F112">
        <v>7.3609218199814405E-2</v>
      </c>
      <c r="G112">
        <v>2.4544427121219601E-2</v>
      </c>
      <c r="H112" t="s">
        <v>1448</v>
      </c>
      <c r="I112">
        <v>2</v>
      </c>
      <c r="J112" t="str">
        <f t="shared" si="2"/>
        <v/>
      </c>
    </row>
    <row r="113" spans="1:10">
      <c r="A113" t="s">
        <v>184</v>
      </c>
      <c r="B113" t="s">
        <v>185</v>
      </c>
      <c r="C113" t="str">
        <f>"1/18"</f>
        <v>1/18</v>
      </c>
      <c r="D113" t="str">
        <f>"25/8582"</f>
        <v>25/8582</v>
      </c>
      <c r="E113">
        <v>5.12064126607404E-2</v>
      </c>
      <c r="F113">
        <v>7.3609218199814405E-2</v>
      </c>
      <c r="G113">
        <v>2.4544427121219601E-2</v>
      </c>
      <c r="H113" t="s">
        <v>534</v>
      </c>
      <c r="I113">
        <v>1</v>
      </c>
      <c r="J113" t="str">
        <f t="shared" si="2"/>
        <v/>
      </c>
    </row>
    <row r="114" spans="1:10">
      <c r="A114" t="s">
        <v>489</v>
      </c>
      <c r="B114" t="s">
        <v>490</v>
      </c>
      <c r="C114" t="str">
        <f>"2/18"</f>
        <v>2/18</v>
      </c>
      <c r="D114" t="str">
        <f>"177/8582"</f>
        <v>177/8582</v>
      </c>
      <c r="E114">
        <v>5.2132751167627597E-2</v>
      </c>
      <c r="F114">
        <v>7.4277636619363194E-2</v>
      </c>
      <c r="G114">
        <v>2.4767306097335899E-2</v>
      </c>
      <c r="H114" t="s">
        <v>1448</v>
      </c>
      <c r="I114">
        <v>2</v>
      </c>
      <c r="J114" t="str">
        <f t="shared" si="2"/>
        <v/>
      </c>
    </row>
    <row r="115" spans="1:10">
      <c r="A115" t="s">
        <v>491</v>
      </c>
      <c r="B115" t="s">
        <v>492</v>
      </c>
      <c r="C115" t="str">
        <f>"2/18"</f>
        <v>2/18</v>
      </c>
      <c r="D115" t="str">
        <f>"181/8582"</f>
        <v>181/8582</v>
      </c>
      <c r="E115">
        <v>5.4255504924146297E-2</v>
      </c>
      <c r="F115">
        <v>7.6624002568311797E-2</v>
      </c>
      <c r="G115">
        <v>2.5549683759293298E-2</v>
      </c>
      <c r="H115" t="s">
        <v>1448</v>
      </c>
      <c r="I115">
        <v>2</v>
      </c>
      <c r="J115" t="str">
        <f t="shared" si="2"/>
        <v/>
      </c>
    </row>
    <row r="116" spans="1:10">
      <c r="A116" t="s">
        <v>493</v>
      </c>
      <c r="B116" t="s">
        <v>494</v>
      </c>
      <c r="C116" t="str">
        <f>"2/18"</f>
        <v>2/18</v>
      </c>
      <c r="D116" t="str">
        <f>"182/8582"</f>
        <v>182/8582</v>
      </c>
      <c r="E116">
        <v>5.4791073693142199E-2</v>
      </c>
      <c r="F116">
        <v>7.6707503170399094E-2</v>
      </c>
      <c r="G116">
        <v>2.5577526392222001E-2</v>
      </c>
      <c r="H116" t="s">
        <v>1448</v>
      </c>
      <c r="I116">
        <v>2</v>
      </c>
      <c r="J116" t="str">
        <f t="shared" si="2"/>
        <v/>
      </c>
    </row>
    <row r="117" spans="1:10">
      <c r="A117" t="s">
        <v>116</v>
      </c>
      <c r="B117" t="s">
        <v>117</v>
      </c>
      <c r="C117" t="str">
        <f>"1/18"</f>
        <v>1/18</v>
      </c>
      <c r="D117" t="str">
        <f>"28/8582"</f>
        <v>28/8582</v>
      </c>
      <c r="E117">
        <v>5.7182002020108702E-2</v>
      </c>
      <c r="F117">
        <v>7.9364675217564698E-2</v>
      </c>
      <c r="G117">
        <v>2.6463539954859699E-2</v>
      </c>
      <c r="H117" t="s">
        <v>1450</v>
      </c>
      <c r="I117">
        <v>1</v>
      </c>
      <c r="J117" t="str">
        <f t="shared" si="2"/>
        <v/>
      </c>
    </row>
    <row r="118" spans="1:10">
      <c r="A118" t="s">
        <v>495</v>
      </c>
      <c r="B118" t="s">
        <v>496</v>
      </c>
      <c r="C118" t="str">
        <f>"2/18"</f>
        <v>2/18</v>
      </c>
      <c r="D118" t="str">
        <f>"190/8582"</f>
        <v>190/8582</v>
      </c>
      <c r="E118">
        <v>5.9144429470564301E-2</v>
      </c>
      <c r="F118">
        <v>8.1386779015049995E-2</v>
      </c>
      <c r="G118">
        <v>2.7137794898774398E-2</v>
      </c>
      <c r="H118" t="s">
        <v>1448</v>
      </c>
      <c r="I118">
        <v>2</v>
      </c>
      <c r="J118" t="str">
        <f t="shared" si="2"/>
        <v/>
      </c>
    </row>
    <row r="119" spans="1:10">
      <c r="A119" t="s">
        <v>754</v>
      </c>
      <c r="B119" t="s">
        <v>755</v>
      </c>
      <c r="C119" t="str">
        <f>"1/18"</f>
        <v>1/18</v>
      </c>
      <c r="D119" t="str">
        <f>"30/8582"</f>
        <v>30/8582</v>
      </c>
      <c r="E119">
        <v>6.11459623664765E-2</v>
      </c>
      <c r="F119">
        <v>8.3427965601717904E-2</v>
      </c>
      <c r="G119">
        <v>2.7818412851831401E-2</v>
      </c>
      <c r="H119" t="s">
        <v>1461</v>
      </c>
      <c r="I119">
        <v>1</v>
      </c>
      <c r="J119" t="str">
        <f t="shared" si="2"/>
        <v/>
      </c>
    </row>
    <row r="120" spans="1:10">
      <c r="A120" t="s">
        <v>205</v>
      </c>
      <c r="B120" t="s">
        <v>206</v>
      </c>
      <c r="C120" t="str">
        <f>"3/18"</f>
        <v>3/18</v>
      </c>
      <c r="D120" t="str">
        <f>"447/8582"</f>
        <v>447/8582</v>
      </c>
      <c r="E120">
        <v>6.3997453645671207E-2</v>
      </c>
      <c r="F120">
        <v>8.6584790226496303E-2</v>
      </c>
      <c r="G120">
        <v>2.8871031719851701E-2</v>
      </c>
      <c r="H120" t="s">
        <v>1444</v>
      </c>
      <c r="I120">
        <v>3</v>
      </c>
      <c r="J120" t="str">
        <f t="shared" si="2"/>
        <v/>
      </c>
    </row>
    <row r="121" spans="1:10">
      <c r="A121" t="s">
        <v>1464</v>
      </c>
      <c r="B121" t="s">
        <v>1465</v>
      </c>
      <c r="C121" t="str">
        <f>"1/18"</f>
        <v>1/18</v>
      </c>
      <c r="D121" t="str">
        <f>"32/8582"</f>
        <v>32/8582</v>
      </c>
      <c r="E121">
        <v>6.5094178946508194E-2</v>
      </c>
      <c r="F121">
        <v>8.7334690086565095E-2</v>
      </c>
      <c r="G121">
        <v>2.9121080055016801E-2</v>
      </c>
      <c r="H121" t="s">
        <v>1466</v>
      </c>
      <c r="I121">
        <v>1</v>
      </c>
      <c r="J121" t="str">
        <f t="shared" si="2"/>
        <v/>
      </c>
    </row>
    <row r="122" spans="1:10">
      <c r="A122" t="s">
        <v>1467</v>
      </c>
      <c r="B122" t="s">
        <v>1468</v>
      </c>
      <c r="C122" t="str">
        <f>"1/18"</f>
        <v>1/18</v>
      </c>
      <c r="D122" t="str">
        <f>"36/8582"</f>
        <v>36/8582</v>
      </c>
      <c r="E122">
        <v>7.2943616063007699E-2</v>
      </c>
      <c r="F122">
        <v>9.54790421637743E-2</v>
      </c>
      <c r="G122">
        <v>3.1836751555099602E-2</v>
      </c>
      <c r="H122" t="s">
        <v>1455</v>
      </c>
      <c r="I122">
        <v>1</v>
      </c>
      <c r="J122" t="str">
        <f t="shared" si="2"/>
        <v/>
      </c>
    </row>
    <row r="123" spans="1:10">
      <c r="A123" t="s">
        <v>188</v>
      </c>
      <c r="B123" t="s">
        <v>189</v>
      </c>
      <c r="C123" t="str">
        <f>"1/18"</f>
        <v>1/18</v>
      </c>
      <c r="D123" t="str">
        <f>"36/8582"</f>
        <v>36/8582</v>
      </c>
      <c r="E123">
        <v>7.2943616063007699E-2</v>
      </c>
      <c r="F123">
        <v>9.54790421637743E-2</v>
      </c>
      <c r="G123">
        <v>3.1836751555099602E-2</v>
      </c>
      <c r="H123" t="s">
        <v>177</v>
      </c>
      <c r="I123">
        <v>1</v>
      </c>
      <c r="J123" t="str">
        <f t="shared" si="2"/>
        <v/>
      </c>
    </row>
    <row r="124" spans="1:10">
      <c r="A124" t="s">
        <v>125</v>
      </c>
      <c r="B124" t="s">
        <v>126</v>
      </c>
      <c r="C124" t="str">
        <f>"1/18"</f>
        <v>1/18</v>
      </c>
      <c r="D124" t="str">
        <f>"36/8582"</f>
        <v>36/8582</v>
      </c>
      <c r="E124">
        <v>7.2943616063007699E-2</v>
      </c>
      <c r="F124">
        <v>9.54790421637743E-2</v>
      </c>
      <c r="G124">
        <v>3.1836751555099602E-2</v>
      </c>
      <c r="H124" t="s">
        <v>177</v>
      </c>
      <c r="I124">
        <v>1</v>
      </c>
      <c r="J124" t="str">
        <f t="shared" si="2"/>
        <v/>
      </c>
    </row>
    <row r="125" spans="1:10">
      <c r="A125" t="s">
        <v>497</v>
      </c>
      <c r="B125" t="s">
        <v>498</v>
      </c>
      <c r="C125" t="str">
        <f>"2/18"</f>
        <v>2/18</v>
      </c>
      <c r="D125" t="str">
        <f>"218/8582"</f>
        <v>218/8582</v>
      </c>
      <c r="E125">
        <v>7.5287536116933604E-2</v>
      </c>
      <c r="F125">
        <v>9.6968713647836199E-2</v>
      </c>
      <c r="G125">
        <v>3.2333471043083699E-2</v>
      </c>
      <c r="H125" t="s">
        <v>1448</v>
      </c>
      <c r="I125">
        <v>2</v>
      </c>
      <c r="J125" t="str">
        <f t="shared" si="2"/>
        <v/>
      </c>
    </row>
    <row r="126" spans="1:10">
      <c r="A126" t="s">
        <v>499</v>
      </c>
      <c r="B126" t="s">
        <v>500</v>
      </c>
      <c r="C126" t="str">
        <f>"2/18"</f>
        <v>2/18</v>
      </c>
      <c r="D126" t="str">
        <f>"219/8582"</f>
        <v>219/8582</v>
      </c>
      <c r="E126">
        <v>7.5888558507002199E-2</v>
      </c>
      <c r="F126">
        <v>9.6968713647836199E-2</v>
      </c>
      <c r="G126">
        <v>3.2333471043083699E-2</v>
      </c>
      <c r="H126" t="s">
        <v>1448</v>
      </c>
      <c r="I126">
        <v>2</v>
      </c>
      <c r="J126" t="str">
        <f t="shared" si="2"/>
        <v/>
      </c>
    </row>
    <row r="127" spans="1:10">
      <c r="A127" t="s">
        <v>1419</v>
      </c>
      <c r="B127" t="s">
        <v>1420</v>
      </c>
      <c r="C127" t="str">
        <f>"1/18"</f>
        <v>1/18</v>
      </c>
      <c r="D127" t="str">
        <f>"37/8582"</f>
        <v>37/8582</v>
      </c>
      <c r="E127">
        <v>7.4896227215695693E-2</v>
      </c>
      <c r="F127">
        <v>9.6968713647836199E-2</v>
      </c>
      <c r="G127">
        <v>3.2333471043083699E-2</v>
      </c>
      <c r="H127" t="s">
        <v>1454</v>
      </c>
      <c r="I127">
        <v>1</v>
      </c>
      <c r="J127" t="str">
        <f t="shared" si="2"/>
        <v/>
      </c>
    </row>
    <row r="128" spans="1:10">
      <c r="A128" t="s">
        <v>1469</v>
      </c>
      <c r="B128" t="s">
        <v>1470</v>
      </c>
      <c r="C128" t="str">
        <f>"1/18"</f>
        <v>1/18</v>
      </c>
      <c r="D128" t="str">
        <f>"38/8582"</f>
        <v>38/8582</v>
      </c>
      <c r="E128">
        <v>7.6844953711905598E-2</v>
      </c>
      <c r="F128">
        <v>9.7417618485171595E-2</v>
      </c>
      <c r="G128">
        <v>3.2483154905156901E-2</v>
      </c>
      <c r="H128" t="s">
        <v>1471</v>
      </c>
      <c r="I128">
        <v>1</v>
      </c>
      <c r="J128" t="str">
        <f t="shared" si="2"/>
        <v/>
      </c>
    </row>
    <row r="129" spans="1:10">
      <c r="A129" t="s">
        <v>1472</v>
      </c>
      <c r="B129" t="s">
        <v>1473</v>
      </c>
      <c r="C129" t="str">
        <f>"1/18"</f>
        <v>1/18</v>
      </c>
      <c r="D129" t="str">
        <f>"39/8582"</f>
        <v>39/8582</v>
      </c>
      <c r="E129">
        <v>7.87898028262769E-2</v>
      </c>
      <c r="F129">
        <v>9.91027988674264E-2</v>
      </c>
      <c r="G129">
        <v>3.3045065330099703E-2</v>
      </c>
      <c r="H129" t="s">
        <v>1466</v>
      </c>
      <c r="I129">
        <v>1</v>
      </c>
      <c r="J129" t="str">
        <f t="shared" si="2"/>
        <v/>
      </c>
    </row>
    <row r="130" spans="1:10">
      <c r="A130" t="s">
        <v>84</v>
      </c>
      <c r="B130" t="s">
        <v>85</v>
      </c>
      <c r="C130" t="str">
        <f>"3/18"</f>
        <v>3/18</v>
      </c>
      <c r="D130" t="str">
        <f>"492/8582"</f>
        <v>492/8582</v>
      </c>
      <c r="E130">
        <v>8.0508090826181197E-2</v>
      </c>
      <c r="F130">
        <v>0.100479090100893</v>
      </c>
      <c r="G130">
        <v>3.35039790463912E-2</v>
      </c>
      <c r="H130" t="s">
        <v>1474</v>
      </c>
      <c r="I130">
        <v>3</v>
      </c>
      <c r="J130" t="str">
        <f t="shared" ref="J130:J162" si="5">IF(F130&lt;0.05,"*","")</f>
        <v/>
      </c>
    </row>
    <row r="131" spans="1:10">
      <c r="A131" t="s">
        <v>501</v>
      </c>
      <c r="B131" t="s">
        <v>502</v>
      </c>
      <c r="C131" t="str">
        <f>"2/18"</f>
        <v>2/18</v>
      </c>
      <c r="D131" t="str">
        <f>"229/8582"</f>
        <v>229/8582</v>
      </c>
      <c r="E131">
        <v>8.1985494592093602E-2</v>
      </c>
      <c r="F131">
        <v>0.10152054785041099</v>
      </c>
      <c r="G131">
        <v>3.3851245115207401E-2</v>
      </c>
      <c r="H131" t="s">
        <v>1448</v>
      </c>
      <c r="I131">
        <v>2</v>
      </c>
      <c r="J131" t="str">
        <f t="shared" si="5"/>
        <v/>
      </c>
    </row>
    <row r="132" spans="1:10">
      <c r="A132" t="s">
        <v>503</v>
      </c>
      <c r="B132" t="s">
        <v>504</v>
      </c>
      <c r="C132" t="str">
        <f>"2/18"</f>
        <v>2/18</v>
      </c>
      <c r="D132" t="str">
        <f>"230/8582"</f>
        <v>230/8582</v>
      </c>
      <c r="E132">
        <v>8.2603675580148306E-2</v>
      </c>
      <c r="F132">
        <v>0.10152054785041099</v>
      </c>
      <c r="G132">
        <v>3.3851245115207401E-2</v>
      </c>
      <c r="H132" t="s">
        <v>1448</v>
      </c>
      <c r="I132">
        <v>2</v>
      </c>
      <c r="J132" t="str">
        <f t="shared" si="5"/>
        <v/>
      </c>
    </row>
    <row r="133" spans="1:10">
      <c r="A133" t="s">
        <v>59</v>
      </c>
      <c r="B133" t="s">
        <v>60</v>
      </c>
      <c r="C133" t="str">
        <f>"1/18"</f>
        <v>1/18</v>
      </c>
      <c r="D133" t="str">
        <f>"42/8582"</f>
        <v>42/8582</v>
      </c>
      <c r="E133">
        <v>8.4601158433260104E-2</v>
      </c>
      <c r="F133">
        <v>0.103187776573901</v>
      </c>
      <c r="G133">
        <v>3.4407169697737397E-2</v>
      </c>
      <c r="H133" t="s">
        <v>1450</v>
      </c>
      <c r="I133">
        <v>1</v>
      </c>
      <c r="J133" t="str">
        <f t="shared" si="5"/>
        <v/>
      </c>
    </row>
    <row r="134" spans="1:10">
      <c r="A134" t="s">
        <v>505</v>
      </c>
      <c r="B134" t="s">
        <v>506</v>
      </c>
      <c r="C134" t="str">
        <f>"2/18"</f>
        <v>2/18</v>
      </c>
      <c r="D134" t="str">
        <f>"246/8582"</f>
        <v>246/8582</v>
      </c>
      <c r="E134">
        <v>9.2694422087696904E-2</v>
      </c>
      <c r="F134">
        <v>0.10973383791264101</v>
      </c>
      <c r="G134">
        <v>3.6589903455669801E-2</v>
      </c>
      <c r="H134" t="s">
        <v>1448</v>
      </c>
      <c r="I134">
        <v>2</v>
      </c>
      <c r="J134" t="str">
        <f t="shared" si="5"/>
        <v/>
      </c>
    </row>
    <row r="135" spans="1:10">
      <c r="A135" t="s">
        <v>82</v>
      </c>
      <c r="B135" t="s">
        <v>83</v>
      </c>
      <c r="C135" t="str">
        <f>"2/18"</f>
        <v>2/18</v>
      </c>
      <c r="D135" t="str">
        <f>"246/8582"</f>
        <v>246/8582</v>
      </c>
      <c r="E135">
        <v>9.2694422087696904E-2</v>
      </c>
      <c r="F135">
        <v>0.10973383791264101</v>
      </c>
      <c r="G135">
        <v>3.6589903455669801E-2</v>
      </c>
      <c r="H135" t="s">
        <v>1451</v>
      </c>
      <c r="I135">
        <v>2</v>
      </c>
      <c r="J135" t="str">
        <f t="shared" si="5"/>
        <v/>
      </c>
    </row>
    <row r="136" spans="1:10">
      <c r="A136" t="s">
        <v>130</v>
      </c>
      <c r="B136" t="s">
        <v>131</v>
      </c>
      <c r="C136" t="str">
        <f>"1/18"</f>
        <v>1/18</v>
      </c>
      <c r="D136" t="str">
        <f>"46/8582"</f>
        <v>46/8582</v>
      </c>
      <c r="E136">
        <v>9.2295788327872802E-2</v>
      </c>
      <c r="F136">
        <v>0.10973383791264101</v>
      </c>
      <c r="G136">
        <v>3.6589903455669801E-2</v>
      </c>
      <c r="H136" t="s">
        <v>177</v>
      </c>
      <c r="I136">
        <v>1</v>
      </c>
      <c r="J136" t="str">
        <f t="shared" si="5"/>
        <v/>
      </c>
    </row>
    <row r="137" spans="1:10">
      <c r="A137" t="s">
        <v>61</v>
      </c>
      <c r="B137" t="s">
        <v>62</v>
      </c>
      <c r="C137" t="str">
        <f>"1/18"</f>
        <v>1/18</v>
      </c>
      <c r="D137" t="str">
        <f>"46/8582"</f>
        <v>46/8582</v>
      </c>
      <c r="E137">
        <v>9.2295788327872802E-2</v>
      </c>
      <c r="F137">
        <v>0.10973383791264101</v>
      </c>
      <c r="G137">
        <v>3.6589903455669801E-2</v>
      </c>
      <c r="H137" t="s">
        <v>1450</v>
      </c>
      <c r="I137">
        <v>1</v>
      </c>
      <c r="J137" t="str">
        <f t="shared" si="5"/>
        <v/>
      </c>
    </row>
    <row r="138" spans="1:10">
      <c r="A138" t="s">
        <v>507</v>
      </c>
      <c r="B138" t="s">
        <v>508</v>
      </c>
      <c r="C138" t="str">
        <f>"2/18"</f>
        <v>2/18</v>
      </c>
      <c r="D138" t="str">
        <f>"249/8582"</f>
        <v>249/8582</v>
      </c>
      <c r="E138">
        <v>9.4626796563345994E-2</v>
      </c>
      <c r="F138">
        <v>0.111203753625538</v>
      </c>
      <c r="G138">
        <v>3.7080035533850503E-2</v>
      </c>
      <c r="H138" t="s">
        <v>1448</v>
      </c>
      <c r="I138">
        <v>2</v>
      </c>
      <c r="J138" t="str">
        <f t="shared" si="5"/>
        <v/>
      </c>
    </row>
    <row r="139" spans="1:10">
      <c r="A139" t="s">
        <v>509</v>
      </c>
      <c r="B139" t="s">
        <v>510</v>
      </c>
      <c r="C139" t="str">
        <f>"2/18"</f>
        <v>2/18</v>
      </c>
      <c r="D139" t="str">
        <f>"256/8582"</f>
        <v>256/8582</v>
      </c>
      <c r="E139">
        <v>9.9182854824476405E-2</v>
      </c>
      <c r="F139">
        <v>0.115713330628556</v>
      </c>
      <c r="G139">
        <v>3.8583719268103001E-2</v>
      </c>
      <c r="H139" t="s">
        <v>1448</v>
      </c>
      <c r="I139">
        <v>2</v>
      </c>
      <c r="J139" t="str">
        <f t="shared" si="5"/>
        <v/>
      </c>
    </row>
    <row r="140" spans="1:10">
      <c r="A140" t="s">
        <v>88</v>
      </c>
      <c r="B140" t="s">
        <v>89</v>
      </c>
      <c r="C140" t="str">
        <f>"1/18"</f>
        <v>1/18</v>
      </c>
      <c r="D140" t="str">
        <f>"52/8582"</f>
        <v>52/8582</v>
      </c>
      <c r="E140">
        <v>0.103723286370188</v>
      </c>
      <c r="F140">
        <v>0.120139921623023</v>
      </c>
      <c r="G140">
        <v>4.0059731956679903E-2</v>
      </c>
      <c r="H140" t="s">
        <v>1455</v>
      </c>
      <c r="I140">
        <v>1</v>
      </c>
      <c r="J140" t="str">
        <f t="shared" si="5"/>
        <v/>
      </c>
    </row>
    <row r="141" spans="1:10">
      <c r="A141" t="s">
        <v>513</v>
      </c>
      <c r="B141" t="s">
        <v>514</v>
      </c>
      <c r="C141" t="str">
        <f>"2/18"</f>
        <v>2/18</v>
      </c>
      <c r="D141" t="str">
        <f>"266/8582"</f>
        <v>266/8582</v>
      </c>
      <c r="E141">
        <v>0.10580177303069201</v>
      </c>
      <c r="F141">
        <v>0.12167203898529499</v>
      </c>
      <c r="G141">
        <v>4.0570604695979499E-2</v>
      </c>
      <c r="H141" t="s">
        <v>1448</v>
      </c>
      <c r="I141">
        <v>2</v>
      </c>
      <c r="J141" t="str">
        <f t="shared" si="5"/>
        <v/>
      </c>
    </row>
    <row r="142" spans="1:10">
      <c r="A142" t="s">
        <v>517</v>
      </c>
      <c r="B142" t="s">
        <v>518</v>
      </c>
      <c r="C142" t="str">
        <f>"2/18"</f>
        <v>2/18</v>
      </c>
      <c r="D142" t="str">
        <f>"277/8582"</f>
        <v>277/8582</v>
      </c>
      <c r="E142">
        <v>0.113224369449952</v>
      </c>
      <c r="F142">
        <v>0.12928456369817301</v>
      </c>
      <c r="G142">
        <v>4.3108942455748998E-2</v>
      </c>
      <c r="H142" t="s">
        <v>1448</v>
      </c>
      <c r="I142">
        <v>2</v>
      </c>
      <c r="J142" t="str">
        <f t="shared" si="5"/>
        <v/>
      </c>
    </row>
    <row r="143" spans="1:10">
      <c r="A143" t="s">
        <v>222</v>
      </c>
      <c r="B143" t="s">
        <v>223</v>
      </c>
      <c r="C143" t="str">
        <f>"2/18"</f>
        <v>2/18</v>
      </c>
      <c r="D143" t="str">
        <f>"285/8582"</f>
        <v>285/8582</v>
      </c>
      <c r="E143">
        <v>0.118710584649677</v>
      </c>
      <c r="F143">
        <v>0.13459439527181699</v>
      </c>
      <c r="G143">
        <v>4.4879464915741601E-2</v>
      </c>
      <c r="H143" t="s">
        <v>1448</v>
      </c>
      <c r="I143">
        <v>2</v>
      </c>
      <c r="J143" t="str">
        <f t="shared" si="5"/>
        <v/>
      </c>
    </row>
    <row r="144" spans="1:10">
      <c r="A144" t="s">
        <v>170</v>
      </c>
      <c r="B144" t="s">
        <v>171</v>
      </c>
      <c r="C144" t="str">
        <f t="shared" ref="C144:C150" si="6">"1/18"</f>
        <v>1/18</v>
      </c>
      <c r="D144" t="str">
        <f>"61/8582"</f>
        <v>61/8582</v>
      </c>
      <c r="E144">
        <v>0.120610069132008</v>
      </c>
      <c r="F144">
        <v>0.135791756155617</v>
      </c>
      <c r="G144">
        <v>4.5278715684449002E-2</v>
      </c>
      <c r="H144" t="s">
        <v>1463</v>
      </c>
      <c r="I144">
        <v>1</v>
      </c>
      <c r="J144" t="str">
        <f t="shared" si="5"/>
        <v/>
      </c>
    </row>
    <row r="145" spans="1:10">
      <c r="A145" t="s">
        <v>136</v>
      </c>
      <c r="B145" t="s">
        <v>137</v>
      </c>
      <c r="C145" t="str">
        <f t="shared" si="6"/>
        <v>1/18</v>
      </c>
      <c r="D145" t="str">
        <f>"64/8582"</f>
        <v>64/8582</v>
      </c>
      <c r="E145">
        <v>0.12617190042145501</v>
      </c>
      <c r="F145">
        <v>0.14106719422121</v>
      </c>
      <c r="G145">
        <v>4.7037769893963501E-2</v>
      </c>
      <c r="H145" t="s">
        <v>1450</v>
      </c>
      <c r="I145">
        <v>1</v>
      </c>
      <c r="J145" t="str">
        <f t="shared" si="5"/>
        <v/>
      </c>
    </row>
    <row r="146" spans="1:10">
      <c r="A146" t="s">
        <v>1422</v>
      </c>
      <c r="B146" t="s">
        <v>1423</v>
      </c>
      <c r="C146" t="str">
        <f t="shared" si="6"/>
        <v>1/18</v>
      </c>
      <c r="D146" t="str">
        <f>"73/8582"</f>
        <v>73/8582</v>
      </c>
      <c r="E146">
        <v>0.14265873689310599</v>
      </c>
      <c r="F146">
        <v>0.15840039061924199</v>
      </c>
      <c r="G146">
        <v>5.2817390791640197E-2</v>
      </c>
      <c r="H146" t="s">
        <v>1455</v>
      </c>
      <c r="I146">
        <v>1</v>
      </c>
      <c r="J146" t="str">
        <f t="shared" si="5"/>
        <v/>
      </c>
    </row>
    <row r="147" spans="1:10">
      <c r="A147" t="s">
        <v>65</v>
      </c>
      <c r="B147" t="s">
        <v>66</v>
      </c>
      <c r="C147" t="str">
        <f t="shared" si="6"/>
        <v>1/18</v>
      </c>
      <c r="D147" t="str">
        <f>"89/8582"</f>
        <v>89/8582</v>
      </c>
      <c r="E147">
        <v>0.171245685293303</v>
      </c>
      <c r="F147">
        <v>0.18883942008371099</v>
      </c>
      <c r="G147">
        <v>6.2967050828828197E-2</v>
      </c>
      <c r="H147" t="s">
        <v>1450</v>
      </c>
      <c r="I147">
        <v>1</v>
      </c>
      <c r="J147" t="str">
        <f t="shared" si="5"/>
        <v/>
      </c>
    </row>
    <row r="148" spans="1:10">
      <c r="A148" t="s">
        <v>788</v>
      </c>
      <c r="B148" t="s">
        <v>789</v>
      </c>
      <c r="C148" t="str">
        <f t="shared" si="6"/>
        <v>1/18</v>
      </c>
      <c r="D148" t="str">
        <f>"95/8582"</f>
        <v>95/8582</v>
      </c>
      <c r="E148">
        <v>0.181731808103228</v>
      </c>
      <c r="F148">
        <v>0.19769473719337599</v>
      </c>
      <c r="G148">
        <v>6.5919788145551994E-2</v>
      </c>
      <c r="H148" t="s">
        <v>1454</v>
      </c>
      <c r="I148">
        <v>1</v>
      </c>
      <c r="J148" t="str">
        <f t="shared" si="5"/>
        <v/>
      </c>
    </row>
    <row r="149" spans="1:10">
      <c r="A149" t="s">
        <v>145</v>
      </c>
      <c r="B149" t="s">
        <v>146</v>
      </c>
      <c r="C149" t="str">
        <f t="shared" si="6"/>
        <v>1/18</v>
      </c>
      <c r="D149" t="str">
        <f>"95/8582"</f>
        <v>95/8582</v>
      </c>
      <c r="E149">
        <v>0.181731808103228</v>
      </c>
      <c r="F149">
        <v>0.19769473719337599</v>
      </c>
      <c r="G149">
        <v>6.5919788145551994E-2</v>
      </c>
      <c r="H149" t="s">
        <v>1463</v>
      </c>
      <c r="I149">
        <v>1</v>
      </c>
      <c r="J149" t="str">
        <f t="shared" si="5"/>
        <v/>
      </c>
    </row>
    <row r="150" spans="1:10">
      <c r="A150" t="s">
        <v>96</v>
      </c>
      <c r="B150" t="s">
        <v>97</v>
      </c>
      <c r="C150" t="str">
        <f t="shared" si="6"/>
        <v>1/18</v>
      </c>
      <c r="D150" t="str">
        <f>"98/8582"</f>
        <v>98/8582</v>
      </c>
      <c r="E150">
        <v>0.186927757112472</v>
      </c>
      <c r="F150">
        <v>0.20198234157790601</v>
      </c>
      <c r="G150">
        <v>6.7349456819046902E-2</v>
      </c>
      <c r="H150" t="s">
        <v>1455</v>
      </c>
      <c r="I150">
        <v>1</v>
      </c>
      <c r="J150" t="str">
        <f t="shared" si="5"/>
        <v/>
      </c>
    </row>
    <row r="151" spans="1:10">
      <c r="A151" t="s">
        <v>521</v>
      </c>
      <c r="B151" t="s">
        <v>522</v>
      </c>
      <c r="C151" t="str">
        <f>"2/18"</f>
        <v>2/18</v>
      </c>
      <c r="D151" t="str">
        <f>"382/8582"</f>
        <v>382/8582</v>
      </c>
      <c r="E151">
        <v>0.18982554295929799</v>
      </c>
      <c r="F151">
        <v>0.20374608277631301</v>
      </c>
      <c r="G151">
        <v>6.7937562743327698E-2</v>
      </c>
      <c r="H151" t="s">
        <v>1448</v>
      </c>
      <c r="I151">
        <v>2</v>
      </c>
      <c r="J151" t="str">
        <f t="shared" si="5"/>
        <v/>
      </c>
    </row>
    <row r="152" spans="1:10">
      <c r="A152" t="s">
        <v>574</v>
      </c>
      <c r="B152" t="s">
        <v>575</v>
      </c>
      <c r="C152" t="str">
        <f>"1/18"</f>
        <v>1/18</v>
      </c>
      <c r="D152" t="str">
        <f>"110/8582"</f>
        <v>110/8582</v>
      </c>
      <c r="E152">
        <v>0.20740158980725301</v>
      </c>
      <c r="F152">
        <v>0.22113679443025</v>
      </c>
      <c r="G152">
        <v>7.3736361660299093E-2</v>
      </c>
      <c r="H152" t="s">
        <v>1461</v>
      </c>
      <c r="I152">
        <v>1</v>
      </c>
      <c r="J152" t="str">
        <f t="shared" si="5"/>
        <v/>
      </c>
    </row>
    <row r="153" spans="1:10">
      <c r="A153" t="s">
        <v>156</v>
      </c>
      <c r="B153" t="s">
        <v>157</v>
      </c>
      <c r="C153" t="str">
        <f>"2/18"</f>
        <v>2/18</v>
      </c>
      <c r="D153" t="str">
        <f>"440/8582"</f>
        <v>440/8582</v>
      </c>
      <c r="E153">
        <v>0.234995602876889</v>
      </c>
      <c r="F153">
        <v>0.24890981620512501</v>
      </c>
      <c r="G153">
        <v>8.2997061957903906E-2</v>
      </c>
      <c r="H153" t="s">
        <v>1448</v>
      </c>
      <c r="I153">
        <v>2</v>
      </c>
      <c r="J153" t="str">
        <f t="shared" si="5"/>
        <v/>
      </c>
    </row>
    <row r="154" spans="1:10">
      <c r="A154" t="s">
        <v>158</v>
      </c>
      <c r="B154" t="s">
        <v>159</v>
      </c>
      <c r="C154" t="str">
        <f>"2/18"</f>
        <v>2/18</v>
      </c>
      <c r="D154" t="str">
        <f>"443/8582"</f>
        <v>443/8582</v>
      </c>
      <c r="E154">
        <v>0.23736162734296201</v>
      </c>
      <c r="F154">
        <v>0.24977269282494699</v>
      </c>
      <c r="G154">
        <v>8.3284781523846205E-2</v>
      </c>
      <c r="H154" t="s">
        <v>1448</v>
      </c>
      <c r="I154">
        <v>2</v>
      </c>
      <c r="J154" t="str">
        <f t="shared" si="5"/>
        <v/>
      </c>
    </row>
    <row r="155" spans="1:10">
      <c r="A155" t="s">
        <v>98</v>
      </c>
      <c r="B155" t="s">
        <v>99</v>
      </c>
      <c r="C155" t="str">
        <f>"1/18"</f>
        <v>1/18</v>
      </c>
      <c r="D155" t="str">
        <f>"153/8582"</f>
        <v>153/8582</v>
      </c>
      <c r="E155">
        <v>0.27683890853051601</v>
      </c>
      <c r="F155">
        <v>0.289422495281903</v>
      </c>
      <c r="G155">
        <v>9.6505702905374496E-2</v>
      </c>
      <c r="H155" t="s">
        <v>1455</v>
      </c>
      <c r="I155">
        <v>1</v>
      </c>
      <c r="J155" t="str">
        <f t="shared" si="5"/>
        <v/>
      </c>
    </row>
    <row r="156" spans="1:10">
      <c r="A156" t="s">
        <v>523</v>
      </c>
      <c r="B156" t="s">
        <v>524</v>
      </c>
      <c r="C156" t="str">
        <f>"2/18"</f>
        <v>2/18</v>
      </c>
      <c r="D156" t="str">
        <f>"498/8582"</f>
        <v>498/8582</v>
      </c>
      <c r="E156">
        <v>0.280996909569664</v>
      </c>
      <c r="F156">
        <v>0.29187420929494201</v>
      </c>
      <c r="G156">
        <v>9.7323208068270897E-2</v>
      </c>
      <c r="H156" t="s">
        <v>1448</v>
      </c>
      <c r="I156">
        <v>2</v>
      </c>
      <c r="J156" t="str">
        <f t="shared" si="5"/>
        <v/>
      </c>
    </row>
    <row r="157" spans="1:10">
      <c r="A157" t="s">
        <v>80</v>
      </c>
      <c r="B157" t="s">
        <v>81</v>
      </c>
      <c r="C157" t="str">
        <f t="shared" ref="C157:C162" si="7">"1/18"</f>
        <v>1/18</v>
      </c>
      <c r="D157" t="str">
        <f>"192/8582"</f>
        <v>192/8582</v>
      </c>
      <c r="E157">
        <v>0.33481157631869601</v>
      </c>
      <c r="F157">
        <v>0.34554271658532099</v>
      </c>
      <c r="G157">
        <v>0.115218558652183</v>
      </c>
      <c r="H157" t="s">
        <v>1450</v>
      </c>
      <c r="I157">
        <v>1</v>
      </c>
      <c r="J157" t="str">
        <f t="shared" si="5"/>
        <v/>
      </c>
    </row>
    <row r="158" spans="1:10">
      <c r="A158" t="s">
        <v>253</v>
      </c>
      <c r="B158" t="s">
        <v>254</v>
      </c>
      <c r="C158" t="str">
        <f t="shared" si="7"/>
        <v>1/18</v>
      </c>
      <c r="D158" t="str">
        <f>"201/8582"</f>
        <v>201/8582</v>
      </c>
      <c r="E158">
        <v>0.34755185176548897</v>
      </c>
      <c r="F158">
        <v>0.35640667601429099</v>
      </c>
      <c r="G158">
        <v>0.118841062286557</v>
      </c>
      <c r="H158" t="s">
        <v>1454</v>
      </c>
      <c r="I158">
        <v>1</v>
      </c>
      <c r="J158" t="str">
        <f t="shared" si="5"/>
        <v/>
      </c>
    </row>
    <row r="159" spans="1:10">
      <c r="A159" t="s">
        <v>114</v>
      </c>
      <c r="B159" t="s">
        <v>115</v>
      </c>
      <c r="C159" t="str">
        <f t="shared" si="7"/>
        <v>1/18</v>
      </c>
      <c r="D159" t="str">
        <f>"230/8582"</f>
        <v>230/8582</v>
      </c>
      <c r="E159">
        <v>0.387054239355554</v>
      </c>
      <c r="F159">
        <v>0.39440337048255802</v>
      </c>
      <c r="G159">
        <v>0.13151076753586499</v>
      </c>
      <c r="H159" t="s">
        <v>1466</v>
      </c>
      <c r="I159">
        <v>1</v>
      </c>
      <c r="J159" t="str">
        <f t="shared" si="5"/>
        <v/>
      </c>
    </row>
    <row r="160" spans="1:10">
      <c r="A160" t="s">
        <v>593</v>
      </c>
      <c r="B160" t="s">
        <v>594</v>
      </c>
      <c r="C160" t="str">
        <f t="shared" si="7"/>
        <v>1/18</v>
      </c>
      <c r="D160" t="str">
        <f>"249/8582"</f>
        <v>249/8582</v>
      </c>
      <c r="E160">
        <v>0.41169842477111901</v>
      </c>
      <c r="F160">
        <v>0.41555026454868399</v>
      </c>
      <c r="G160">
        <v>0.138562036560856</v>
      </c>
      <c r="H160" t="s">
        <v>1471</v>
      </c>
      <c r="I160">
        <v>1</v>
      </c>
      <c r="J160" t="str">
        <f t="shared" si="5"/>
        <v/>
      </c>
    </row>
    <row r="161" spans="1:10">
      <c r="A161" t="s">
        <v>596</v>
      </c>
      <c r="B161" t="s">
        <v>597</v>
      </c>
      <c r="C161" t="str">
        <f t="shared" si="7"/>
        <v>1/18</v>
      </c>
      <c r="D161" t="str">
        <f>"250/8582"</f>
        <v>250/8582</v>
      </c>
      <c r="E161">
        <v>0.41296920700490303</v>
      </c>
      <c r="F161">
        <v>0.41555026454868399</v>
      </c>
      <c r="G161">
        <v>0.138562036560856</v>
      </c>
      <c r="H161" t="s">
        <v>1471</v>
      </c>
      <c r="I161">
        <v>1</v>
      </c>
      <c r="J161" t="str">
        <f t="shared" si="5"/>
        <v/>
      </c>
    </row>
    <row r="162" spans="1:10">
      <c r="A162" t="s">
        <v>160</v>
      </c>
      <c r="B162" t="s">
        <v>161</v>
      </c>
      <c r="C162" t="str">
        <f t="shared" si="7"/>
        <v>1/18</v>
      </c>
      <c r="D162" t="str">
        <f>"447/8582"</f>
        <v>447/8582</v>
      </c>
      <c r="E162">
        <v>0.618568273858772</v>
      </c>
      <c r="F162">
        <v>0.618568273858772</v>
      </c>
      <c r="G162">
        <v>0.20625682881201299</v>
      </c>
      <c r="H162" t="s">
        <v>1471</v>
      </c>
      <c r="I162">
        <v>1</v>
      </c>
      <c r="J162" t="str">
        <f t="shared" si="5"/>
        <v/>
      </c>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5AA87-AC8F-4026-B91B-F66A16B49644}">
  <dimension ref="A1:J67"/>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1475</v>
      </c>
      <c r="B2" t="s">
        <v>1476</v>
      </c>
      <c r="C2" t="str">
        <f>"2/15"</f>
        <v>2/15</v>
      </c>
      <c r="D2" t="str">
        <f>"30/8582"</f>
        <v>30/8582</v>
      </c>
      <c r="E2">
        <v>1.20586702923886E-3</v>
      </c>
      <c r="F2">
        <v>7.9587223929764597E-2</v>
      </c>
      <c r="G2">
        <v>5.8389350889460498E-2</v>
      </c>
      <c r="H2" t="s">
        <v>1477</v>
      </c>
      <c r="I2">
        <v>2</v>
      </c>
      <c r="J2" t="str">
        <f t="shared" ref="J2:J65" si="0">IF(F2&lt;0.05,"*","")</f>
        <v/>
      </c>
    </row>
    <row r="3" spans="1:10">
      <c r="A3" t="s">
        <v>262</v>
      </c>
      <c r="B3" t="s">
        <v>263</v>
      </c>
      <c r="C3" t="str">
        <f>"3/15"</f>
        <v>3/15</v>
      </c>
      <c r="D3" t="str">
        <f>"323/8582"</f>
        <v>323/8582</v>
      </c>
      <c r="E3">
        <v>1.7164484353474601E-2</v>
      </c>
      <c r="F3">
        <v>0.14478403936749401</v>
      </c>
      <c r="G3">
        <v>0.106221145309485</v>
      </c>
      <c r="H3" t="s">
        <v>1478</v>
      </c>
      <c r="I3">
        <v>3</v>
      </c>
      <c r="J3" t="str">
        <f t="shared" si="0"/>
        <v/>
      </c>
    </row>
    <row r="4" spans="1:10">
      <c r="A4" t="s">
        <v>481</v>
      </c>
      <c r="B4" t="s">
        <v>482</v>
      </c>
      <c r="C4" t="str">
        <f>"2/15"</f>
        <v>2/15</v>
      </c>
      <c r="D4" t="str">
        <f>"150/8582"</f>
        <v>150/8582</v>
      </c>
      <c r="E4">
        <v>2.7452619757825699E-2</v>
      </c>
      <c r="F4">
        <v>0.14478403936749401</v>
      </c>
      <c r="G4">
        <v>0.106221145309485</v>
      </c>
      <c r="H4" t="s">
        <v>1477</v>
      </c>
      <c r="I4">
        <v>2</v>
      </c>
      <c r="J4" t="str">
        <f t="shared" si="0"/>
        <v/>
      </c>
    </row>
    <row r="5" spans="1:10">
      <c r="A5" t="s">
        <v>1479</v>
      </c>
      <c r="B5" t="s">
        <v>1480</v>
      </c>
      <c r="C5" t="str">
        <f t="shared" ref="C5:C20" si="1">"1/15"</f>
        <v>1/15</v>
      </c>
      <c r="D5" t="str">
        <f>"10/8582"</f>
        <v>10/8582</v>
      </c>
      <c r="E5">
        <v>1.7350637200354201E-2</v>
      </c>
      <c r="F5">
        <v>0.14478403936749401</v>
      </c>
      <c r="G5">
        <v>0.106221145309485</v>
      </c>
      <c r="H5" t="s">
        <v>1481</v>
      </c>
      <c r="I5">
        <v>1</v>
      </c>
      <c r="J5" t="str">
        <f t="shared" si="0"/>
        <v/>
      </c>
    </row>
    <row r="6" spans="1:10">
      <c r="A6" t="s">
        <v>1482</v>
      </c>
      <c r="B6" t="s">
        <v>1483</v>
      </c>
      <c r="C6" t="str">
        <f t="shared" si="1"/>
        <v>1/15</v>
      </c>
      <c r="D6" t="str">
        <f>"10/8582"</f>
        <v>10/8582</v>
      </c>
      <c r="E6">
        <v>1.7350637200354201E-2</v>
      </c>
      <c r="F6">
        <v>0.14478403936749401</v>
      </c>
      <c r="G6">
        <v>0.106221145309485</v>
      </c>
      <c r="H6" t="s">
        <v>1484</v>
      </c>
      <c r="I6">
        <v>1</v>
      </c>
      <c r="J6" t="str">
        <f t="shared" si="0"/>
        <v/>
      </c>
    </row>
    <row r="7" spans="1:10">
      <c r="A7" t="s">
        <v>1485</v>
      </c>
      <c r="B7" t="s">
        <v>1486</v>
      </c>
      <c r="C7" t="str">
        <f t="shared" si="1"/>
        <v>1/15</v>
      </c>
      <c r="D7" t="str">
        <f>"11/8582"</f>
        <v>11/8582</v>
      </c>
      <c r="E7">
        <v>1.9070158950470598E-2</v>
      </c>
      <c r="F7">
        <v>0.14478403936749401</v>
      </c>
      <c r="G7">
        <v>0.106221145309485</v>
      </c>
      <c r="H7" t="s">
        <v>1487</v>
      </c>
      <c r="I7">
        <v>1</v>
      </c>
      <c r="J7" t="str">
        <f t="shared" si="0"/>
        <v/>
      </c>
    </row>
    <row r="8" spans="1:10">
      <c r="A8" t="s">
        <v>1488</v>
      </c>
      <c r="B8" t="s">
        <v>1489</v>
      </c>
      <c r="C8" t="str">
        <f t="shared" si="1"/>
        <v>1/15</v>
      </c>
      <c r="D8" t="str">
        <f>"11/8582"</f>
        <v>11/8582</v>
      </c>
      <c r="E8">
        <v>1.9070158950470598E-2</v>
      </c>
      <c r="F8">
        <v>0.14478403936749401</v>
      </c>
      <c r="G8">
        <v>0.106221145309485</v>
      </c>
      <c r="H8" t="s">
        <v>1490</v>
      </c>
      <c r="I8">
        <v>1</v>
      </c>
      <c r="J8" t="str">
        <f t="shared" si="0"/>
        <v/>
      </c>
    </row>
    <row r="9" spans="1:10">
      <c r="A9" t="s">
        <v>1491</v>
      </c>
      <c r="B9" t="s">
        <v>1492</v>
      </c>
      <c r="C9" t="str">
        <f t="shared" si="1"/>
        <v>1/15</v>
      </c>
      <c r="D9" t="str">
        <f>"12/8582"</f>
        <v>12/8582</v>
      </c>
      <c r="E9">
        <v>2.0786872007959901E-2</v>
      </c>
      <c r="F9">
        <v>0.14478403936749401</v>
      </c>
      <c r="G9">
        <v>0.106221145309485</v>
      </c>
      <c r="H9" t="s">
        <v>1481</v>
      </c>
      <c r="I9">
        <v>1</v>
      </c>
      <c r="J9" t="str">
        <f t="shared" si="0"/>
        <v/>
      </c>
    </row>
    <row r="10" spans="1:10">
      <c r="A10" t="s">
        <v>610</v>
      </c>
      <c r="B10" t="s">
        <v>611</v>
      </c>
      <c r="C10" t="str">
        <f t="shared" si="1"/>
        <v>1/15</v>
      </c>
      <c r="D10" t="str">
        <f>"17/8582"</f>
        <v>17/8582</v>
      </c>
      <c r="E10">
        <v>2.9328455816964898E-2</v>
      </c>
      <c r="F10">
        <v>0.14478403936749401</v>
      </c>
      <c r="G10">
        <v>0.106221145309485</v>
      </c>
      <c r="H10" t="s">
        <v>1487</v>
      </c>
      <c r="I10">
        <v>1</v>
      </c>
      <c r="J10" t="str">
        <f t="shared" si="0"/>
        <v/>
      </c>
    </row>
    <row r="11" spans="1:10">
      <c r="A11" t="s">
        <v>1082</v>
      </c>
      <c r="B11" t="s">
        <v>1083</v>
      </c>
      <c r="C11" t="str">
        <f t="shared" si="1"/>
        <v>1/15</v>
      </c>
      <c r="D11" t="str">
        <f>"18/8582"</f>
        <v>18/8582</v>
      </c>
      <c r="E11">
        <v>3.1028405981908602E-2</v>
      </c>
      <c r="F11">
        <v>0.14478403936749401</v>
      </c>
      <c r="G11">
        <v>0.106221145309485</v>
      </c>
      <c r="H11" t="s">
        <v>1493</v>
      </c>
      <c r="I11">
        <v>1</v>
      </c>
      <c r="J11" t="str">
        <f t="shared" si="0"/>
        <v/>
      </c>
    </row>
    <row r="12" spans="1:10">
      <c r="A12" t="s">
        <v>615</v>
      </c>
      <c r="B12" t="s">
        <v>616</v>
      </c>
      <c r="C12" t="str">
        <f t="shared" si="1"/>
        <v>1/15</v>
      </c>
      <c r="D12" t="str">
        <f>"18/8582"</f>
        <v>18/8582</v>
      </c>
      <c r="E12">
        <v>3.1028405981908602E-2</v>
      </c>
      <c r="F12">
        <v>0.14478403936749401</v>
      </c>
      <c r="G12">
        <v>0.106221145309485</v>
      </c>
      <c r="H12" t="s">
        <v>1487</v>
      </c>
      <c r="I12">
        <v>1</v>
      </c>
      <c r="J12" t="str">
        <f t="shared" si="0"/>
        <v/>
      </c>
    </row>
    <row r="13" spans="1:10">
      <c r="A13" t="s">
        <v>1494</v>
      </c>
      <c r="B13" t="s">
        <v>1495</v>
      </c>
      <c r="C13" t="str">
        <f t="shared" si="1"/>
        <v>1/15</v>
      </c>
      <c r="D13" t="str">
        <f>"19/8582"</f>
        <v>19/8582</v>
      </c>
      <c r="E13">
        <v>3.2725577153121597E-2</v>
      </c>
      <c r="F13">
        <v>0.14478403936749401</v>
      </c>
      <c r="G13">
        <v>0.106221145309485</v>
      </c>
      <c r="H13" t="s">
        <v>1481</v>
      </c>
      <c r="I13">
        <v>1</v>
      </c>
      <c r="J13" t="str">
        <f t="shared" si="0"/>
        <v/>
      </c>
    </row>
    <row r="14" spans="1:10">
      <c r="A14" t="s">
        <v>1496</v>
      </c>
      <c r="B14" t="s">
        <v>1497</v>
      </c>
      <c r="C14" t="str">
        <f t="shared" si="1"/>
        <v>1/15</v>
      </c>
      <c r="D14" t="str">
        <f>"19/8582"</f>
        <v>19/8582</v>
      </c>
      <c r="E14">
        <v>3.2725577153121597E-2</v>
      </c>
      <c r="F14">
        <v>0.14478403936749401</v>
      </c>
      <c r="G14">
        <v>0.106221145309485</v>
      </c>
      <c r="H14" t="s">
        <v>1498</v>
      </c>
      <c r="I14">
        <v>1</v>
      </c>
      <c r="J14" t="str">
        <f t="shared" si="0"/>
        <v/>
      </c>
    </row>
    <row r="15" spans="1:10">
      <c r="A15" t="s">
        <v>1499</v>
      </c>
      <c r="B15" t="s">
        <v>1500</v>
      </c>
      <c r="C15" t="str">
        <f t="shared" si="1"/>
        <v>1/15</v>
      </c>
      <c r="D15" t="str">
        <f>"19/8582"</f>
        <v>19/8582</v>
      </c>
      <c r="E15">
        <v>3.2725577153121597E-2</v>
      </c>
      <c r="F15">
        <v>0.14478403936749401</v>
      </c>
      <c r="G15">
        <v>0.106221145309485</v>
      </c>
      <c r="H15" t="s">
        <v>1498</v>
      </c>
      <c r="I15">
        <v>1</v>
      </c>
      <c r="J15" t="str">
        <f t="shared" si="0"/>
        <v/>
      </c>
    </row>
    <row r="16" spans="1:10">
      <c r="A16" t="s">
        <v>1501</v>
      </c>
      <c r="B16" t="s">
        <v>1502</v>
      </c>
      <c r="C16" t="str">
        <f t="shared" si="1"/>
        <v>1/15</v>
      </c>
      <c r="D16" t="str">
        <f>"20/8582"</f>
        <v>20/8582</v>
      </c>
      <c r="E16">
        <v>3.4419973549560202E-2</v>
      </c>
      <c r="F16">
        <v>0.14478403936749401</v>
      </c>
      <c r="G16">
        <v>0.106221145309485</v>
      </c>
      <c r="H16" t="s">
        <v>1490</v>
      </c>
      <c r="I16">
        <v>1</v>
      </c>
      <c r="J16" t="str">
        <f t="shared" si="0"/>
        <v/>
      </c>
    </row>
    <row r="17" spans="1:10">
      <c r="A17" t="s">
        <v>1503</v>
      </c>
      <c r="B17" t="s">
        <v>1504</v>
      </c>
      <c r="C17" t="str">
        <f t="shared" si="1"/>
        <v>1/15</v>
      </c>
      <c r="D17" t="str">
        <f>"22/8582"</f>
        <v>22/8582</v>
      </c>
      <c r="E17">
        <v>3.78004588643788E-2</v>
      </c>
      <c r="F17">
        <v>0.14478403936749401</v>
      </c>
      <c r="G17">
        <v>0.106221145309485</v>
      </c>
      <c r="H17" t="s">
        <v>1484</v>
      </c>
      <c r="I17">
        <v>1</v>
      </c>
      <c r="J17" t="str">
        <f t="shared" si="0"/>
        <v/>
      </c>
    </row>
    <row r="18" spans="1:10">
      <c r="A18" t="s">
        <v>1505</v>
      </c>
      <c r="B18" t="s">
        <v>1506</v>
      </c>
      <c r="C18" t="str">
        <f t="shared" si="1"/>
        <v>1/15</v>
      </c>
      <c r="D18" t="str">
        <f>"23/8582"</f>
        <v>23/8582</v>
      </c>
      <c r="E18">
        <v>3.9486556191134697E-2</v>
      </c>
      <c r="F18">
        <v>0.14478403936749401</v>
      </c>
      <c r="G18">
        <v>0.106221145309485</v>
      </c>
      <c r="H18" t="s">
        <v>1481</v>
      </c>
      <c r="I18">
        <v>1</v>
      </c>
      <c r="J18" t="str">
        <f t="shared" si="0"/>
        <v/>
      </c>
    </row>
    <row r="19" spans="1:10">
      <c r="A19" t="s">
        <v>1086</v>
      </c>
      <c r="B19" t="s">
        <v>1087</v>
      </c>
      <c r="C19" t="str">
        <f t="shared" si="1"/>
        <v>1/15</v>
      </c>
      <c r="D19" t="str">
        <f>"23/8582"</f>
        <v>23/8582</v>
      </c>
      <c r="E19">
        <v>3.9486556191134697E-2</v>
      </c>
      <c r="F19">
        <v>0.14478403936749401</v>
      </c>
      <c r="G19">
        <v>0.106221145309485</v>
      </c>
      <c r="H19" t="s">
        <v>1493</v>
      </c>
      <c r="I19">
        <v>1</v>
      </c>
      <c r="J19" t="str">
        <f t="shared" si="0"/>
        <v/>
      </c>
    </row>
    <row r="20" spans="1:10">
      <c r="A20" t="s">
        <v>776</v>
      </c>
      <c r="B20" t="s">
        <v>777</v>
      </c>
      <c r="C20" t="str">
        <f t="shared" si="1"/>
        <v>1/15</v>
      </c>
      <c r="D20" t="str">
        <f>"26/8582"</f>
        <v>26/8582</v>
      </c>
      <c r="E20">
        <v>4.4528317175358198E-2</v>
      </c>
      <c r="F20">
        <v>0.15467731229334999</v>
      </c>
      <c r="G20">
        <v>0.11347936787071899</v>
      </c>
      <c r="H20" t="s">
        <v>1487</v>
      </c>
      <c r="I20">
        <v>1</v>
      </c>
      <c r="J20" t="str">
        <f t="shared" si="0"/>
        <v/>
      </c>
    </row>
    <row r="21" spans="1:10">
      <c r="A21" t="s">
        <v>251</v>
      </c>
      <c r="B21" t="s">
        <v>252</v>
      </c>
      <c r="C21" t="str">
        <f>"2/15"</f>
        <v>2/15</v>
      </c>
      <c r="D21" t="str">
        <f>"201/8582"</f>
        <v>201/8582</v>
      </c>
      <c r="E21">
        <v>4.69159761268386E-2</v>
      </c>
      <c r="F21">
        <v>0.15482272121856699</v>
      </c>
      <c r="G21">
        <v>0.113586047464978</v>
      </c>
      <c r="H21" t="s">
        <v>1507</v>
      </c>
      <c r="I21">
        <v>2</v>
      </c>
      <c r="J21" t="str">
        <f t="shared" si="0"/>
        <v/>
      </c>
    </row>
    <row r="22" spans="1:10">
      <c r="A22" t="s">
        <v>501</v>
      </c>
      <c r="B22" t="s">
        <v>502</v>
      </c>
      <c r="C22" t="str">
        <f>"2/15"</f>
        <v>2/15</v>
      </c>
      <c r="D22" t="str">
        <f>"229/8582"</f>
        <v>229/8582</v>
      </c>
      <c r="E22">
        <v>5.9250954057929697E-2</v>
      </c>
      <c r="F22">
        <v>0.156422518712934</v>
      </c>
      <c r="G22">
        <v>0.114759742596411</v>
      </c>
      <c r="H22" t="s">
        <v>1477</v>
      </c>
      <c r="I22">
        <v>2</v>
      </c>
      <c r="J22" t="str">
        <f t="shared" si="0"/>
        <v/>
      </c>
    </row>
    <row r="23" spans="1:10">
      <c r="A23" t="s">
        <v>1096</v>
      </c>
      <c r="B23" t="s">
        <v>1097</v>
      </c>
      <c r="C23" t="str">
        <f t="shared" ref="C23:C67" si="2">"1/15"</f>
        <v>1/15</v>
      </c>
      <c r="D23" t="str">
        <f>"32/8582"</f>
        <v>32/8582</v>
      </c>
      <c r="E23">
        <v>5.4537825525764E-2</v>
      </c>
      <c r="F23">
        <v>0.156422518712934</v>
      </c>
      <c r="G23">
        <v>0.114759742596411</v>
      </c>
      <c r="H23" t="s">
        <v>1508</v>
      </c>
      <c r="I23">
        <v>1</v>
      </c>
      <c r="J23" t="str">
        <f t="shared" si="0"/>
        <v/>
      </c>
    </row>
    <row r="24" spans="1:10">
      <c r="A24" t="s">
        <v>780</v>
      </c>
      <c r="B24" t="s">
        <v>781</v>
      </c>
      <c r="C24" t="str">
        <f t="shared" si="2"/>
        <v>1/15</v>
      </c>
      <c r="D24" t="str">
        <f>"32/8582"</f>
        <v>32/8582</v>
      </c>
      <c r="E24">
        <v>5.4537825525764E-2</v>
      </c>
      <c r="F24">
        <v>0.156422518712934</v>
      </c>
      <c r="G24">
        <v>0.114759742596411</v>
      </c>
      <c r="H24" t="s">
        <v>1509</v>
      </c>
      <c r="I24">
        <v>1</v>
      </c>
      <c r="J24" t="str">
        <f t="shared" si="0"/>
        <v/>
      </c>
    </row>
    <row r="25" spans="1:10">
      <c r="A25" t="s">
        <v>1510</v>
      </c>
      <c r="B25" t="s">
        <v>1511</v>
      </c>
      <c r="C25" t="str">
        <f t="shared" si="2"/>
        <v>1/15</v>
      </c>
      <c r="D25" t="str">
        <f>"33/8582"</f>
        <v>33/8582</v>
      </c>
      <c r="E25">
        <v>5.6196531095017398E-2</v>
      </c>
      <c r="F25">
        <v>0.156422518712934</v>
      </c>
      <c r="G25">
        <v>0.114759742596411</v>
      </c>
      <c r="H25" t="s">
        <v>1512</v>
      </c>
      <c r="I25">
        <v>1</v>
      </c>
      <c r="J25" t="str">
        <f t="shared" si="0"/>
        <v/>
      </c>
    </row>
    <row r="26" spans="1:10">
      <c r="A26" t="s">
        <v>761</v>
      </c>
      <c r="B26" t="s">
        <v>762</v>
      </c>
      <c r="C26" t="str">
        <f t="shared" si="2"/>
        <v>1/15</v>
      </c>
      <c r="D26" t="str">
        <f>"34/8582"</f>
        <v>34/8582</v>
      </c>
      <c r="E26">
        <v>5.7852520337451897E-2</v>
      </c>
      <c r="F26">
        <v>0.156422518712934</v>
      </c>
      <c r="G26">
        <v>0.114759742596411</v>
      </c>
      <c r="H26" t="s">
        <v>1487</v>
      </c>
      <c r="I26">
        <v>1</v>
      </c>
      <c r="J26" t="str">
        <f t="shared" si="0"/>
        <v/>
      </c>
    </row>
    <row r="27" spans="1:10">
      <c r="A27" t="s">
        <v>649</v>
      </c>
      <c r="B27" t="s">
        <v>650</v>
      </c>
      <c r="C27" t="str">
        <f t="shared" si="2"/>
        <v>1/15</v>
      </c>
      <c r="D27" t="str">
        <f>"40/8582"</f>
        <v>40/8582</v>
      </c>
      <c r="E27">
        <v>6.7731643862311605E-2</v>
      </c>
      <c r="F27">
        <v>0.165566240552317</v>
      </c>
      <c r="G27">
        <v>0.12146805526964299</v>
      </c>
      <c r="H27" t="s">
        <v>1508</v>
      </c>
      <c r="I27">
        <v>1</v>
      </c>
      <c r="J27" t="str">
        <f t="shared" si="0"/>
        <v/>
      </c>
    </row>
    <row r="28" spans="1:10">
      <c r="A28" t="s">
        <v>1513</v>
      </c>
      <c r="B28" t="s">
        <v>1514</v>
      </c>
      <c r="C28" t="str">
        <f t="shared" si="2"/>
        <v>1/15</v>
      </c>
      <c r="D28" t="str">
        <f>"40/8582"</f>
        <v>40/8582</v>
      </c>
      <c r="E28">
        <v>6.7731643862311605E-2</v>
      </c>
      <c r="F28">
        <v>0.165566240552317</v>
      </c>
      <c r="G28">
        <v>0.12146805526964299</v>
      </c>
      <c r="H28" t="s">
        <v>1498</v>
      </c>
      <c r="I28">
        <v>1</v>
      </c>
      <c r="J28" t="str">
        <f t="shared" si="0"/>
        <v/>
      </c>
    </row>
    <row r="29" spans="1:10">
      <c r="A29" t="s">
        <v>588</v>
      </c>
      <c r="B29" t="s">
        <v>589</v>
      </c>
      <c r="C29" t="str">
        <f t="shared" si="2"/>
        <v>1/15</v>
      </c>
      <c r="D29" t="str">
        <f>"42/8582"</f>
        <v>42/8582</v>
      </c>
      <c r="E29">
        <v>7.1003141021816596E-2</v>
      </c>
      <c r="F29">
        <v>0.167364546694282</v>
      </c>
      <c r="G29">
        <v>0.12278738672945699</v>
      </c>
      <c r="H29" t="s">
        <v>1481</v>
      </c>
      <c r="I29">
        <v>1</v>
      </c>
      <c r="J29" t="str">
        <f t="shared" si="0"/>
        <v/>
      </c>
    </row>
    <row r="30" spans="1:10">
      <c r="A30" t="s">
        <v>1515</v>
      </c>
      <c r="B30" t="s">
        <v>1516</v>
      </c>
      <c r="C30" t="str">
        <f t="shared" si="2"/>
        <v>1/15</v>
      </c>
      <c r="D30" t="str">
        <f>"46/8582"</f>
        <v>46/8582</v>
      </c>
      <c r="E30">
        <v>7.7514015667572003E-2</v>
      </c>
      <c r="F30">
        <v>0.17440103246232699</v>
      </c>
      <c r="G30">
        <v>0.127949720785758</v>
      </c>
      <c r="H30" t="s">
        <v>1481</v>
      </c>
      <c r="I30">
        <v>1</v>
      </c>
      <c r="J30" t="str">
        <f t="shared" si="0"/>
        <v/>
      </c>
    </row>
    <row r="31" spans="1:10">
      <c r="A31" t="s">
        <v>290</v>
      </c>
      <c r="B31" t="s">
        <v>291</v>
      </c>
      <c r="C31" t="str">
        <f t="shared" si="2"/>
        <v>1/15</v>
      </c>
      <c r="D31" t="str">
        <f>"48/8582"</f>
        <v>48/8582</v>
      </c>
      <c r="E31">
        <v>8.0753458282325302E-2</v>
      </c>
      <c r="F31">
        <v>0.17440103246232699</v>
      </c>
      <c r="G31">
        <v>0.127949720785758</v>
      </c>
      <c r="H31" t="s">
        <v>1493</v>
      </c>
      <c r="I31">
        <v>1</v>
      </c>
      <c r="J31" t="str">
        <f t="shared" si="0"/>
        <v/>
      </c>
    </row>
    <row r="32" spans="1:10">
      <c r="A32" t="s">
        <v>928</v>
      </c>
      <c r="B32" t="s">
        <v>929</v>
      </c>
      <c r="C32" t="str">
        <f t="shared" si="2"/>
        <v>1/15</v>
      </c>
      <c r="D32" t="str">
        <f>"49/8582"</f>
        <v>49/8582</v>
      </c>
      <c r="E32">
        <v>8.2369195114498403E-2</v>
      </c>
      <c r="F32">
        <v>0.17440103246232699</v>
      </c>
      <c r="G32">
        <v>0.127949720785758</v>
      </c>
      <c r="H32" t="s">
        <v>1517</v>
      </c>
      <c r="I32">
        <v>1</v>
      </c>
      <c r="J32" t="str">
        <f t="shared" si="0"/>
        <v/>
      </c>
    </row>
    <row r="33" spans="1:10">
      <c r="A33" t="s">
        <v>1518</v>
      </c>
      <c r="B33" t="s">
        <v>1519</v>
      </c>
      <c r="C33" t="str">
        <f t="shared" si="2"/>
        <v>1/15</v>
      </c>
      <c r="D33" t="str">
        <f>"51/8582"</f>
        <v>51/8582</v>
      </c>
      <c r="E33">
        <v>8.5592720052613203E-2</v>
      </c>
      <c r="F33">
        <v>0.17440103246232699</v>
      </c>
      <c r="G33">
        <v>0.127949720785758</v>
      </c>
      <c r="H33" t="s">
        <v>1520</v>
      </c>
      <c r="I33">
        <v>1</v>
      </c>
      <c r="J33" t="str">
        <f t="shared" si="0"/>
        <v/>
      </c>
    </row>
    <row r="34" spans="1:10">
      <c r="A34" t="s">
        <v>1230</v>
      </c>
      <c r="B34" t="s">
        <v>1231</v>
      </c>
      <c r="C34" t="str">
        <f t="shared" si="2"/>
        <v>1/15</v>
      </c>
      <c r="D34" t="str">
        <f>"52/8582"</f>
        <v>52/8582</v>
      </c>
      <c r="E34">
        <v>8.72005162311634E-2</v>
      </c>
      <c r="F34">
        <v>0.17440103246232699</v>
      </c>
      <c r="G34">
        <v>0.127949720785758</v>
      </c>
      <c r="H34" t="s">
        <v>1481</v>
      </c>
      <c r="I34">
        <v>1</v>
      </c>
      <c r="J34" t="str">
        <f t="shared" si="0"/>
        <v/>
      </c>
    </row>
    <row r="35" spans="1:10">
      <c r="A35" t="s">
        <v>230</v>
      </c>
      <c r="B35" t="s">
        <v>231</v>
      </c>
      <c r="C35" t="str">
        <f t="shared" si="2"/>
        <v>1/15</v>
      </c>
      <c r="D35" t="str">
        <f>"57/8582"</f>
        <v>57/8582</v>
      </c>
      <c r="E35">
        <v>9.5199995160576506E-2</v>
      </c>
      <c r="F35">
        <v>0.175491194687866</v>
      </c>
      <c r="G35">
        <v>0.128749520823634</v>
      </c>
      <c r="H35" t="s">
        <v>1521</v>
      </c>
      <c r="I35">
        <v>1</v>
      </c>
      <c r="J35" t="str">
        <f t="shared" si="0"/>
        <v/>
      </c>
    </row>
    <row r="36" spans="1:10">
      <c r="A36" t="s">
        <v>1522</v>
      </c>
      <c r="B36" t="s">
        <v>1523</v>
      </c>
      <c r="C36" t="str">
        <f t="shared" si="2"/>
        <v>1/15</v>
      </c>
      <c r="D36" t="str">
        <f>"58/8582"</f>
        <v>58/8582</v>
      </c>
      <c r="E36">
        <v>9.6792018629502499E-2</v>
      </c>
      <c r="F36">
        <v>0.175491194687866</v>
      </c>
      <c r="G36">
        <v>0.128749520823634</v>
      </c>
      <c r="H36" t="s">
        <v>1520</v>
      </c>
      <c r="I36">
        <v>1</v>
      </c>
      <c r="J36" t="str">
        <f t="shared" si="0"/>
        <v/>
      </c>
    </row>
    <row r="37" spans="1:10">
      <c r="A37" t="s">
        <v>1524</v>
      </c>
      <c r="B37" t="s">
        <v>1525</v>
      </c>
      <c r="C37" t="str">
        <f t="shared" si="2"/>
        <v>1/15</v>
      </c>
      <c r="D37" t="str">
        <f>"58/8582"</f>
        <v>58/8582</v>
      </c>
      <c r="E37">
        <v>9.6792018629502499E-2</v>
      </c>
      <c r="F37">
        <v>0.175491194687866</v>
      </c>
      <c r="G37">
        <v>0.128749520823634</v>
      </c>
      <c r="H37" t="s">
        <v>1520</v>
      </c>
      <c r="I37">
        <v>1</v>
      </c>
      <c r="J37" t="str">
        <f t="shared" si="0"/>
        <v/>
      </c>
    </row>
    <row r="38" spans="1:10">
      <c r="A38" t="s">
        <v>1233</v>
      </c>
      <c r="B38" t="s">
        <v>1234</v>
      </c>
      <c r="C38" t="str">
        <f t="shared" si="2"/>
        <v>1/15</v>
      </c>
      <c r="D38" t="str">
        <f>"59/8582"</f>
        <v>59/8582</v>
      </c>
      <c r="E38">
        <v>9.8381427325015605E-2</v>
      </c>
      <c r="F38">
        <v>0.175491194687866</v>
      </c>
      <c r="G38">
        <v>0.128749520823634</v>
      </c>
      <c r="H38" t="s">
        <v>1520</v>
      </c>
      <c r="I38">
        <v>1</v>
      </c>
      <c r="J38" t="str">
        <f t="shared" si="0"/>
        <v/>
      </c>
    </row>
    <row r="39" spans="1:10">
      <c r="A39" t="s">
        <v>1110</v>
      </c>
      <c r="B39" t="s">
        <v>1111</v>
      </c>
      <c r="C39" t="str">
        <f t="shared" si="2"/>
        <v>1/15</v>
      </c>
      <c r="D39" t="str">
        <f>"61/8582"</f>
        <v>61/8582</v>
      </c>
      <c r="E39">
        <v>0.101552416343284</v>
      </c>
      <c r="F39">
        <v>0.176380512596231</v>
      </c>
      <c r="G39">
        <v>0.12940197096374201</v>
      </c>
      <c r="H39" t="s">
        <v>1508</v>
      </c>
      <c r="I39">
        <v>1</v>
      </c>
      <c r="J39" t="str">
        <f t="shared" si="0"/>
        <v/>
      </c>
    </row>
    <row r="40" spans="1:10">
      <c r="A40" t="s">
        <v>235</v>
      </c>
      <c r="B40" t="s">
        <v>236</v>
      </c>
      <c r="C40" t="str">
        <f t="shared" si="2"/>
        <v>1/15</v>
      </c>
      <c r="D40" t="str">
        <f>"65/8582"</f>
        <v>65/8582</v>
      </c>
      <c r="E40">
        <v>0.10786319220704201</v>
      </c>
      <c r="F40">
        <v>0.18253770988883999</v>
      </c>
      <c r="G40">
        <v>0.13391921299659701</v>
      </c>
      <c r="H40" t="s">
        <v>1487</v>
      </c>
      <c r="I40">
        <v>1</v>
      </c>
      <c r="J40" t="str">
        <f t="shared" si="0"/>
        <v/>
      </c>
    </row>
    <row r="41" spans="1:10">
      <c r="A41" t="s">
        <v>295</v>
      </c>
      <c r="B41" t="s">
        <v>296</v>
      </c>
      <c r="C41" t="str">
        <f t="shared" si="2"/>
        <v>1/15</v>
      </c>
      <c r="D41" t="str">
        <f>"70/8582"</f>
        <v>70/8582</v>
      </c>
      <c r="E41">
        <v>0.115693484570561</v>
      </c>
      <c r="F41">
        <v>0.190894249541426</v>
      </c>
      <c r="G41">
        <v>0.14005000763804801</v>
      </c>
      <c r="H41" t="s">
        <v>1490</v>
      </c>
      <c r="I41">
        <v>1</v>
      </c>
      <c r="J41" t="str">
        <f t="shared" si="0"/>
        <v/>
      </c>
    </row>
    <row r="42" spans="1:10">
      <c r="A42" t="s">
        <v>417</v>
      </c>
      <c r="B42" t="s">
        <v>418</v>
      </c>
      <c r="C42" t="str">
        <f t="shared" si="2"/>
        <v>1/15</v>
      </c>
      <c r="D42" t="str">
        <f>"76/8582"</f>
        <v>76/8582</v>
      </c>
      <c r="E42">
        <v>0.12500515777021201</v>
      </c>
      <c r="F42">
        <v>0.19423673698285099</v>
      </c>
      <c r="G42">
        <v>0.14250223127928399</v>
      </c>
      <c r="H42" t="s">
        <v>1484</v>
      </c>
      <c r="I42">
        <v>1</v>
      </c>
      <c r="J42" t="str">
        <f t="shared" si="0"/>
        <v/>
      </c>
    </row>
    <row r="43" spans="1:10">
      <c r="A43" t="s">
        <v>1118</v>
      </c>
      <c r="B43" t="s">
        <v>1119</v>
      </c>
      <c r="C43" t="str">
        <f t="shared" si="2"/>
        <v>1/15</v>
      </c>
      <c r="D43" t="str">
        <f>"77/8582"</f>
        <v>77/8582</v>
      </c>
      <c r="E43">
        <v>0.12654817712519101</v>
      </c>
      <c r="F43">
        <v>0.19423673698285099</v>
      </c>
      <c r="G43">
        <v>0.14250223127928399</v>
      </c>
      <c r="H43" t="s">
        <v>1508</v>
      </c>
      <c r="I43">
        <v>1</v>
      </c>
      <c r="J43" t="str">
        <f t="shared" si="0"/>
        <v/>
      </c>
    </row>
    <row r="44" spans="1:10">
      <c r="A44" t="s">
        <v>421</v>
      </c>
      <c r="B44" t="s">
        <v>422</v>
      </c>
      <c r="C44" t="str">
        <f t="shared" si="2"/>
        <v>1/15</v>
      </c>
      <c r="D44" t="str">
        <f>"77/8582"</f>
        <v>77/8582</v>
      </c>
      <c r="E44">
        <v>0.12654817712519101</v>
      </c>
      <c r="F44">
        <v>0.19423673698285099</v>
      </c>
      <c r="G44">
        <v>0.14250223127928399</v>
      </c>
      <c r="H44" t="s">
        <v>1484</v>
      </c>
      <c r="I44">
        <v>1</v>
      </c>
      <c r="J44" t="str">
        <f t="shared" si="0"/>
        <v/>
      </c>
    </row>
    <row r="45" spans="1:10">
      <c r="A45" t="s">
        <v>301</v>
      </c>
      <c r="B45" t="s">
        <v>302</v>
      </c>
      <c r="C45" t="str">
        <f t="shared" si="2"/>
        <v>1/15</v>
      </c>
      <c r="D45" t="str">
        <f>"97/8582"</f>
        <v>97/8582</v>
      </c>
      <c r="E45">
        <v>0.15688030629214</v>
      </c>
      <c r="F45">
        <v>0.22865140864701999</v>
      </c>
      <c r="G45">
        <v>0.16775063473306101</v>
      </c>
      <c r="H45" t="s">
        <v>1508</v>
      </c>
      <c r="I45">
        <v>1</v>
      </c>
      <c r="J45" t="str">
        <f t="shared" si="0"/>
        <v/>
      </c>
    </row>
    <row r="46" spans="1:10">
      <c r="A46" t="s">
        <v>685</v>
      </c>
      <c r="B46" t="s">
        <v>686</v>
      </c>
      <c r="C46" t="str">
        <f t="shared" si="2"/>
        <v>1/15</v>
      </c>
      <c r="D46" t="str">
        <f>"98/8582"</f>
        <v>98/8582</v>
      </c>
      <c r="E46">
        <v>0.15837079484907701</v>
      </c>
      <c r="F46">
        <v>0.22865140864701999</v>
      </c>
      <c r="G46">
        <v>0.16775063473306101</v>
      </c>
      <c r="H46" t="s">
        <v>1487</v>
      </c>
      <c r="I46">
        <v>1</v>
      </c>
      <c r="J46" t="str">
        <f t="shared" si="0"/>
        <v/>
      </c>
    </row>
    <row r="47" spans="1:10">
      <c r="A47" t="s">
        <v>1526</v>
      </c>
      <c r="B47" t="s">
        <v>1527</v>
      </c>
      <c r="C47" t="str">
        <f t="shared" si="2"/>
        <v>1/15</v>
      </c>
      <c r="D47" t="str">
        <f>"99/8582"</f>
        <v>99/8582</v>
      </c>
      <c r="E47">
        <v>0.15985882385394101</v>
      </c>
      <c r="F47">
        <v>0.22865140864701999</v>
      </c>
      <c r="G47">
        <v>0.16775063473306101</v>
      </c>
      <c r="H47" t="s">
        <v>1520</v>
      </c>
      <c r="I47">
        <v>1</v>
      </c>
      <c r="J47" t="str">
        <f t="shared" si="0"/>
        <v/>
      </c>
    </row>
    <row r="48" spans="1:10">
      <c r="A48" t="s">
        <v>245</v>
      </c>
      <c r="B48" t="s">
        <v>246</v>
      </c>
      <c r="C48" t="str">
        <f t="shared" si="2"/>
        <v>1/15</v>
      </c>
      <c r="D48" t="str">
        <f>"101/8582"</f>
        <v>101/8582</v>
      </c>
      <c r="E48">
        <v>0.16282751827893899</v>
      </c>
      <c r="F48">
        <v>0.22865140864701999</v>
      </c>
      <c r="G48">
        <v>0.16775063473306101</v>
      </c>
      <c r="H48" t="s">
        <v>1487</v>
      </c>
      <c r="I48">
        <v>1</v>
      </c>
      <c r="J48" t="str">
        <f t="shared" si="0"/>
        <v/>
      </c>
    </row>
    <row r="49" spans="1:10">
      <c r="A49" t="s">
        <v>1528</v>
      </c>
      <c r="B49" t="s">
        <v>1529</v>
      </c>
      <c r="C49" t="str">
        <f t="shared" si="2"/>
        <v>1/15</v>
      </c>
      <c r="D49" t="str">
        <f>"109/8582"</f>
        <v>109/8582</v>
      </c>
      <c r="E49">
        <v>0.17460466512975401</v>
      </c>
      <c r="F49">
        <v>0.23714996978650599</v>
      </c>
      <c r="G49">
        <v>0.17398562376681501</v>
      </c>
      <c r="H49" t="s">
        <v>1520</v>
      </c>
      <c r="I49">
        <v>1</v>
      </c>
      <c r="J49" t="str">
        <f t="shared" si="0"/>
        <v/>
      </c>
    </row>
    <row r="50" spans="1:10">
      <c r="A50" t="s">
        <v>1530</v>
      </c>
      <c r="B50" t="s">
        <v>1531</v>
      </c>
      <c r="C50" t="str">
        <f t="shared" si="2"/>
        <v>1/15</v>
      </c>
      <c r="D50" t="str">
        <f>"110/8582"</f>
        <v>110/8582</v>
      </c>
      <c r="E50">
        <v>0.17606588665967901</v>
      </c>
      <c r="F50">
        <v>0.23714996978650599</v>
      </c>
      <c r="G50">
        <v>0.17398562376681501</v>
      </c>
      <c r="H50" t="s">
        <v>1520</v>
      </c>
      <c r="I50">
        <v>1</v>
      </c>
      <c r="J50" t="str">
        <f t="shared" si="0"/>
        <v/>
      </c>
    </row>
    <row r="51" spans="1:10">
      <c r="A51" t="s">
        <v>1246</v>
      </c>
      <c r="B51" t="s">
        <v>1247</v>
      </c>
      <c r="C51" t="str">
        <f t="shared" si="2"/>
        <v>1/15</v>
      </c>
      <c r="D51" t="str">
        <f>"117/8582"</f>
        <v>117/8582</v>
      </c>
      <c r="E51">
        <v>0.18622703370281199</v>
      </c>
      <c r="F51">
        <v>0.24002253478175101</v>
      </c>
      <c r="G51">
        <v>0.17609308771866899</v>
      </c>
      <c r="H51" t="s">
        <v>1520</v>
      </c>
      <c r="I51">
        <v>1</v>
      </c>
      <c r="J51" t="str">
        <f t="shared" si="0"/>
        <v/>
      </c>
    </row>
    <row r="52" spans="1:10">
      <c r="A52" t="s">
        <v>1248</v>
      </c>
      <c r="B52" t="s">
        <v>1249</v>
      </c>
      <c r="C52" t="str">
        <f t="shared" si="2"/>
        <v>1/15</v>
      </c>
      <c r="D52" t="str">
        <f>"117/8582"</f>
        <v>117/8582</v>
      </c>
      <c r="E52">
        <v>0.18622703370281199</v>
      </c>
      <c r="F52">
        <v>0.24002253478175101</v>
      </c>
      <c r="G52">
        <v>0.17609308771866899</v>
      </c>
      <c r="H52" t="s">
        <v>1520</v>
      </c>
      <c r="I52">
        <v>1</v>
      </c>
      <c r="J52" t="str">
        <f t="shared" si="0"/>
        <v/>
      </c>
    </row>
    <row r="53" spans="1:10">
      <c r="A53" t="s">
        <v>894</v>
      </c>
      <c r="B53" t="s">
        <v>895</v>
      </c>
      <c r="C53" t="str">
        <f t="shared" si="2"/>
        <v>1/15</v>
      </c>
      <c r="D53" t="str">
        <f>"119/8582"</f>
        <v>119/8582</v>
      </c>
      <c r="E53">
        <v>0.18910866376744101</v>
      </c>
      <c r="F53">
        <v>0.24002253478175101</v>
      </c>
      <c r="G53">
        <v>0.17609308771866899</v>
      </c>
      <c r="H53" t="s">
        <v>1481</v>
      </c>
      <c r="I53">
        <v>1</v>
      </c>
      <c r="J53" t="str">
        <f t="shared" si="0"/>
        <v/>
      </c>
    </row>
    <row r="54" spans="1:10">
      <c r="A54" t="s">
        <v>247</v>
      </c>
      <c r="B54" t="s">
        <v>248</v>
      </c>
      <c r="C54" t="str">
        <f t="shared" si="2"/>
        <v>1/15</v>
      </c>
      <c r="D54" t="str">
        <f>"138/8582"</f>
        <v>138/8582</v>
      </c>
      <c r="E54">
        <v>0.21601314928669399</v>
      </c>
      <c r="F54">
        <v>0.26899750665890299</v>
      </c>
      <c r="G54">
        <v>0.19735064284385201</v>
      </c>
      <c r="H54" t="s">
        <v>1521</v>
      </c>
      <c r="I54">
        <v>1</v>
      </c>
      <c r="J54" t="str">
        <f t="shared" si="0"/>
        <v/>
      </c>
    </row>
    <row r="55" spans="1:10">
      <c r="A55" t="s">
        <v>98</v>
      </c>
      <c r="B55" t="s">
        <v>99</v>
      </c>
      <c r="C55" t="str">
        <f t="shared" si="2"/>
        <v>1/15</v>
      </c>
      <c r="D55" t="str">
        <f>"153/8582"</f>
        <v>153/8582</v>
      </c>
      <c r="E55">
        <v>0.23666250525825999</v>
      </c>
      <c r="F55">
        <v>0.28925417309342799</v>
      </c>
      <c r="G55">
        <v>0.21221199301910201</v>
      </c>
      <c r="H55" t="s">
        <v>1509</v>
      </c>
      <c r="I55">
        <v>1</v>
      </c>
      <c r="J55" t="str">
        <f t="shared" si="0"/>
        <v/>
      </c>
    </row>
    <row r="56" spans="1:10">
      <c r="A56" t="s">
        <v>249</v>
      </c>
      <c r="B56" t="s">
        <v>250</v>
      </c>
      <c r="C56" t="str">
        <f t="shared" si="2"/>
        <v>1/15</v>
      </c>
      <c r="D56" t="str">
        <f>"163/8582"</f>
        <v>163/8582</v>
      </c>
      <c r="E56">
        <v>0.25014550855033801</v>
      </c>
      <c r="F56">
        <v>0.30017461026040598</v>
      </c>
      <c r="G56">
        <v>0.220223797001255</v>
      </c>
      <c r="H56" t="s">
        <v>1512</v>
      </c>
      <c r="I56">
        <v>1</v>
      </c>
      <c r="J56" t="str">
        <f t="shared" si="0"/>
        <v/>
      </c>
    </row>
    <row r="57" spans="1:10">
      <c r="A57" t="s">
        <v>1160</v>
      </c>
      <c r="B57" t="s">
        <v>1161</v>
      </c>
      <c r="C57" t="str">
        <f t="shared" si="2"/>
        <v>1/15</v>
      </c>
      <c r="D57" t="str">
        <f>"186/8582"</f>
        <v>186/8582</v>
      </c>
      <c r="E57">
        <v>0.280317490451093</v>
      </c>
      <c r="F57">
        <v>0.33037418517450201</v>
      </c>
      <c r="G57">
        <v>0.242379784976509</v>
      </c>
      <c r="H57" t="s">
        <v>1532</v>
      </c>
      <c r="I57">
        <v>1</v>
      </c>
      <c r="J57" t="str">
        <f t="shared" si="0"/>
        <v/>
      </c>
    </row>
    <row r="58" spans="1:10">
      <c r="A58" t="s">
        <v>253</v>
      </c>
      <c r="B58" t="s">
        <v>254</v>
      </c>
      <c r="C58" t="str">
        <f t="shared" si="2"/>
        <v>1/15</v>
      </c>
      <c r="D58" t="str">
        <f>"201/8582"</f>
        <v>201/8582</v>
      </c>
      <c r="E58">
        <v>0.29938024707900701</v>
      </c>
      <c r="F58">
        <v>0.34665081240727103</v>
      </c>
      <c r="G58">
        <v>0.254321170187153</v>
      </c>
      <c r="H58" t="s">
        <v>1487</v>
      </c>
      <c r="I58">
        <v>1</v>
      </c>
      <c r="J58" t="str">
        <f t="shared" si="0"/>
        <v/>
      </c>
    </row>
    <row r="59" spans="1:10">
      <c r="A59" t="s">
        <v>255</v>
      </c>
      <c r="B59" t="s">
        <v>256</v>
      </c>
      <c r="C59" t="str">
        <f t="shared" si="2"/>
        <v>1/15</v>
      </c>
      <c r="D59" t="str">
        <f>"218/8582"</f>
        <v>218/8582</v>
      </c>
      <c r="E59">
        <v>0.32041457178306398</v>
      </c>
      <c r="F59">
        <v>0.357805159432181</v>
      </c>
      <c r="G59">
        <v>0.26250458267751697</v>
      </c>
      <c r="H59" t="s">
        <v>1490</v>
      </c>
      <c r="I59">
        <v>1</v>
      </c>
      <c r="J59" t="str">
        <f t="shared" si="0"/>
        <v/>
      </c>
    </row>
    <row r="60" spans="1:10">
      <c r="A60" t="s">
        <v>202</v>
      </c>
      <c r="B60" t="s">
        <v>203</v>
      </c>
      <c r="C60" t="str">
        <f t="shared" si="2"/>
        <v>1/15</v>
      </c>
      <c r="D60" t="str">
        <f>"220/8582"</f>
        <v>220/8582</v>
      </c>
      <c r="E60">
        <v>0.32285006891893397</v>
      </c>
      <c r="F60">
        <v>0.357805159432181</v>
      </c>
      <c r="G60">
        <v>0.26250458267751697</v>
      </c>
      <c r="H60" t="s">
        <v>1533</v>
      </c>
      <c r="I60">
        <v>1</v>
      </c>
      <c r="J60" t="str">
        <f t="shared" si="0"/>
        <v/>
      </c>
    </row>
    <row r="61" spans="1:10">
      <c r="A61" t="s">
        <v>1259</v>
      </c>
      <c r="B61" t="s">
        <v>1260</v>
      </c>
      <c r="C61" t="str">
        <f t="shared" si="2"/>
        <v>1/15</v>
      </c>
      <c r="D61" t="str">
        <f>"222/8582"</f>
        <v>222/8582</v>
      </c>
      <c r="E61">
        <v>0.32527741766561902</v>
      </c>
      <c r="F61">
        <v>0.357805159432181</v>
      </c>
      <c r="G61">
        <v>0.26250458267751697</v>
      </c>
      <c r="H61" t="s">
        <v>1520</v>
      </c>
      <c r="I61">
        <v>1</v>
      </c>
      <c r="J61" t="str">
        <f t="shared" si="0"/>
        <v/>
      </c>
    </row>
    <row r="62" spans="1:10">
      <c r="A62" t="s">
        <v>114</v>
      </c>
      <c r="B62" t="s">
        <v>115</v>
      </c>
      <c r="C62" t="str">
        <f t="shared" si="2"/>
        <v>1/15</v>
      </c>
      <c r="D62" t="str">
        <f>"230/8582"</f>
        <v>230/8582</v>
      </c>
      <c r="E62">
        <v>0.334905834085166</v>
      </c>
      <c r="F62">
        <v>0.362357131961</v>
      </c>
      <c r="G62">
        <v>0.26584414785017502</v>
      </c>
      <c r="H62" t="s">
        <v>1481</v>
      </c>
      <c r="I62">
        <v>1</v>
      </c>
      <c r="J62" t="str">
        <f t="shared" si="0"/>
        <v/>
      </c>
    </row>
    <row r="63" spans="1:10">
      <c r="A63" t="s">
        <v>260</v>
      </c>
      <c r="B63" t="s">
        <v>261</v>
      </c>
      <c r="C63" t="str">
        <f t="shared" si="2"/>
        <v>1/15</v>
      </c>
      <c r="D63" t="str">
        <f>"263/8582"</f>
        <v>263/8582</v>
      </c>
      <c r="E63">
        <v>0.37328363631584999</v>
      </c>
      <c r="F63">
        <v>0.39736645156203398</v>
      </c>
      <c r="G63">
        <v>0.29152881613801501</v>
      </c>
      <c r="H63" t="s">
        <v>1481</v>
      </c>
      <c r="I63">
        <v>1</v>
      </c>
      <c r="J63" t="str">
        <f t="shared" si="0"/>
        <v/>
      </c>
    </row>
    <row r="64" spans="1:10">
      <c r="A64" t="s">
        <v>222</v>
      </c>
      <c r="B64" t="s">
        <v>223</v>
      </c>
      <c r="C64" t="str">
        <f t="shared" si="2"/>
        <v>1/15</v>
      </c>
      <c r="D64" t="str">
        <f>"285/8582"</f>
        <v>285/8582</v>
      </c>
      <c r="E64">
        <v>0.39770956011282899</v>
      </c>
      <c r="F64">
        <v>0.416648110594393</v>
      </c>
      <c r="G64">
        <v>0.30567484987786397</v>
      </c>
      <c r="H64" t="s">
        <v>1533</v>
      </c>
      <c r="I64">
        <v>1</v>
      </c>
      <c r="J64" t="str">
        <f t="shared" si="0"/>
        <v/>
      </c>
    </row>
    <row r="65" spans="1:10">
      <c r="A65" t="s">
        <v>314</v>
      </c>
      <c r="B65" t="s">
        <v>315</v>
      </c>
      <c r="C65" t="str">
        <f t="shared" si="2"/>
        <v>1/15</v>
      </c>
      <c r="D65" t="str">
        <f>"307/8582"</f>
        <v>307/8582</v>
      </c>
      <c r="E65">
        <v>0.42124464012719398</v>
      </c>
      <c r="F65">
        <v>0.434408535131169</v>
      </c>
      <c r="G65">
        <v>0.31870482641202202</v>
      </c>
      <c r="H65" t="s">
        <v>1532</v>
      </c>
      <c r="I65">
        <v>1</v>
      </c>
      <c r="J65" t="str">
        <f t="shared" si="0"/>
        <v/>
      </c>
    </row>
    <row r="66" spans="1:10">
      <c r="A66" t="s">
        <v>190</v>
      </c>
      <c r="B66" t="s">
        <v>191</v>
      </c>
      <c r="C66" t="str">
        <f t="shared" si="2"/>
        <v>1/15</v>
      </c>
      <c r="D66" t="str">
        <f>"342/8582"</f>
        <v>342/8582</v>
      </c>
      <c r="E66">
        <v>0.45692510072105103</v>
      </c>
      <c r="F66">
        <v>0.46395471765522101</v>
      </c>
      <c r="G66">
        <v>0.34038145154928501</v>
      </c>
      <c r="H66" t="s">
        <v>1533</v>
      </c>
      <c r="I66">
        <v>1</v>
      </c>
      <c r="J66" t="str">
        <f t="shared" ref="J66:J67" si="3">IF(F66&lt;0.05,"*","")</f>
        <v/>
      </c>
    </row>
    <row r="67" spans="1:10">
      <c r="A67" t="s">
        <v>316</v>
      </c>
      <c r="B67" t="s">
        <v>317</v>
      </c>
      <c r="C67" t="str">
        <f t="shared" si="2"/>
        <v>1/15</v>
      </c>
      <c r="D67" t="str">
        <f>"394/8582"</f>
        <v>394/8582</v>
      </c>
      <c r="E67">
        <v>0.50616271350408404</v>
      </c>
      <c r="F67">
        <v>0.50616271350408404</v>
      </c>
      <c r="G67">
        <v>0.37134744531400099</v>
      </c>
      <c r="H67" t="s">
        <v>1532</v>
      </c>
      <c r="I67">
        <v>1</v>
      </c>
      <c r="J67" t="str">
        <f t="shared" si="3"/>
        <v/>
      </c>
    </row>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2BA4D-BC64-412D-A0F2-267E13D091BD}">
  <dimension ref="A1:J167"/>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298</v>
      </c>
      <c r="B2" t="s">
        <v>299</v>
      </c>
      <c r="C2" t="str">
        <f>"3/18"</f>
        <v>3/18</v>
      </c>
      <c r="D2" t="str">
        <f>"91/8582"</f>
        <v>91/8582</v>
      </c>
      <c r="E2">
        <v>8.3867055347208903E-4</v>
      </c>
      <c r="F2">
        <v>0.13921931187636699</v>
      </c>
      <c r="G2">
        <v>0.12800761079310799</v>
      </c>
      <c r="H2" t="s">
        <v>1534</v>
      </c>
      <c r="I2">
        <v>3</v>
      </c>
      <c r="J2" t="str">
        <f t="shared" ref="J2:J65" si="0">IF(F2&lt;0.05,"*","")</f>
        <v/>
      </c>
    </row>
    <row r="3" spans="1:10">
      <c r="A3" t="s">
        <v>307</v>
      </c>
      <c r="B3" t="s">
        <v>308</v>
      </c>
      <c r="C3" t="str">
        <f>"3/18"</f>
        <v>3/18</v>
      </c>
      <c r="D3" t="str">
        <f>"131/8582"</f>
        <v>131/8582</v>
      </c>
      <c r="E3">
        <v>2.3983864385709701E-3</v>
      </c>
      <c r="F3">
        <v>0.19906607440139101</v>
      </c>
      <c r="G3">
        <v>0.18303475452252199</v>
      </c>
      <c r="H3" t="s">
        <v>1534</v>
      </c>
      <c r="I3">
        <v>3</v>
      </c>
      <c r="J3" t="str">
        <f t="shared" si="0"/>
        <v/>
      </c>
    </row>
    <row r="4" spans="1:10">
      <c r="A4" t="s">
        <v>205</v>
      </c>
      <c r="B4" t="s">
        <v>206</v>
      </c>
      <c r="C4" t="str">
        <f>"4/18"</f>
        <v>4/18</v>
      </c>
      <c r="D4" t="str">
        <f>"447/8582"</f>
        <v>447/8582</v>
      </c>
      <c r="E4">
        <v>1.24031509542816E-2</v>
      </c>
      <c r="F4">
        <v>0.25824565589581799</v>
      </c>
      <c r="G4">
        <v>0.23744844708239499</v>
      </c>
      <c r="H4" t="s">
        <v>1535</v>
      </c>
      <c r="I4">
        <v>4</v>
      </c>
      <c r="J4" t="str">
        <f t="shared" si="0"/>
        <v/>
      </c>
    </row>
    <row r="5" spans="1:10">
      <c r="A5" t="s">
        <v>349</v>
      </c>
      <c r="B5" t="s">
        <v>350</v>
      </c>
      <c r="C5" t="str">
        <f t="shared" ref="C5:C11" si="1">"2/18"</f>
        <v>2/18</v>
      </c>
      <c r="D5" t="str">
        <f>"56/8582"</f>
        <v>56/8582</v>
      </c>
      <c r="E5">
        <v>5.98406251231448E-3</v>
      </c>
      <c r="F5">
        <v>0.25824565589581799</v>
      </c>
      <c r="G5">
        <v>0.23744844708239499</v>
      </c>
      <c r="H5" t="s">
        <v>1536</v>
      </c>
      <c r="I5">
        <v>2</v>
      </c>
      <c r="J5" t="str">
        <f t="shared" si="0"/>
        <v/>
      </c>
    </row>
    <row r="6" spans="1:10">
      <c r="A6" t="s">
        <v>293</v>
      </c>
      <c r="B6" t="s">
        <v>294</v>
      </c>
      <c r="C6" t="str">
        <f t="shared" si="1"/>
        <v>2/18</v>
      </c>
      <c r="D6" t="str">
        <f>"64/8582"</f>
        <v>64/8582</v>
      </c>
      <c r="E6">
        <v>7.7564233347022504E-3</v>
      </c>
      <c r="F6">
        <v>0.25824565589581799</v>
      </c>
      <c r="G6">
        <v>0.23744844708239499</v>
      </c>
      <c r="H6" t="s">
        <v>1537</v>
      </c>
      <c r="I6">
        <v>2</v>
      </c>
      <c r="J6" t="str">
        <f t="shared" si="0"/>
        <v/>
      </c>
    </row>
    <row r="7" spans="1:10">
      <c r="A7" t="s">
        <v>1052</v>
      </c>
      <c r="B7" t="s">
        <v>1053</v>
      </c>
      <c r="C7" t="str">
        <f t="shared" si="1"/>
        <v>2/18</v>
      </c>
      <c r="D7" t="str">
        <f>"69/8582"</f>
        <v>69/8582</v>
      </c>
      <c r="E7">
        <v>8.9703628574104508E-3</v>
      </c>
      <c r="F7">
        <v>0.25824565589581799</v>
      </c>
      <c r="G7">
        <v>0.23744844708239499</v>
      </c>
      <c r="H7" t="s">
        <v>1538</v>
      </c>
      <c r="I7">
        <v>2</v>
      </c>
      <c r="J7" t="str">
        <f t="shared" si="0"/>
        <v/>
      </c>
    </row>
    <row r="8" spans="1:10">
      <c r="A8" t="s">
        <v>403</v>
      </c>
      <c r="B8" t="s">
        <v>404</v>
      </c>
      <c r="C8" t="str">
        <f t="shared" si="1"/>
        <v>2/18</v>
      </c>
      <c r="D8" t="str">
        <f>"73/8582"</f>
        <v>73/8582</v>
      </c>
      <c r="E8">
        <v>9.9990077689356797E-3</v>
      </c>
      <c r="F8">
        <v>0.25824565589581799</v>
      </c>
      <c r="G8">
        <v>0.23744844708239499</v>
      </c>
      <c r="H8" t="s">
        <v>1536</v>
      </c>
      <c r="I8">
        <v>2</v>
      </c>
      <c r="J8" t="str">
        <f t="shared" si="0"/>
        <v/>
      </c>
    </row>
    <row r="9" spans="1:10">
      <c r="A9" t="s">
        <v>433</v>
      </c>
      <c r="B9" t="s">
        <v>434</v>
      </c>
      <c r="C9" t="str">
        <f t="shared" si="1"/>
        <v>2/18</v>
      </c>
      <c r="D9" t="str">
        <f>"85/8582"</f>
        <v>85/8582</v>
      </c>
      <c r="E9">
        <v>1.33829625099445E-2</v>
      </c>
      <c r="F9">
        <v>0.25824565589581799</v>
      </c>
      <c r="G9">
        <v>0.23744844708239499</v>
      </c>
      <c r="H9" t="s">
        <v>1536</v>
      </c>
      <c r="I9">
        <v>2</v>
      </c>
      <c r="J9" t="str">
        <f t="shared" si="0"/>
        <v/>
      </c>
    </row>
    <row r="10" spans="1:10">
      <c r="A10" t="s">
        <v>172</v>
      </c>
      <c r="B10" t="s">
        <v>173</v>
      </c>
      <c r="C10" t="str">
        <f t="shared" si="1"/>
        <v>2/18</v>
      </c>
      <c r="D10" t="str">
        <f>"91/8582"</f>
        <v>91/8582</v>
      </c>
      <c r="E10">
        <v>1.52375940903684E-2</v>
      </c>
      <c r="F10">
        <v>0.25824565589581799</v>
      </c>
      <c r="G10">
        <v>0.23744844708239499</v>
      </c>
      <c r="H10" t="s">
        <v>1539</v>
      </c>
      <c r="I10">
        <v>2</v>
      </c>
      <c r="J10" t="str">
        <f t="shared" si="0"/>
        <v/>
      </c>
    </row>
    <row r="11" spans="1:10">
      <c r="A11" t="s">
        <v>682</v>
      </c>
      <c r="B11" t="s">
        <v>683</v>
      </c>
      <c r="C11" t="str">
        <f t="shared" si="1"/>
        <v>2/18</v>
      </c>
      <c r="D11" t="str">
        <f>"92/8582"</f>
        <v>92/8582</v>
      </c>
      <c r="E11">
        <v>1.5556967222639599E-2</v>
      </c>
      <c r="F11">
        <v>0.25824565589581799</v>
      </c>
      <c r="G11">
        <v>0.23744844708239499</v>
      </c>
      <c r="H11" t="s">
        <v>1538</v>
      </c>
      <c r="I11">
        <v>2</v>
      </c>
      <c r="J11" t="str">
        <f t="shared" si="0"/>
        <v/>
      </c>
    </row>
    <row r="12" spans="1:10">
      <c r="A12" t="s">
        <v>519</v>
      </c>
      <c r="B12" t="s">
        <v>520</v>
      </c>
      <c r="C12" t="str">
        <f>"3/18"</f>
        <v>3/18</v>
      </c>
      <c r="D12" t="str">
        <f>"291/8582"</f>
        <v>291/8582</v>
      </c>
      <c r="E12">
        <v>2.15833686913664E-2</v>
      </c>
      <c r="F12">
        <v>0.25918742808413298</v>
      </c>
      <c r="G12">
        <v>0.238314375854148</v>
      </c>
      <c r="H12" t="s">
        <v>1540</v>
      </c>
      <c r="I12">
        <v>3</v>
      </c>
      <c r="J12" t="str">
        <f t="shared" si="0"/>
        <v/>
      </c>
    </row>
    <row r="13" spans="1:10">
      <c r="A13" t="s">
        <v>190</v>
      </c>
      <c r="B13" t="s">
        <v>191</v>
      </c>
      <c r="C13" t="str">
        <f>"3/18"</f>
        <v>3/18</v>
      </c>
      <c r="D13" t="str">
        <f>"342/8582"</f>
        <v>342/8582</v>
      </c>
      <c r="E13">
        <v>3.2820703168141799E-2</v>
      </c>
      <c r="F13">
        <v>0.25918742808413298</v>
      </c>
      <c r="G13">
        <v>0.238314375854148</v>
      </c>
      <c r="H13" t="s">
        <v>1541</v>
      </c>
      <c r="I13">
        <v>3</v>
      </c>
      <c r="J13" t="str">
        <f t="shared" si="0"/>
        <v/>
      </c>
    </row>
    <row r="14" spans="1:10">
      <c r="A14" t="s">
        <v>687</v>
      </c>
      <c r="B14" t="s">
        <v>688</v>
      </c>
      <c r="C14" t="str">
        <f t="shared" ref="C14:C20" si="2">"2/18"</f>
        <v>2/18</v>
      </c>
      <c r="D14" t="str">
        <f>"100/8582"</f>
        <v>100/8582</v>
      </c>
      <c r="E14">
        <v>1.8215376185243201E-2</v>
      </c>
      <c r="F14">
        <v>0.25918742808413298</v>
      </c>
      <c r="G14">
        <v>0.238314375854148</v>
      </c>
      <c r="H14" t="s">
        <v>1538</v>
      </c>
      <c r="I14">
        <v>2</v>
      </c>
      <c r="J14" t="str">
        <f t="shared" si="0"/>
        <v/>
      </c>
    </row>
    <row r="15" spans="1:10">
      <c r="A15" t="s">
        <v>1063</v>
      </c>
      <c r="B15" t="s">
        <v>1064</v>
      </c>
      <c r="C15" t="str">
        <f t="shared" si="2"/>
        <v>2/18</v>
      </c>
      <c r="D15" t="str">
        <f>"159/8582"</f>
        <v>159/8582</v>
      </c>
      <c r="E15">
        <v>4.2981519339250401E-2</v>
      </c>
      <c r="F15">
        <v>0.25918742808413298</v>
      </c>
      <c r="G15">
        <v>0.238314375854148</v>
      </c>
      <c r="H15" t="s">
        <v>1538</v>
      </c>
      <c r="I15">
        <v>2</v>
      </c>
      <c r="J15" t="str">
        <f t="shared" si="0"/>
        <v/>
      </c>
    </row>
    <row r="16" spans="1:10">
      <c r="A16" t="s">
        <v>1065</v>
      </c>
      <c r="B16" t="s">
        <v>1066</v>
      </c>
      <c r="C16" t="str">
        <f t="shared" si="2"/>
        <v>2/18</v>
      </c>
      <c r="D16" t="str">
        <f>"209/8582"</f>
        <v>209/8582</v>
      </c>
      <c r="E16">
        <v>6.9951826935039804E-2</v>
      </c>
      <c r="F16">
        <v>0.25918742808413298</v>
      </c>
      <c r="G16">
        <v>0.238314375854148</v>
      </c>
      <c r="H16" t="s">
        <v>1538</v>
      </c>
      <c r="I16">
        <v>2</v>
      </c>
      <c r="J16" t="str">
        <f t="shared" si="0"/>
        <v/>
      </c>
    </row>
    <row r="17" spans="1:10">
      <c r="A17" t="s">
        <v>507</v>
      </c>
      <c r="B17" t="s">
        <v>508</v>
      </c>
      <c r="C17" t="str">
        <f t="shared" si="2"/>
        <v>2/18</v>
      </c>
      <c r="D17" t="str">
        <f>"249/8582"</f>
        <v>249/8582</v>
      </c>
      <c r="E17">
        <v>9.4626796563345994E-2</v>
      </c>
      <c r="F17">
        <v>0.25918742808413298</v>
      </c>
      <c r="G17">
        <v>0.238314375854148</v>
      </c>
      <c r="H17" t="s">
        <v>1542</v>
      </c>
      <c r="I17">
        <v>2</v>
      </c>
      <c r="J17" t="str">
        <f t="shared" si="0"/>
        <v/>
      </c>
    </row>
    <row r="18" spans="1:10">
      <c r="A18" t="s">
        <v>511</v>
      </c>
      <c r="B18" t="s">
        <v>512</v>
      </c>
      <c r="C18" t="str">
        <f t="shared" si="2"/>
        <v>2/18</v>
      </c>
      <c r="D18" t="str">
        <f>"262/8582"</f>
        <v>262/8582</v>
      </c>
      <c r="E18">
        <v>0.103139031467715</v>
      </c>
      <c r="F18">
        <v>0.25918742808413298</v>
      </c>
      <c r="G18">
        <v>0.238314375854148</v>
      </c>
      <c r="H18" t="s">
        <v>1543</v>
      </c>
      <c r="I18">
        <v>2</v>
      </c>
      <c r="J18" t="str">
        <f t="shared" si="0"/>
        <v/>
      </c>
    </row>
    <row r="19" spans="1:10">
      <c r="A19" t="s">
        <v>515</v>
      </c>
      <c r="B19" t="s">
        <v>516</v>
      </c>
      <c r="C19" t="str">
        <f t="shared" si="2"/>
        <v>2/18</v>
      </c>
      <c r="D19" t="str">
        <f>"268/8582"</f>
        <v>268/8582</v>
      </c>
      <c r="E19">
        <v>0.10714055245495401</v>
      </c>
      <c r="F19">
        <v>0.25918742808413298</v>
      </c>
      <c r="G19">
        <v>0.238314375854148</v>
      </c>
      <c r="H19" t="s">
        <v>1543</v>
      </c>
      <c r="I19">
        <v>2</v>
      </c>
      <c r="J19" t="str">
        <f t="shared" si="0"/>
        <v/>
      </c>
    </row>
    <row r="20" spans="1:10">
      <c r="A20" t="s">
        <v>222</v>
      </c>
      <c r="B20" t="s">
        <v>223</v>
      </c>
      <c r="C20" t="str">
        <f t="shared" si="2"/>
        <v>2/18</v>
      </c>
      <c r="D20" t="str">
        <f>"285/8582"</f>
        <v>285/8582</v>
      </c>
      <c r="E20">
        <v>0.118710584649677</v>
      </c>
      <c r="F20">
        <v>0.25918742808413298</v>
      </c>
      <c r="G20">
        <v>0.238314375854148</v>
      </c>
      <c r="H20" t="s">
        <v>1544</v>
      </c>
      <c r="I20">
        <v>2</v>
      </c>
      <c r="J20" t="str">
        <f t="shared" si="0"/>
        <v/>
      </c>
    </row>
    <row r="21" spans="1:10">
      <c r="A21" t="s">
        <v>1545</v>
      </c>
      <c r="B21" t="s">
        <v>1546</v>
      </c>
      <c r="C21" t="str">
        <f t="shared" ref="C21:C84" si="3">"1/18"</f>
        <v>1/18</v>
      </c>
      <c r="D21" t="str">
        <f>"10/8582"</f>
        <v>10/8582</v>
      </c>
      <c r="E21">
        <v>2.0788073579026602E-2</v>
      </c>
      <c r="F21">
        <v>0.25918742808413298</v>
      </c>
      <c r="G21">
        <v>0.238314375854148</v>
      </c>
      <c r="H21" t="s">
        <v>1547</v>
      </c>
      <c r="I21">
        <v>1</v>
      </c>
      <c r="J21" t="str">
        <f t="shared" si="0"/>
        <v/>
      </c>
    </row>
    <row r="22" spans="1:10">
      <c r="A22" t="s">
        <v>1548</v>
      </c>
      <c r="B22" t="s">
        <v>1549</v>
      </c>
      <c r="C22" t="str">
        <f t="shared" si="3"/>
        <v>1/18</v>
      </c>
      <c r="D22" t="str">
        <f>"11/8582"</f>
        <v>11/8582</v>
      </c>
      <c r="E22">
        <v>2.28442815439793E-2</v>
      </c>
      <c r="F22">
        <v>0.25918742808413298</v>
      </c>
      <c r="G22">
        <v>0.238314375854148</v>
      </c>
      <c r="H22" t="s">
        <v>1550</v>
      </c>
      <c r="I22">
        <v>1</v>
      </c>
      <c r="J22" t="str">
        <f t="shared" si="0"/>
        <v/>
      </c>
    </row>
    <row r="23" spans="1:10">
      <c r="A23" t="s">
        <v>1452</v>
      </c>
      <c r="B23" t="s">
        <v>1453</v>
      </c>
      <c r="C23" t="str">
        <f t="shared" si="3"/>
        <v>1/18</v>
      </c>
      <c r="D23" t="str">
        <f>"12/8582"</f>
        <v>12/8582</v>
      </c>
      <c r="E23">
        <v>2.4896411159217601E-2</v>
      </c>
      <c r="F23">
        <v>0.25918742808413298</v>
      </c>
      <c r="G23">
        <v>0.238314375854148</v>
      </c>
      <c r="H23" t="s">
        <v>1454</v>
      </c>
      <c r="I23">
        <v>1</v>
      </c>
      <c r="J23" t="str">
        <f t="shared" si="0"/>
        <v/>
      </c>
    </row>
    <row r="24" spans="1:10">
      <c r="A24" t="s">
        <v>1551</v>
      </c>
      <c r="B24" t="s">
        <v>1552</v>
      </c>
      <c r="C24" t="str">
        <f t="shared" si="3"/>
        <v>1/18</v>
      </c>
      <c r="D24" t="str">
        <f>"13/8582"</f>
        <v>13/8582</v>
      </c>
      <c r="E24">
        <v>2.6944470038929701E-2</v>
      </c>
      <c r="F24">
        <v>0.25918742808413298</v>
      </c>
      <c r="G24">
        <v>0.238314375854148</v>
      </c>
      <c r="H24" t="s">
        <v>1553</v>
      </c>
      <c r="I24">
        <v>1</v>
      </c>
      <c r="J24" t="str">
        <f t="shared" si="0"/>
        <v/>
      </c>
    </row>
    <row r="25" spans="1:10">
      <c r="A25" t="s">
        <v>940</v>
      </c>
      <c r="B25" t="s">
        <v>941</v>
      </c>
      <c r="C25" t="str">
        <f t="shared" si="3"/>
        <v>1/18</v>
      </c>
      <c r="D25" t="str">
        <f>"13/8582"</f>
        <v>13/8582</v>
      </c>
      <c r="E25">
        <v>2.6944470038929701E-2</v>
      </c>
      <c r="F25">
        <v>0.25918742808413298</v>
      </c>
      <c r="G25">
        <v>0.238314375854148</v>
      </c>
      <c r="H25" t="s">
        <v>1547</v>
      </c>
      <c r="I25">
        <v>1</v>
      </c>
      <c r="J25" t="str">
        <f t="shared" si="0"/>
        <v/>
      </c>
    </row>
    <row r="26" spans="1:10">
      <c r="A26" t="s">
        <v>751</v>
      </c>
      <c r="B26" t="s">
        <v>752</v>
      </c>
      <c r="C26" t="str">
        <f t="shared" si="3"/>
        <v>1/18</v>
      </c>
      <c r="D26" t="str">
        <f>"18/8582"</f>
        <v>18/8582</v>
      </c>
      <c r="E26">
        <v>3.7123968969413099E-2</v>
      </c>
      <c r="F26">
        <v>0.25918742808413298</v>
      </c>
      <c r="G26">
        <v>0.238314375854148</v>
      </c>
      <c r="H26" t="s">
        <v>753</v>
      </c>
      <c r="I26">
        <v>1</v>
      </c>
      <c r="J26" t="str">
        <f t="shared" si="0"/>
        <v/>
      </c>
    </row>
    <row r="27" spans="1:10">
      <c r="A27" t="s">
        <v>1554</v>
      </c>
      <c r="B27" t="s">
        <v>1555</v>
      </c>
      <c r="C27" t="str">
        <f t="shared" si="3"/>
        <v>1/18</v>
      </c>
      <c r="D27" t="str">
        <f>"24/8582"</f>
        <v>24/8582</v>
      </c>
      <c r="E27">
        <v>4.9206613530516898E-2</v>
      </c>
      <c r="F27">
        <v>0.25918742808413298</v>
      </c>
      <c r="G27">
        <v>0.238314375854148</v>
      </c>
      <c r="H27" t="s">
        <v>1547</v>
      </c>
      <c r="I27">
        <v>1</v>
      </c>
      <c r="J27" t="str">
        <f t="shared" si="0"/>
        <v/>
      </c>
    </row>
    <row r="28" spans="1:10">
      <c r="A28" t="s">
        <v>280</v>
      </c>
      <c r="B28" t="s">
        <v>281</v>
      </c>
      <c r="C28" t="str">
        <f t="shared" si="3"/>
        <v>1/18</v>
      </c>
      <c r="D28" t="str">
        <f>"28/8582"</f>
        <v>28/8582</v>
      </c>
      <c r="E28">
        <v>5.7182002020108702E-2</v>
      </c>
      <c r="F28">
        <v>0.25918742808413298</v>
      </c>
      <c r="G28">
        <v>0.238314375854148</v>
      </c>
      <c r="H28" t="s">
        <v>282</v>
      </c>
      <c r="I28">
        <v>1</v>
      </c>
      <c r="J28" t="str">
        <f t="shared" si="0"/>
        <v/>
      </c>
    </row>
    <row r="29" spans="1:10">
      <c r="A29" t="s">
        <v>1311</v>
      </c>
      <c r="B29" t="s">
        <v>1312</v>
      </c>
      <c r="C29" t="str">
        <f t="shared" si="3"/>
        <v>1/18</v>
      </c>
      <c r="D29" t="str">
        <f>"28/8582"</f>
        <v>28/8582</v>
      </c>
      <c r="E29">
        <v>5.7182002020108702E-2</v>
      </c>
      <c r="F29">
        <v>0.25918742808413298</v>
      </c>
      <c r="G29">
        <v>0.238314375854148</v>
      </c>
      <c r="H29" t="s">
        <v>1556</v>
      </c>
      <c r="I29">
        <v>1</v>
      </c>
      <c r="J29" t="str">
        <f t="shared" si="0"/>
        <v/>
      </c>
    </row>
    <row r="30" spans="1:10">
      <c r="A30" t="s">
        <v>1314</v>
      </c>
      <c r="B30" t="s">
        <v>1315</v>
      </c>
      <c r="C30" t="str">
        <f t="shared" si="3"/>
        <v>1/18</v>
      </c>
      <c r="D30" t="str">
        <f>"28/8582"</f>
        <v>28/8582</v>
      </c>
      <c r="E30">
        <v>5.7182002020108702E-2</v>
      </c>
      <c r="F30">
        <v>0.25918742808413298</v>
      </c>
      <c r="G30">
        <v>0.238314375854148</v>
      </c>
      <c r="H30" t="s">
        <v>1556</v>
      </c>
      <c r="I30">
        <v>1</v>
      </c>
      <c r="J30" t="str">
        <f t="shared" si="0"/>
        <v/>
      </c>
    </row>
    <row r="31" spans="1:10">
      <c r="A31" t="s">
        <v>1316</v>
      </c>
      <c r="B31" t="s">
        <v>1317</v>
      </c>
      <c r="C31" t="str">
        <f t="shared" si="3"/>
        <v>1/18</v>
      </c>
      <c r="D31" t="str">
        <f>"28/8582"</f>
        <v>28/8582</v>
      </c>
      <c r="E31">
        <v>5.7182002020108702E-2</v>
      </c>
      <c r="F31">
        <v>0.25918742808413298</v>
      </c>
      <c r="G31">
        <v>0.238314375854148</v>
      </c>
      <c r="H31" t="s">
        <v>1556</v>
      </c>
      <c r="I31">
        <v>1</v>
      </c>
      <c r="J31" t="str">
        <f t="shared" si="0"/>
        <v/>
      </c>
    </row>
    <row r="32" spans="1:10">
      <c r="A32" t="s">
        <v>754</v>
      </c>
      <c r="B32" t="s">
        <v>755</v>
      </c>
      <c r="C32" t="str">
        <f t="shared" si="3"/>
        <v>1/18</v>
      </c>
      <c r="D32" t="str">
        <f>"30/8582"</f>
        <v>30/8582</v>
      </c>
      <c r="E32">
        <v>6.11459623664765E-2</v>
      </c>
      <c r="F32">
        <v>0.25918742808413298</v>
      </c>
      <c r="G32">
        <v>0.238314375854148</v>
      </c>
      <c r="H32" t="s">
        <v>753</v>
      </c>
      <c r="I32">
        <v>1</v>
      </c>
      <c r="J32" t="str">
        <f t="shared" si="0"/>
        <v/>
      </c>
    </row>
    <row r="33" spans="1:10">
      <c r="A33" t="s">
        <v>283</v>
      </c>
      <c r="B33" t="s">
        <v>284</v>
      </c>
      <c r="C33" t="str">
        <f t="shared" si="3"/>
        <v>1/18</v>
      </c>
      <c r="D33" t="str">
        <f>"30/8582"</f>
        <v>30/8582</v>
      </c>
      <c r="E33">
        <v>6.11459623664765E-2</v>
      </c>
      <c r="F33">
        <v>0.25918742808413298</v>
      </c>
      <c r="G33">
        <v>0.238314375854148</v>
      </c>
      <c r="H33" t="s">
        <v>282</v>
      </c>
      <c r="I33">
        <v>1</v>
      </c>
      <c r="J33" t="str">
        <f t="shared" si="0"/>
        <v/>
      </c>
    </row>
    <row r="34" spans="1:10">
      <c r="A34" t="s">
        <v>535</v>
      </c>
      <c r="B34" t="s">
        <v>536</v>
      </c>
      <c r="C34" t="str">
        <f t="shared" si="3"/>
        <v>1/18</v>
      </c>
      <c r="D34" t="str">
        <f>"32/8582"</f>
        <v>32/8582</v>
      </c>
      <c r="E34">
        <v>6.5094178946508194E-2</v>
      </c>
      <c r="F34">
        <v>0.25918742808413298</v>
      </c>
      <c r="G34">
        <v>0.238314375854148</v>
      </c>
      <c r="H34" t="s">
        <v>537</v>
      </c>
      <c r="I34">
        <v>1</v>
      </c>
      <c r="J34" t="str">
        <f t="shared" si="0"/>
        <v/>
      </c>
    </row>
    <row r="35" spans="1:10">
      <c r="A35" t="s">
        <v>166</v>
      </c>
      <c r="B35" t="s">
        <v>167</v>
      </c>
      <c r="C35" t="str">
        <f t="shared" si="3"/>
        <v>1/18</v>
      </c>
      <c r="D35" t="str">
        <f>"33/8582"</f>
        <v>33/8582</v>
      </c>
      <c r="E35">
        <v>6.7062401727672902E-2</v>
      </c>
      <c r="F35">
        <v>0.25918742808413298</v>
      </c>
      <c r="G35">
        <v>0.238314375854148</v>
      </c>
      <c r="H35" t="s">
        <v>1557</v>
      </c>
      <c r="I35">
        <v>1</v>
      </c>
      <c r="J35" t="str">
        <f t="shared" si="0"/>
        <v/>
      </c>
    </row>
    <row r="36" spans="1:10">
      <c r="A36" t="s">
        <v>1327</v>
      </c>
      <c r="B36" t="s">
        <v>1328</v>
      </c>
      <c r="C36" t="str">
        <f t="shared" si="3"/>
        <v>1/18</v>
      </c>
      <c r="D36" t="str">
        <f>"34/8582"</f>
        <v>34/8582</v>
      </c>
      <c r="E36">
        <v>6.9026710625661694E-2</v>
      </c>
      <c r="F36">
        <v>0.25918742808413298</v>
      </c>
      <c r="G36">
        <v>0.238314375854148</v>
      </c>
      <c r="H36" t="s">
        <v>1556</v>
      </c>
      <c r="I36">
        <v>1</v>
      </c>
      <c r="J36" t="str">
        <f t="shared" si="0"/>
        <v/>
      </c>
    </row>
    <row r="37" spans="1:10">
      <c r="A37" t="s">
        <v>285</v>
      </c>
      <c r="B37" t="s">
        <v>286</v>
      </c>
      <c r="C37" t="str">
        <f t="shared" si="3"/>
        <v>1/18</v>
      </c>
      <c r="D37" t="str">
        <f>"37/8582"</f>
        <v>37/8582</v>
      </c>
      <c r="E37">
        <v>7.4896227215695693E-2</v>
      </c>
      <c r="F37">
        <v>0.25918742808413298</v>
      </c>
      <c r="G37">
        <v>0.238314375854148</v>
      </c>
      <c r="H37" t="s">
        <v>282</v>
      </c>
      <c r="I37">
        <v>1</v>
      </c>
      <c r="J37" t="str">
        <f t="shared" si="0"/>
        <v/>
      </c>
    </row>
    <row r="38" spans="1:10">
      <c r="A38" t="s">
        <v>1419</v>
      </c>
      <c r="B38" t="s">
        <v>1420</v>
      </c>
      <c r="C38" t="str">
        <f t="shared" si="3"/>
        <v>1/18</v>
      </c>
      <c r="D38" t="str">
        <f>"37/8582"</f>
        <v>37/8582</v>
      </c>
      <c r="E38">
        <v>7.4896227215695693E-2</v>
      </c>
      <c r="F38">
        <v>0.25918742808413298</v>
      </c>
      <c r="G38">
        <v>0.238314375854148</v>
      </c>
      <c r="H38" t="s">
        <v>1454</v>
      </c>
      <c r="I38">
        <v>1</v>
      </c>
      <c r="J38" t="str">
        <f t="shared" si="0"/>
        <v/>
      </c>
    </row>
    <row r="39" spans="1:10">
      <c r="A39" t="s">
        <v>1558</v>
      </c>
      <c r="B39" t="s">
        <v>1559</v>
      </c>
      <c r="C39" t="str">
        <f t="shared" si="3"/>
        <v>1/18</v>
      </c>
      <c r="D39" t="str">
        <f>"38/8582"</f>
        <v>38/8582</v>
      </c>
      <c r="E39">
        <v>7.6844953711905598E-2</v>
      </c>
      <c r="F39">
        <v>0.25918742808413298</v>
      </c>
      <c r="G39">
        <v>0.238314375854148</v>
      </c>
      <c r="H39" t="s">
        <v>1547</v>
      </c>
      <c r="I39">
        <v>1</v>
      </c>
      <c r="J39" t="str">
        <f t="shared" si="0"/>
        <v/>
      </c>
    </row>
    <row r="40" spans="1:10">
      <c r="A40" t="s">
        <v>1560</v>
      </c>
      <c r="B40" t="s">
        <v>1561</v>
      </c>
      <c r="C40" t="str">
        <f t="shared" si="3"/>
        <v>1/18</v>
      </c>
      <c r="D40" t="str">
        <f>"38/8582"</f>
        <v>38/8582</v>
      </c>
      <c r="E40">
        <v>7.6844953711905598E-2</v>
      </c>
      <c r="F40">
        <v>0.25918742808413298</v>
      </c>
      <c r="G40">
        <v>0.238314375854148</v>
      </c>
      <c r="H40" t="s">
        <v>1547</v>
      </c>
      <c r="I40">
        <v>1</v>
      </c>
      <c r="J40" t="str">
        <f t="shared" si="0"/>
        <v/>
      </c>
    </row>
    <row r="41" spans="1:10">
      <c r="A41" t="s">
        <v>1469</v>
      </c>
      <c r="B41" t="s">
        <v>1470</v>
      </c>
      <c r="C41" t="str">
        <f t="shared" si="3"/>
        <v>1/18</v>
      </c>
      <c r="D41" t="str">
        <f>"38/8582"</f>
        <v>38/8582</v>
      </c>
      <c r="E41">
        <v>7.6844953711905598E-2</v>
      </c>
      <c r="F41">
        <v>0.25918742808413298</v>
      </c>
      <c r="G41">
        <v>0.238314375854148</v>
      </c>
      <c r="H41" t="s">
        <v>1471</v>
      </c>
      <c r="I41">
        <v>1</v>
      </c>
      <c r="J41" t="str">
        <f t="shared" si="0"/>
        <v/>
      </c>
    </row>
    <row r="42" spans="1:10">
      <c r="A42" t="s">
        <v>168</v>
      </c>
      <c r="B42" t="s">
        <v>169</v>
      </c>
      <c r="C42" t="str">
        <f t="shared" si="3"/>
        <v>1/18</v>
      </c>
      <c r="D42" t="str">
        <f>"40/8582"</f>
        <v>40/8582</v>
      </c>
      <c r="E42">
        <v>8.07307818206731E-2</v>
      </c>
      <c r="F42">
        <v>0.25918742808413298</v>
      </c>
      <c r="G42">
        <v>0.238314375854148</v>
      </c>
      <c r="H42" t="s">
        <v>1557</v>
      </c>
      <c r="I42">
        <v>1</v>
      </c>
      <c r="J42" t="str">
        <f t="shared" si="0"/>
        <v/>
      </c>
    </row>
    <row r="43" spans="1:10">
      <c r="A43" t="s">
        <v>1329</v>
      </c>
      <c r="B43" t="s">
        <v>1330</v>
      </c>
      <c r="C43" t="str">
        <f t="shared" si="3"/>
        <v>1/18</v>
      </c>
      <c r="D43" t="str">
        <f>"41/8582"</f>
        <v>41/8582</v>
      </c>
      <c r="E43">
        <v>8.2667897944206994E-2</v>
      </c>
      <c r="F43">
        <v>0.25918742808413298</v>
      </c>
      <c r="G43">
        <v>0.238314375854148</v>
      </c>
      <c r="H43" t="s">
        <v>1556</v>
      </c>
      <c r="I43">
        <v>1</v>
      </c>
      <c r="J43" t="str">
        <f t="shared" si="0"/>
        <v/>
      </c>
    </row>
    <row r="44" spans="1:10">
      <c r="A44" t="s">
        <v>1331</v>
      </c>
      <c r="B44" t="s">
        <v>1332</v>
      </c>
      <c r="C44" t="str">
        <f t="shared" si="3"/>
        <v>1/18</v>
      </c>
      <c r="D44" t="str">
        <f>"41/8582"</f>
        <v>41/8582</v>
      </c>
      <c r="E44">
        <v>8.2667897944206994E-2</v>
      </c>
      <c r="F44">
        <v>0.25918742808413298</v>
      </c>
      <c r="G44">
        <v>0.238314375854148</v>
      </c>
      <c r="H44" t="s">
        <v>1556</v>
      </c>
      <c r="I44">
        <v>1</v>
      </c>
      <c r="J44" t="str">
        <f t="shared" si="0"/>
        <v/>
      </c>
    </row>
    <row r="45" spans="1:10">
      <c r="A45" t="s">
        <v>288</v>
      </c>
      <c r="B45" t="s">
        <v>289</v>
      </c>
      <c r="C45" t="str">
        <f t="shared" si="3"/>
        <v>1/18</v>
      </c>
      <c r="D45" t="str">
        <f>"46/8582"</f>
        <v>46/8582</v>
      </c>
      <c r="E45">
        <v>9.2295788327872802E-2</v>
      </c>
      <c r="F45">
        <v>0.25918742808413298</v>
      </c>
      <c r="G45">
        <v>0.238314375854148</v>
      </c>
      <c r="H45" t="s">
        <v>282</v>
      </c>
      <c r="I45">
        <v>1</v>
      </c>
      <c r="J45" t="str">
        <f t="shared" si="0"/>
        <v/>
      </c>
    </row>
    <row r="46" spans="1:10">
      <c r="A46" t="s">
        <v>322</v>
      </c>
      <c r="B46" t="s">
        <v>323</v>
      </c>
      <c r="C46" t="str">
        <f t="shared" si="3"/>
        <v>1/18</v>
      </c>
      <c r="D46" t="str">
        <f>"49/8582"</f>
        <v>49/8582</v>
      </c>
      <c r="E46">
        <v>9.8026629283300401E-2</v>
      </c>
      <c r="F46">
        <v>0.25918742808413298</v>
      </c>
      <c r="G46">
        <v>0.238314375854148</v>
      </c>
      <c r="H46" t="s">
        <v>1562</v>
      </c>
      <c r="I46">
        <v>1</v>
      </c>
      <c r="J46" t="str">
        <f t="shared" si="0"/>
        <v/>
      </c>
    </row>
    <row r="47" spans="1:10">
      <c r="A47" t="s">
        <v>325</v>
      </c>
      <c r="B47" t="s">
        <v>326</v>
      </c>
      <c r="C47" t="str">
        <f t="shared" si="3"/>
        <v>1/18</v>
      </c>
      <c r="D47" t="str">
        <f>"51/8582"</f>
        <v>51/8582</v>
      </c>
      <c r="E47">
        <v>0.10182818701093301</v>
      </c>
      <c r="F47">
        <v>0.25918742808413298</v>
      </c>
      <c r="G47">
        <v>0.238314375854148</v>
      </c>
      <c r="H47" t="s">
        <v>1562</v>
      </c>
      <c r="I47">
        <v>1</v>
      </c>
      <c r="J47" t="str">
        <f t="shared" si="0"/>
        <v/>
      </c>
    </row>
    <row r="48" spans="1:10">
      <c r="A48" t="s">
        <v>327</v>
      </c>
      <c r="B48" t="s">
        <v>328</v>
      </c>
      <c r="C48" t="str">
        <f t="shared" si="3"/>
        <v>1/18</v>
      </c>
      <c r="D48" t="str">
        <f>"51/8582"</f>
        <v>51/8582</v>
      </c>
      <c r="E48">
        <v>0.10182818701093301</v>
      </c>
      <c r="F48">
        <v>0.25918742808413298</v>
      </c>
      <c r="G48">
        <v>0.238314375854148</v>
      </c>
      <c r="H48" t="s">
        <v>1562</v>
      </c>
      <c r="I48">
        <v>1</v>
      </c>
      <c r="J48" t="str">
        <f t="shared" si="0"/>
        <v/>
      </c>
    </row>
    <row r="49" spans="1:10">
      <c r="A49" t="s">
        <v>329</v>
      </c>
      <c r="B49" t="s">
        <v>330</v>
      </c>
      <c r="C49" t="str">
        <f t="shared" si="3"/>
        <v>1/18</v>
      </c>
      <c r="D49" t="str">
        <f>"51/8582"</f>
        <v>51/8582</v>
      </c>
      <c r="E49">
        <v>0.10182818701093301</v>
      </c>
      <c r="F49">
        <v>0.25918742808413298</v>
      </c>
      <c r="G49">
        <v>0.238314375854148</v>
      </c>
      <c r="H49" t="s">
        <v>1562</v>
      </c>
      <c r="I49">
        <v>1</v>
      </c>
      <c r="J49" t="str">
        <f t="shared" si="0"/>
        <v/>
      </c>
    </row>
    <row r="50" spans="1:10">
      <c r="A50" t="s">
        <v>331</v>
      </c>
      <c r="B50" t="s">
        <v>332</v>
      </c>
      <c r="C50" t="str">
        <f t="shared" si="3"/>
        <v>1/18</v>
      </c>
      <c r="D50" t="str">
        <f>"52/8582"</f>
        <v>52/8582</v>
      </c>
      <c r="E50">
        <v>0.103723286370188</v>
      </c>
      <c r="F50">
        <v>0.25918742808413298</v>
      </c>
      <c r="G50">
        <v>0.238314375854148</v>
      </c>
      <c r="H50" t="s">
        <v>1562</v>
      </c>
      <c r="I50">
        <v>1</v>
      </c>
      <c r="J50" t="str">
        <f t="shared" si="0"/>
        <v/>
      </c>
    </row>
    <row r="51" spans="1:10">
      <c r="A51" t="s">
        <v>333</v>
      </c>
      <c r="B51" t="s">
        <v>334</v>
      </c>
      <c r="C51" t="str">
        <f t="shared" si="3"/>
        <v>1/18</v>
      </c>
      <c r="D51" t="str">
        <f>"52/8582"</f>
        <v>52/8582</v>
      </c>
      <c r="E51">
        <v>0.103723286370188</v>
      </c>
      <c r="F51">
        <v>0.25918742808413298</v>
      </c>
      <c r="G51">
        <v>0.238314375854148</v>
      </c>
      <c r="H51" t="s">
        <v>1562</v>
      </c>
      <c r="I51">
        <v>1</v>
      </c>
      <c r="J51" t="str">
        <f t="shared" si="0"/>
        <v/>
      </c>
    </row>
    <row r="52" spans="1:10">
      <c r="A52" t="s">
        <v>335</v>
      </c>
      <c r="B52" t="s">
        <v>336</v>
      </c>
      <c r="C52" t="str">
        <f t="shared" si="3"/>
        <v>1/18</v>
      </c>
      <c r="D52" t="str">
        <f>"52/8582"</f>
        <v>52/8582</v>
      </c>
      <c r="E52">
        <v>0.103723286370188</v>
      </c>
      <c r="F52">
        <v>0.25918742808413298</v>
      </c>
      <c r="G52">
        <v>0.238314375854148</v>
      </c>
      <c r="H52" t="s">
        <v>1562</v>
      </c>
      <c r="I52">
        <v>1</v>
      </c>
      <c r="J52" t="str">
        <f t="shared" si="0"/>
        <v/>
      </c>
    </row>
    <row r="53" spans="1:10">
      <c r="A53" t="s">
        <v>337</v>
      </c>
      <c r="B53" t="s">
        <v>338</v>
      </c>
      <c r="C53" t="str">
        <f t="shared" si="3"/>
        <v>1/18</v>
      </c>
      <c r="D53" t="str">
        <f>"52/8582"</f>
        <v>52/8582</v>
      </c>
      <c r="E53">
        <v>0.103723286370188</v>
      </c>
      <c r="F53">
        <v>0.25918742808413298</v>
      </c>
      <c r="G53">
        <v>0.238314375854148</v>
      </c>
      <c r="H53" t="s">
        <v>1562</v>
      </c>
      <c r="I53">
        <v>1</v>
      </c>
      <c r="J53" t="str">
        <f t="shared" si="0"/>
        <v/>
      </c>
    </row>
    <row r="54" spans="1:10">
      <c r="A54" t="s">
        <v>339</v>
      </c>
      <c r="B54" t="s">
        <v>340</v>
      </c>
      <c r="C54" t="str">
        <f t="shared" si="3"/>
        <v>1/18</v>
      </c>
      <c r="D54" t="str">
        <f>"52/8582"</f>
        <v>52/8582</v>
      </c>
      <c r="E54">
        <v>0.103723286370188</v>
      </c>
      <c r="F54">
        <v>0.25918742808413298</v>
      </c>
      <c r="G54">
        <v>0.238314375854148</v>
      </c>
      <c r="H54" t="s">
        <v>1562</v>
      </c>
      <c r="I54">
        <v>1</v>
      </c>
      <c r="J54" t="str">
        <f t="shared" si="0"/>
        <v/>
      </c>
    </row>
    <row r="55" spans="1:10">
      <c r="A55" t="s">
        <v>341</v>
      </c>
      <c r="B55" t="s">
        <v>342</v>
      </c>
      <c r="C55" t="str">
        <f t="shared" si="3"/>
        <v>1/18</v>
      </c>
      <c r="D55" t="str">
        <f>"53/8582"</f>
        <v>53/8582</v>
      </c>
      <c r="E55">
        <v>0.105614608860849</v>
      </c>
      <c r="F55">
        <v>0.25918742808413298</v>
      </c>
      <c r="G55">
        <v>0.238314375854148</v>
      </c>
      <c r="H55" t="s">
        <v>1562</v>
      </c>
      <c r="I55">
        <v>1</v>
      </c>
      <c r="J55" t="str">
        <f t="shared" si="0"/>
        <v/>
      </c>
    </row>
    <row r="56" spans="1:10">
      <c r="A56" t="s">
        <v>343</v>
      </c>
      <c r="B56" t="s">
        <v>344</v>
      </c>
      <c r="C56" t="str">
        <f t="shared" si="3"/>
        <v>1/18</v>
      </c>
      <c r="D56" t="str">
        <f>"54/8582"</f>
        <v>54/8582</v>
      </c>
      <c r="E56">
        <v>0.107502161568142</v>
      </c>
      <c r="F56">
        <v>0.25918742808413298</v>
      </c>
      <c r="G56">
        <v>0.238314375854148</v>
      </c>
      <c r="H56" t="s">
        <v>1562</v>
      </c>
      <c r="I56">
        <v>1</v>
      </c>
      <c r="J56" t="str">
        <f t="shared" si="0"/>
        <v/>
      </c>
    </row>
    <row r="57" spans="1:10">
      <c r="A57" t="s">
        <v>345</v>
      </c>
      <c r="B57" t="s">
        <v>346</v>
      </c>
      <c r="C57" t="str">
        <f t="shared" si="3"/>
        <v>1/18</v>
      </c>
      <c r="D57" t="str">
        <f>"55/8582"</f>
        <v>55/8582</v>
      </c>
      <c r="E57">
        <v>0.109385951564832</v>
      </c>
      <c r="F57">
        <v>0.25918742808413298</v>
      </c>
      <c r="G57">
        <v>0.238314375854148</v>
      </c>
      <c r="H57" t="s">
        <v>1562</v>
      </c>
      <c r="I57">
        <v>1</v>
      </c>
      <c r="J57" t="str">
        <f t="shared" si="0"/>
        <v/>
      </c>
    </row>
    <row r="58" spans="1:10">
      <c r="A58" t="s">
        <v>347</v>
      </c>
      <c r="B58" t="s">
        <v>348</v>
      </c>
      <c r="C58" t="str">
        <f t="shared" si="3"/>
        <v>1/18</v>
      </c>
      <c r="D58" t="str">
        <f>"55/8582"</f>
        <v>55/8582</v>
      </c>
      <c r="E58">
        <v>0.109385951564832</v>
      </c>
      <c r="F58">
        <v>0.25918742808413298</v>
      </c>
      <c r="G58">
        <v>0.238314375854148</v>
      </c>
      <c r="H58" t="s">
        <v>1562</v>
      </c>
      <c r="I58">
        <v>1</v>
      </c>
      <c r="J58" t="str">
        <f t="shared" si="0"/>
        <v/>
      </c>
    </row>
    <row r="59" spans="1:10">
      <c r="A59" t="s">
        <v>351</v>
      </c>
      <c r="B59" t="s">
        <v>352</v>
      </c>
      <c r="C59" t="str">
        <f t="shared" si="3"/>
        <v>1/18</v>
      </c>
      <c r="D59" t="str">
        <f>"56/8582"</f>
        <v>56/8582</v>
      </c>
      <c r="E59">
        <v>0.111265985911241</v>
      </c>
      <c r="F59">
        <v>0.25918742808413298</v>
      </c>
      <c r="G59">
        <v>0.238314375854148</v>
      </c>
      <c r="H59" t="s">
        <v>1562</v>
      </c>
      <c r="I59">
        <v>1</v>
      </c>
      <c r="J59" t="str">
        <f t="shared" si="0"/>
        <v/>
      </c>
    </row>
    <row r="60" spans="1:10">
      <c r="A60" t="s">
        <v>353</v>
      </c>
      <c r="B60" t="s">
        <v>354</v>
      </c>
      <c r="C60" t="str">
        <f t="shared" si="3"/>
        <v>1/18</v>
      </c>
      <c r="D60" t="str">
        <f>"56/8582"</f>
        <v>56/8582</v>
      </c>
      <c r="E60">
        <v>0.111265985911241</v>
      </c>
      <c r="F60">
        <v>0.25918742808413298</v>
      </c>
      <c r="G60">
        <v>0.238314375854148</v>
      </c>
      <c r="H60" t="s">
        <v>1562</v>
      </c>
      <c r="I60">
        <v>1</v>
      </c>
      <c r="J60" t="str">
        <f t="shared" si="0"/>
        <v/>
      </c>
    </row>
    <row r="61" spans="1:10">
      <c r="A61" t="s">
        <v>1563</v>
      </c>
      <c r="B61" t="s">
        <v>1564</v>
      </c>
      <c r="C61" t="str">
        <f t="shared" si="3"/>
        <v>1/18</v>
      </c>
      <c r="D61" t="str">
        <f t="shared" ref="D61:D66" si="4">"57/8582"</f>
        <v>57/8582</v>
      </c>
      <c r="E61">
        <v>0.11314227165527101</v>
      </c>
      <c r="F61">
        <v>0.25918742808413298</v>
      </c>
      <c r="G61">
        <v>0.238314375854148</v>
      </c>
      <c r="H61" t="s">
        <v>1553</v>
      </c>
      <c r="I61">
        <v>1</v>
      </c>
      <c r="J61" t="str">
        <f t="shared" si="0"/>
        <v/>
      </c>
    </row>
    <row r="62" spans="1:10">
      <c r="A62" t="s">
        <v>355</v>
      </c>
      <c r="B62" t="s">
        <v>356</v>
      </c>
      <c r="C62" t="str">
        <f t="shared" si="3"/>
        <v>1/18</v>
      </c>
      <c r="D62" t="str">
        <f t="shared" si="4"/>
        <v>57/8582</v>
      </c>
      <c r="E62">
        <v>0.11314227165527101</v>
      </c>
      <c r="F62">
        <v>0.25918742808413298</v>
      </c>
      <c r="G62">
        <v>0.238314375854148</v>
      </c>
      <c r="H62" t="s">
        <v>1562</v>
      </c>
      <c r="I62">
        <v>1</v>
      </c>
      <c r="J62" t="str">
        <f t="shared" si="0"/>
        <v/>
      </c>
    </row>
    <row r="63" spans="1:10">
      <c r="A63" t="s">
        <v>357</v>
      </c>
      <c r="B63" t="s">
        <v>358</v>
      </c>
      <c r="C63" t="str">
        <f t="shared" si="3"/>
        <v>1/18</v>
      </c>
      <c r="D63" t="str">
        <f t="shared" si="4"/>
        <v>57/8582</v>
      </c>
      <c r="E63">
        <v>0.11314227165527101</v>
      </c>
      <c r="F63">
        <v>0.25918742808413298</v>
      </c>
      <c r="G63">
        <v>0.238314375854148</v>
      </c>
      <c r="H63" t="s">
        <v>1562</v>
      </c>
      <c r="I63">
        <v>1</v>
      </c>
      <c r="J63" t="str">
        <f t="shared" si="0"/>
        <v/>
      </c>
    </row>
    <row r="64" spans="1:10">
      <c r="A64" t="s">
        <v>359</v>
      </c>
      <c r="B64" t="s">
        <v>360</v>
      </c>
      <c r="C64" t="str">
        <f t="shared" si="3"/>
        <v>1/18</v>
      </c>
      <c r="D64" t="str">
        <f t="shared" si="4"/>
        <v>57/8582</v>
      </c>
      <c r="E64">
        <v>0.11314227165527101</v>
      </c>
      <c r="F64">
        <v>0.25918742808413298</v>
      </c>
      <c r="G64">
        <v>0.238314375854148</v>
      </c>
      <c r="H64" t="s">
        <v>1562</v>
      </c>
      <c r="I64">
        <v>1</v>
      </c>
      <c r="J64" t="str">
        <f t="shared" si="0"/>
        <v/>
      </c>
    </row>
    <row r="65" spans="1:10">
      <c r="A65" t="s">
        <v>361</v>
      </c>
      <c r="B65" t="s">
        <v>362</v>
      </c>
      <c r="C65" t="str">
        <f t="shared" si="3"/>
        <v>1/18</v>
      </c>
      <c r="D65" t="str">
        <f t="shared" si="4"/>
        <v>57/8582</v>
      </c>
      <c r="E65">
        <v>0.11314227165527101</v>
      </c>
      <c r="F65">
        <v>0.25918742808413298</v>
      </c>
      <c r="G65">
        <v>0.238314375854148</v>
      </c>
      <c r="H65" t="s">
        <v>1562</v>
      </c>
      <c r="I65">
        <v>1</v>
      </c>
      <c r="J65" t="str">
        <f t="shared" si="0"/>
        <v/>
      </c>
    </row>
    <row r="66" spans="1:10">
      <c r="A66" t="s">
        <v>230</v>
      </c>
      <c r="B66" t="s">
        <v>231</v>
      </c>
      <c r="C66" t="str">
        <f t="shared" si="3"/>
        <v>1/18</v>
      </c>
      <c r="D66" t="str">
        <f t="shared" si="4"/>
        <v>57/8582</v>
      </c>
      <c r="E66">
        <v>0.11314227165527101</v>
      </c>
      <c r="F66">
        <v>0.25918742808413298</v>
      </c>
      <c r="G66">
        <v>0.238314375854148</v>
      </c>
      <c r="H66" t="s">
        <v>1556</v>
      </c>
      <c r="I66">
        <v>1</v>
      </c>
      <c r="J66" t="str">
        <f t="shared" ref="J66:J129" si="5">IF(F66&lt;0.05,"*","")</f>
        <v/>
      </c>
    </row>
    <row r="67" spans="1:10">
      <c r="A67" t="s">
        <v>363</v>
      </c>
      <c r="B67" t="s">
        <v>364</v>
      </c>
      <c r="C67" t="str">
        <f t="shared" si="3"/>
        <v>1/18</v>
      </c>
      <c r="D67" t="str">
        <f>"59/8582"</f>
        <v>59/8582</v>
      </c>
      <c r="E67">
        <v>0.11688362546581101</v>
      </c>
      <c r="F67">
        <v>0.25918742808413298</v>
      </c>
      <c r="G67">
        <v>0.238314375854148</v>
      </c>
      <c r="H67" t="s">
        <v>1562</v>
      </c>
      <c r="I67">
        <v>1</v>
      </c>
      <c r="J67" t="str">
        <f t="shared" si="5"/>
        <v/>
      </c>
    </row>
    <row r="68" spans="1:10">
      <c r="A68" t="s">
        <v>365</v>
      </c>
      <c r="B68" t="s">
        <v>366</v>
      </c>
      <c r="C68" t="str">
        <f t="shared" si="3"/>
        <v>1/18</v>
      </c>
      <c r="D68" t="str">
        <f>"60/8582"</f>
        <v>60/8582</v>
      </c>
      <c r="E68">
        <v>0.1187487075662</v>
      </c>
      <c r="F68">
        <v>0.25918742808413298</v>
      </c>
      <c r="G68">
        <v>0.238314375854148</v>
      </c>
      <c r="H68" t="s">
        <v>1562</v>
      </c>
      <c r="I68">
        <v>1</v>
      </c>
      <c r="J68" t="str">
        <f t="shared" si="5"/>
        <v/>
      </c>
    </row>
    <row r="69" spans="1:10">
      <c r="A69" t="s">
        <v>367</v>
      </c>
      <c r="B69" t="s">
        <v>368</v>
      </c>
      <c r="C69" t="str">
        <f t="shared" si="3"/>
        <v>1/18</v>
      </c>
      <c r="D69" t="str">
        <f>"62/8582"</f>
        <v>62/8582</v>
      </c>
      <c r="E69">
        <v>0.12246771714933199</v>
      </c>
      <c r="F69">
        <v>0.25918742808413298</v>
      </c>
      <c r="G69">
        <v>0.238314375854148</v>
      </c>
      <c r="H69" t="s">
        <v>1562</v>
      </c>
      <c r="I69">
        <v>1</v>
      </c>
      <c r="J69" t="str">
        <f t="shared" si="5"/>
        <v/>
      </c>
    </row>
    <row r="70" spans="1:10">
      <c r="A70" t="s">
        <v>369</v>
      </c>
      <c r="B70" t="s">
        <v>370</v>
      </c>
      <c r="C70" t="str">
        <f t="shared" si="3"/>
        <v>1/18</v>
      </c>
      <c r="D70" t="str">
        <f>"63/8582"</f>
        <v>63/8582</v>
      </c>
      <c r="E70">
        <v>0.124321658591975</v>
      </c>
      <c r="F70">
        <v>0.25918742808413298</v>
      </c>
      <c r="G70">
        <v>0.238314375854148</v>
      </c>
      <c r="H70" t="s">
        <v>1562</v>
      </c>
      <c r="I70">
        <v>1</v>
      </c>
      <c r="J70" t="str">
        <f t="shared" si="5"/>
        <v/>
      </c>
    </row>
    <row r="71" spans="1:10">
      <c r="A71" t="s">
        <v>371</v>
      </c>
      <c r="B71" t="s">
        <v>372</v>
      </c>
      <c r="C71" t="str">
        <f t="shared" si="3"/>
        <v>1/18</v>
      </c>
      <c r="D71" t="str">
        <f>"63/8582"</f>
        <v>63/8582</v>
      </c>
      <c r="E71">
        <v>0.124321658591975</v>
      </c>
      <c r="F71">
        <v>0.25918742808413298</v>
      </c>
      <c r="G71">
        <v>0.238314375854148</v>
      </c>
      <c r="H71" t="s">
        <v>1562</v>
      </c>
      <c r="I71">
        <v>1</v>
      </c>
      <c r="J71" t="str">
        <f t="shared" si="5"/>
        <v/>
      </c>
    </row>
    <row r="72" spans="1:10">
      <c r="A72" t="s">
        <v>373</v>
      </c>
      <c r="B72" t="s">
        <v>374</v>
      </c>
      <c r="C72" t="str">
        <f t="shared" si="3"/>
        <v>1/18</v>
      </c>
      <c r="D72" t="str">
        <f>"63/8582"</f>
        <v>63/8582</v>
      </c>
      <c r="E72">
        <v>0.124321658591975</v>
      </c>
      <c r="F72">
        <v>0.25918742808413298</v>
      </c>
      <c r="G72">
        <v>0.238314375854148</v>
      </c>
      <c r="H72" t="s">
        <v>1562</v>
      </c>
      <c r="I72">
        <v>1</v>
      </c>
      <c r="J72" t="str">
        <f t="shared" si="5"/>
        <v/>
      </c>
    </row>
    <row r="73" spans="1:10">
      <c r="A73" t="s">
        <v>375</v>
      </c>
      <c r="B73" t="s">
        <v>376</v>
      </c>
      <c r="C73" t="str">
        <f t="shared" si="3"/>
        <v>1/18</v>
      </c>
      <c r="D73" t="str">
        <f>"64/8582"</f>
        <v>64/8582</v>
      </c>
      <c r="E73">
        <v>0.12617190042145501</v>
      </c>
      <c r="F73">
        <v>0.25918742808413298</v>
      </c>
      <c r="G73">
        <v>0.238314375854148</v>
      </c>
      <c r="H73" t="s">
        <v>1562</v>
      </c>
      <c r="I73">
        <v>1</v>
      </c>
      <c r="J73" t="str">
        <f t="shared" si="5"/>
        <v/>
      </c>
    </row>
    <row r="74" spans="1:10">
      <c r="A74" t="s">
        <v>377</v>
      </c>
      <c r="B74" t="s">
        <v>378</v>
      </c>
      <c r="C74" t="str">
        <f t="shared" si="3"/>
        <v>1/18</v>
      </c>
      <c r="D74" t="str">
        <f>"64/8582"</f>
        <v>64/8582</v>
      </c>
      <c r="E74">
        <v>0.12617190042145501</v>
      </c>
      <c r="F74">
        <v>0.25918742808413298</v>
      </c>
      <c r="G74">
        <v>0.238314375854148</v>
      </c>
      <c r="H74" t="s">
        <v>1562</v>
      </c>
      <c r="I74">
        <v>1</v>
      </c>
      <c r="J74" t="str">
        <f t="shared" si="5"/>
        <v/>
      </c>
    </row>
    <row r="75" spans="1:10">
      <c r="A75" t="s">
        <v>379</v>
      </c>
      <c r="B75" t="s">
        <v>380</v>
      </c>
      <c r="C75" t="str">
        <f t="shared" si="3"/>
        <v>1/18</v>
      </c>
      <c r="D75" t="str">
        <f>"64/8582"</f>
        <v>64/8582</v>
      </c>
      <c r="E75">
        <v>0.12617190042145501</v>
      </c>
      <c r="F75">
        <v>0.25918742808413298</v>
      </c>
      <c r="G75">
        <v>0.238314375854148</v>
      </c>
      <c r="H75" t="s">
        <v>1562</v>
      </c>
      <c r="I75">
        <v>1</v>
      </c>
      <c r="J75" t="str">
        <f t="shared" si="5"/>
        <v/>
      </c>
    </row>
    <row r="76" spans="1:10">
      <c r="A76" t="s">
        <v>381</v>
      </c>
      <c r="B76" t="s">
        <v>382</v>
      </c>
      <c r="C76" t="str">
        <f t="shared" si="3"/>
        <v>1/18</v>
      </c>
      <c r="D76" t="str">
        <f>"66/8582"</f>
        <v>66/8582</v>
      </c>
      <c r="E76">
        <v>0.129861313025738</v>
      </c>
      <c r="F76">
        <v>0.25918742808413298</v>
      </c>
      <c r="G76">
        <v>0.238314375854148</v>
      </c>
      <c r="H76" t="s">
        <v>1562</v>
      </c>
      <c r="I76">
        <v>1</v>
      </c>
      <c r="J76" t="str">
        <f t="shared" si="5"/>
        <v/>
      </c>
    </row>
    <row r="77" spans="1:10">
      <c r="A77" t="s">
        <v>383</v>
      </c>
      <c r="B77" t="s">
        <v>384</v>
      </c>
      <c r="C77" t="str">
        <f t="shared" si="3"/>
        <v>1/18</v>
      </c>
      <c r="D77" t="str">
        <f>"66/8582"</f>
        <v>66/8582</v>
      </c>
      <c r="E77">
        <v>0.129861313025738</v>
      </c>
      <c r="F77">
        <v>0.25918742808413298</v>
      </c>
      <c r="G77">
        <v>0.238314375854148</v>
      </c>
      <c r="H77" t="s">
        <v>1562</v>
      </c>
      <c r="I77">
        <v>1</v>
      </c>
      <c r="J77" t="str">
        <f t="shared" si="5"/>
        <v/>
      </c>
    </row>
    <row r="78" spans="1:10">
      <c r="A78" t="s">
        <v>385</v>
      </c>
      <c r="B78" t="s">
        <v>386</v>
      </c>
      <c r="C78" t="str">
        <f t="shared" si="3"/>
        <v>1/18</v>
      </c>
      <c r="D78" t="str">
        <f>"66/8582"</f>
        <v>66/8582</v>
      </c>
      <c r="E78">
        <v>0.129861313025738</v>
      </c>
      <c r="F78">
        <v>0.25918742808413298</v>
      </c>
      <c r="G78">
        <v>0.238314375854148</v>
      </c>
      <c r="H78" t="s">
        <v>1562</v>
      </c>
      <c r="I78">
        <v>1</v>
      </c>
      <c r="J78" t="str">
        <f t="shared" si="5"/>
        <v/>
      </c>
    </row>
    <row r="79" spans="1:10">
      <c r="A79" t="s">
        <v>387</v>
      </c>
      <c r="B79" t="s">
        <v>388</v>
      </c>
      <c r="C79" t="str">
        <f t="shared" si="3"/>
        <v>1/18</v>
      </c>
      <c r="D79" t="str">
        <f>"67/8582"</f>
        <v>67/8582</v>
      </c>
      <c r="E79">
        <v>0.13170049766236799</v>
      </c>
      <c r="F79">
        <v>0.25918742808413298</v>
      </c>
      <c r="G79">
        <v>0.238314375854148</v>
      </c>
      <c r="H79" t="s">
        <v>1562</v>
      </c>
      <c r="I79">
        <v>1</v>
      </c>
      <c r="J79" t="str">
        <f t="shared" si="5"/>
        <v/>
      </c>
    </row>
    <row r="80" spans="1:10">
      <c r="A80" t="s">
        <v>389</v>
      </c>
      <c r="B80" t="s">
        <v>390</v>
      </c>
      <c r="C80" t="str">
        <f t="shared" si="3"/>
        <v>1/18</v>
      </c>
      <c r="D80" t="str">
        <f>"68/8582"</f>
        <v>68/8582</v>
      </c>
      <c r="E80">
        <v>0.133536010409529</v>
      </c>
      <c r="F80">
        <v>0.25918742808413298</v>
      </c>
      <c r="G80">
        <v>0.238314375854148</v>
      </c>
      <c r="H80" t="s">
        <v>1562</v>
      </c>
      <c r="I80">
        <v>1</v>
      </c>
      <c r="J80" t="str">
        <f t="shared" si="5"/>
        <v/>
      </c>
    </row>
    <row r="81" spans="1:10">
      <c r="A81" t="s">
        <v>391</v>
      </c>
      <c r="B81" t="s">
        <v>392</v>
      </c>
      <c r="C81" t="str">
        <f t="shared" si="3"/>
        <v>1/18</v>
      </c>
      <c r="D81" t="str">
        <f>"68/8582"</f>
        <v>68/8582</v>
      </c>
      <c r="E81">
        <v>0.133536010409529</v>
      </c>
      <c r="F81">
        <v>0.25918742808413298</v>
      </c>
      <c r="G81">
        <v>0.238314375854148</v>
      </c>
      <c r="H81" t="s">
        <v>1562</v>
      </c>
      <c r="I81">
        <v>1</v>
      </c>
      <c r="J81" t="str">
        <f t="shared" si="5"/>
        <v/>
      </c>
    </row>
    <row r="82" spans="1:10">
      <c r="A82" t="s">
        <v>393</v>
      </c>
      <c r="B82" t="s">
        <v>394</v>
      </c>
      <c r="C82" t="str">
        <f t="shared" si="3"/>
        <v>1/18</v>
      </c>
      <c r="D82" t="str">
        <f>"70/8582"</f>
        <v>70/8582</v>
      </c>
      <c r="E82">
        <v>0.13719604782499401</v>
      </c>
      <c r="F82">
        <v>0.25918742808413298</v>
      </c>
      <c r="G82">
        <v>0.238314375854148</v>
      </c>
      <c r="H82" t="s">
        <v>1562</v>
      </c>
      <c r="I82">
        <v>1</v>
      </c>
      <c r="J82" t="str">
        <f t="shared" si="5"/>
        <v/>
      </c>
    </row>
    <row r="83" spans="1:10">
      <c r="A83" t="s">
        <v>395</v>
      </c>
      <c r="B83" t="s">
        <v>396</v>
      </c>
      <c r="C83" t="str">
        <f t="shared" si="3"/>
        <v>1/18</v>
      </c>
      <c r="D83" t="str">
        <f>"70/8582"</f>
        <v>70/8582</v>
      </c>
      <c r="E83">
        <v>0.13719604782499401</v>
      </c>
      <c r="F83">
        <v>0.25918742808413298</v>
      </c>
      <c r="G83">
        <v>0.238314375854148</v>
      </c>
      <c r="H83" t="s">
        <v>1562</v>
      </c>
      <c r="I83">
        <v>1</v>
      </c>
      <c r="J83" t="str">
        <f t="shared" si="5"/>
        <v/>
      </c>
    </row>
    <row r="84" spans="1:10">
      <c r="A84" t="s">
        <v>397</v>
      </c>
      <c r="B84" t="s">
        <v>398</v>
      </c>
      <c r="C84" t="str">
        <f t="shared" si="3"/>
        <v>1/18</v>
      </c>
      <c r="D84" t="str">
        <f>"70/8582"</f>
        <v>70/8582</v>
      </c>
      <c r="E84">
        <v>0.13719604782499401</v>
      </c>
      <c r="F84">
        <v>0.25918742808413298</v>
      </c>
      <c r="G84">
        <v>0.238314375854148</v>
      </c>
      <c r="H84" t="s">
        <v>1562</v>
      </c>
      <c r="I84">
        <v>1</v>
      </c>
      <c r="J84" t="str">
        <f t="shared" si="5"/>
        <v/>
      </c>
    </row>
    <row r="85" spans="1:10">
      <c r="A85" t="s">
        <v>399</v>
      </c>
      <c r="B85" t="s">
        <v>400</v>
      </c>
      <c r="C85" t="str">
        <f t="shared" ref="C85:C117" si="6">"1/18"</f>
        <v>1/18</v>
      </c>
      <c r="D85" t="str">
        <f>"72/8582"</f>
        <v>72/8582</v>
      </c>
      <c r="E85">
        <v>0.14084148032976199</v>
      </c>
      <c r="F85">
        <v>0.25918742808413298</v>
      </c>
      <c r="G85">
        <v>0.238314375854148</v>
      </c>
      <c r="H85" t="s">
        <v>1562</v>
      </c>
      <c r="I85">
        <v>1</v>
      </c>
      <c r="J85" t="str">
        <f t="shared" si="5"/>
        <v/>
      </c>
    </row>
    <row r="86" spans="1:10">
      <c r="A86" t="s">
        <v>401</v>
      </c>
      <c r="B86" t="s">
        <v>402</v>
      </c>
      <c r="C86" t="str">
        <f t="shared" si="6"/>
        <v>1/18</v>
      </c>
      <c r="D86" t="str">
        <f>"73/8582"</f>
        <v>73/8582</v>
      </c>
      <c r="E86">
        <v>0.14265873689310599</v>
      </c>
      <c r="F86">
        <v>0.25918742808413298</v>
      </c>
      <c r="G86">
        <v>0.238314375854148</v>
      </c>
      <c r="H86" t="s">
        <v>1562</v>
      </c>
      <c r="I86">
        <v>1</v>
      </c>
      <c r="J86" t="str">
        <f t="shared" si="5"/>
        <v/>
      </c>
    </row>
    <row r="87" spans="1:10">
      <c r="A87" t="s">
        <v>405</v>
      </c>
      <c r="B87" t="s">
        <v>406</v>
      </c>
      <c r="C87" t="str">
        <f t="shared" si="6"/>
        <v>1/18</v>
      </c>
      <c r="D87" t="str">
        <f>"73/8582"</f>
        <v>73/8582</v>
      </c>
      <c r="E87">
        <v>0.14265873689310599</v>
      </c>
      <c r="F87">
        <v>0.25918742808413298</v>
      </c>
      <c r="G87">
        <v>0.238314375854148</v>
      </c>
      <c r="H87" t="s">
        <v>1562</v>
      </c>
      <c r="I87">
        <v>1</v>
      </c>
      <c r="J87" t="str">
        <f t="shared" si="5"/>
        <v/>
      </c>
    </row>
    <row r="88" spans="1:10">
      <c r="A88" t="s">
        <v>407</v>
      </c>
      <c r="B88" t="s">
        <v>408</v>
      </c>
      <c r="C88" t="str">
        <f t="shared" si="6"/>
        <v>1/18</v>
      </c>
      <c r="D88" t="str">
        <f>"74/8582"</f>
        <v>74/8582</v>
      </c>
      <c r="E88">
        <v>0.14447236278756201</v>
      </c>
      <c r="F88">
        <v>0.25918742808413298</v>
      </c>
      <c r="G88">
        <v>0.238314375854148</v>
      </c>
      <c r="H88" t="s">
        <v>1562</v>
      </c>
      <c r="I88">
        <v>1</v>
      </c>
      <c r="J88" t="str">
        <f t="shared" si="5"/>
        <v/>
      </c>
    </row>
    <row r="89" spans="1:10">
      <c r="A89" t="s">
        <v>409</v>
      </c>
      <c r="B89" t="s">
        <v>410</v>
      </c>
      <c r="C89" t="str">
        <f t="shared" si="6"/>
        <v>1/18</v>
      </c>
      <c r="D89" t="str">
        <f>"74/8582"</f>
        <v>74/8582</v>
      </c>
      <c r="E89">
        <v>0.14447236278756201</v>
      </c>
      <c r="F89">
        <v>0.25918742808413298</v>
      </c>
      <c r="G89">
        <v>0.238314375854148</v>
      </c>
      <c r="H89" t="s">
        <v>1562</v>
      </c>
      <c r="I89">
        <v>1</v>
      </c>
      <c r="J89" t="str">
        <f t="shared" si="5"/>
        <v/>
      </c>
    </row>
    <row r="90" spans="1:10">
      <c r="A90" t="s">
        <v>411</v>
      </c>
      <c r="B90" t="s">
        <v>412</v>
      </c>
      <c r="C90" t="str">
        <f t="shared" si="6"/>
        <v>1/18</v>
      </c>
      <c r="D90" t="str">
        <f>"75/8582"</f>
        <v>75/8582</v>
      </c>
      <c r="E90">
        <v>0.14628236484090301</v>
      </c>
      <c r="F90">
        <v>0.25918742808413298</v>
      </c>
      <c r="G90">
        <v>0.238314375854148</v>
      </c>
      <c r="H90" t="s">
        <v>1562</v>
      </c>
      <c r="I90">
        <v>1</v>
      </c>
      <c r="J90" t="str">
        <f t="shared" si="5"/>
        <v/>
      </c>
    </row>
    <row r="91" spans="1:10">
      <c r="A91" t="s">
        <v>413</v>
      </c>
      <c r="B91" t="s">
        <v>414</v>
      </c>
      <c r="C91" t="str">
        <f t="shared" si="6"/>
        <v>1/18</v>
      </c>
      <c r="D91" t="str">
        <f>"75/8582"</f>
        <v>75/8582</v>
      </c>
      <c r="E91">
        <v>0.14628236484090301</v>
      </c>
      <c r="F91">
        <v>0.25918742808413298</v>
      </c>
      <c r="G91">
        <v>0.238314375854148</v>
      </c>
      <c r="H91" t="s">
        <v>1562</v>
      </c>
      <c r="I91">
        <v>1</v>
      </c>
      <c r="J91" t="str">
        <f t="shared" si="5"/>
        <v/>
      </c>
    </row>
    <row r="92" spans="1:10">
      <c r="A92" t="s">
        <v>415</v>
      </c>
      <c r="B92" t="s">
        <v>416</v>
      </c>
      <c r="C92" t="str">
        <f t="shared" si="6"/>
        <v>1/18</v>
      </c>
      <c r="D92" t="str">
        <f>"76/8582"</f>
        <v>76/8582</v>
      </c>
      <c r="E92">
        <v>0.148088749868864</v>
      </c>
      <c r="F92">
        <v>0.25918742808413298</v>
      </c>
      <c r="G92">
        <v>0.238314375854148</v>
      </c>
      <c r="H92" t="s">
        <v>1562</v>
      </c>
      <c r="I92">
        <v>1</v>
      </c>
      <c r="J92" t="str">
        <f t="shared" si="5"/>
        <v/>
      </c>
    </row>
    <row r="93" spans="1:10">
      <c r="A93" t="s">
        <v>417</v>
      </c>
      <c r="B93" t="s">
        <v>418</v>
      </c>
      <c r="C93" t="str">
        <f t="shared" si="6"/>
        <v>1/18</v>
      </c>
      <c r="D93" t="str">
        <f>"76/8582"</f>
        <v>76/8582</v>
      </c>
      <c r="E93">
        <v>0.148088749868864</v>
      </c>
      <c r="F93">
        <v>0.25918742808413298</v>
      </c>
      <c r="G93">
        <v>0.238314375854148</v>
      </c>
      <c r="H93" t="s">
        <v>1562</v>
      </c>
      <c r="I93">
        <v>1</v>
      </c>
      <c r="J93" t="str">
        <f t="shared" si="5"/>
        <v/>
      </c>
    </row>
    <row r="94" spans="1:10">
      <c r="A94" t="s">
        <v>419</v>
      </c>
      <c r="B94" t="s">
        <v>420</v>
      </c>
      <c r="C94" t="str">
        <f t="shared" si="6"/>
        <v>1/18</v>
      </c>
      <c r="D94" t="str">
        <f>"77/8582"</f>
        <v>77/8582</v>
      </c>
      <c r="E94">
        <v>0.14989152467516101</v>
      </c>
      <c r="F94">
        <v>0.25918742808413298</v>
      </c>
      <c r="G94">
        <v>0.238314375854148</v>
      </c>
      <c r="H94" t="s">
        <v>1562</v>
      </c>
      <c r="I94">
        <v>1</v>
      </c>
      <c r="J94" t="str">
        <f t="shared" si="5"/>
        <v/>
      </c>
    </row>
    <row r="95" spans="1:10">
      <c r="A95" t="s">
        <v>421</v>
      </c>
      <c r="B95" t="s">
        <v>422</v>
      </c>
      <c r="C95" t="str">
        <f t="shared" si="6"/>
        <v>1/18</v>
      </c>
      <c r="D95" t="str">
        <f>"77/8582"</f>
        <v>77/8582</v>
      </c>
      <c r="E95">
        <v>0.14989152467516101</v>
      </c>
      <c r="F95">
        <v>0.25918742808413298</v>
      </c>
      <c r="G95">
        <v>0.238314375854148</v>
      </c>
      <c r="H95" t="s">
        <v>1562</v>
      </c>
      <c r="I95">
        <v>1</v>
      </c>
      <c r="J95" t="str">
        <f t="shared" si="5"/>
        <v/>
      </c>
    </row>
    <row r="96" spans="1:10">
      <c r="A96" t="s">
        <v>423</v>
      </c>
      <c r="B96" t="s">
        <v>424</v>
      </c>
      <c r="C96" t="str">
        <f t="shared" si="6"/>
        <v>1/18</v>
      </c>
      <c r="D96" t="str">
        <f>"77/8582"</f>
        <v>77/8582</v>
      </c>
      <c r="E96">
        <v>0.14989152467516101</v>
      </c>
      <c r="F96">
        <v>0.25918742808413298</v>
      </c>
      <c r="G96">
        <v>0.238314375854148</v>
      </c>
      <c r="H96" t="s">
        <v>1562</v>
      </c>
      <c r="I96">
        <v>1</v>
      </c>
      <c r="J96" t="str">
        <f t="shared" si="5"/>
        <v/>
      </c>
    </row>
    <row r="97" spans="1:10">
      <c r="A97" t="s">
        <v>425</v>
      </c>
      <c r="B97" t="s">
        <v>426</v>
      </c>
      <c r="C97" t="str">
        <f t="shared" si="6"/>
        <v>1/18</v>
      </c>
      <c r="D97" t="str">
        <f>"77/8582"</f>
        <v>77/8582</v>
      </c>
      <c r="E97">
        <v>0.14989152467516101</v>
      </c>
      <c r="F97">
        <v>0.25918742808413298</v>
      </c>
      <c r="G97">
        <v>0.238314375854148</v>
      </c>
      <c r="H97" t="s">
        <v>1562</v>
      </c>
      <c r="I97">
        <v>1</v>
      </c>
      <c r="J97" t="str">
        <f t="shared" si="5"/>
        <v/>
      </c>
    </row>
    <row r="98" spans="1:10">
      <c r="A98" t="s">
        <v>1565</v>
      </c>
      <c r="B98" t="s">
        <v>1566</v>
      </c>
      <c r="C98" t="str">
        <f t="shared" si="6"/>
        <v>1/18</v>
      </c>
      <c r="D98" t="str">
        <f>"78/8582"</f>
        <v>78/8582</v>
      </c>
      <c r="E98">
        <v>0.15169069605151</v>
      </c>
      <c r="F98">
        <v>0.25959438705722299</v>
      </c>
      <c r="G98">
        <v>0.23868856133986899</v>
      </c>
      <c r="H98" t="s">
        <v>1547</v>
      </c>
      <c r="I98">
        <v>1</v>
      </c>
      <c r="J98" t="str">
        <f t="shared" si="5"/>
        <v/>
      </c>
    </row>
    <row r="99" spans="1:10">
      <c r="A99" t="s">
        <v>561</v>
      </c>
      <c r="B99" t="s">
        <v>562</v>
      </c>
      <c r="C99" t="str">
        <f t="shared" si="6"/>
        <v>1/18</v>
      </c>
      <c r="D99" t="str">
        <f>"81/8582"</f>
        <v>81/8582</v>
      </c>
      <c r="E99">
        <v>0.15706665733845401</v>
      </c>
      <c r="F99">
        <v>0.263364294123064</v>
      </c>
      <c r="G99">
        <v>0.242154867773267</v>
      </c>
      <c r="H99" t="s">
        <v>787</v>
      </c>
      <c r="I99">
        <v>1</v>
      </c>
      <c r="J99" t="str">
        <f t="shared" si="5"/>
        <v/>
      </c>
    </row>
    <row r="100" spans="1:10">
      <c r="A100" t="s">
        <v>427</v>
      </c>
      <c r="B100" t="s">
        <v>428</v>
      </c>
      <c r="C100" t="str">
        <f t="shared" si="6"/>
        <v>1/18</v>
      </c>
      <c r="D100" t="str">
        <f>"81/8582"</f>
        <v>81/8582</v>
      </c>
      <c r="E100">
        <v>0.15706665733845401</v>
      </c>
      <c r="F100">
        <v>0.263364294123064</v>
      </c>
      <c r="G100">
        <v>0.242154867773267</v>
      </c>
      <c r="H100" t="s">
        <v>1562</v>
      </c>
      <c r="I100">
        <v>1</v>
      </c>
      <c r="J100" t="str">
        <f t="shared" si="5"/>
        <v/>
      </c>
    </row>
    <row r="101" spans="1:10">
      <c r="A101" t="s">
        <v>429</v>
      </c>
      <c r="B101" t="s">
        <v>430</v>
      </c>
      <c r="C101" t="str">
        <f t="shared" si="6"/>
        <v>1/18</v>
      </c>
      <c r="D101" t="str">
        <f>"82/8582"</f>
        <v>82/8582</v>
      </c>
      <c r="E101">
        <v>0.15885148267287399</v>
      </c>
      <c r="F101">
        <v>0.26369346123697002</v>
      </c>
      <c r="G101">
        <v>0.24245752618491201</v>
      </c>
      <c r="H101" t="s">
        <v>1562</v>
      </c>
      <c r="I101">
        <v>1</v>
      </c>
      <c r="J101" t="str">
        <f t="shared" si="5"/>
        <v/>
      </c>
    </row>
    <row r="102" spans="1:10">
      <c r="A102" t="s">
        <v>431</v>
      </c>
      <c r="B102" t="s">
        <v>432</v>
      </c>
      <c r="C102" t="str">
        <f t="shared" si="6"/>
        <v>1/18</v>
      </c>
      <c r="D102" t="str">
        <f>"85/8582"</f>
        <v>85/8582</v>
      </c>
      <c r="E102">
        <v>0.16418456764079201</v>
      </c>
      <c r="F102">
        <v>0.267710432715632</v>
      </c>
      <c r="G102">
        <v>0.24615100027753101</v>
      </c>
      <c r="H102" t="s">
        <v>1562</v>
      </c>
      <c r="I102">
        <v>1</v>
      </c>
      <c r="J102" t="str">
        <f t="shared" si="5"/>
        <v/>
      </c>
    </row>
    <row r="103" spans="1:10">
      <c r="A103" t="s">
        <v>435</v>
      </c>
      <c r="B103" t="s">
        <v>436</v>
      </c>
      <c r="C103" t="str">
        <f t="shared" si="6"/>
        <v>1/18</v>
      </c>
      <c r="D103" t="str">
        <f>"87/8582"</f>
        <v>87/8582</v>
      </c>
      <c r="E103">
        <v>0.167722198809793</v>
      </c>
      <c r="F103">
        <v>0.267710432715632</v>
      </c>
      <c r="G103">
        <v>0.24615100027753101</v>
      </c>
      <c r="H103" t="s">
        <v>1562</v>
      </c>
      <c r="I103">
        <v>1</v>
      </c>
      <c r="J103" t="str">
        <f t="shared" si="5"/>
        <v/>
      </c>
    </row>
    <row r="104" spans="1:10">
      <c r="A104" t="s">
        <v>437</v>
      </c>
      <c r="B104" t="s">
        <v>438</v>
      </c>
      <c r="C104" t="str">
        <f t="shared" si="6"/>
        <v>1/18</v>
      </c>
      <c r="D104" t="str">
        <f>"87/8582"</f>
        <v>87/8582</v>
      </c>
      <c r="E104">
        <v>0.167722198809793</v>
      </c>
      <c r="F104">
        <v>0.267710432715632</v>
      </c>
      <c r="G104">
        <v>0.24615100027753101</v>
      </c>
      <c r="H104" t="s">
        <v>1562</v>
      </c>
      <c r="I104">
        <v>1</v>
      </c>
      <c r="J104" t="str">
        <f t="shared" si="5"/>
        <v/>
      </c>
    </row>
    <row r="105" spans="1:10">
      <c r="A105" t="s">
        <v>439</v>
      </c>
      <c r="B105" t="s">
        <v>440</v>
      </c>
      <c r="C105" t="str">
        <f t="shared" si="6"/>
        <v>1/18</v>
      </c>
      <c r="D105" t="str">
        <f>"87/8582"</f>
        <v>87/8582</v>
      </c>
      <c r="E105">
        <v>0.167722198809793</v>
      </c>
      <c r="F105">
        <v>0.267710432715632</v>
      </c>
      <c r="G105">
        <v>0.24615100027753101</v>
      </c>
      <c r="H105" t="s">
        <v>1562</v>
      </c>
      <c r="I105">
        <v>1</v>
      </c>
      <c r="J105" t="str">
        <f t="shared" si="5"/>
        <v/>
      </c>
    </row>
    <row r="106" spans="1:10">
      <c r="A106" t="s">
        <v>441</v>
      </c>
      <c r="B106" t="s">
        <v>442</v>
      </c>
      <c r="C106" t="str">
        <f t="shared" si="6"/>
        <v>1/18</v>
      </c>
      <c r="D106" t="str">
        <f>"90/8582"</f>
        <v>90/8582</v>
      </c>
      <c r="E106">
        <v>0.17300214092320099</v>
      </c>
      <c r="F106">
        <v>0.27350814660239398</v>
      </c>
      <c r="G106">
        <v>0.25148180886079302</v>
      </c>
      <c r="H106" t="s">
        <v>1562</v>
      </c>
      <c r="I106">
        <v>1</v>
      </c>
      <c r="J106" t="str">
        <f t="shared" si="5"/>
        <v/>
      </c>
    </row>
    <row r="107" spans="1:10">
      <c r="A107" t="s">
        <v>443</v>
      </c>
      <c r="B107" t="s">
        <v>444</v>
      </c>
      <c r="C107" t="str">
        <f t="shared" si="6"/>
        <v>1/18</v>
      </c>
      <c r="D107" t="str">
        <f>"91/8582"</f>
        <v>91/8582</v>
      </c>
      <c r="E107">
        <v>0.17475508033245499</v>
      </c>
      <c r="F107">
        <v>0.27367305033195799</v>
      </c>
      <c r="G107">
        <v>0.25163343245487602</v>
      </c>
      <c r="H107" t="s">
        <v>1562</v>
      </c>
      <c r="I107">
        <v>1</v>
      </c>
      <c r="J107" t="str">
        <f t="shared" si="5"/>
        <v/>
      </c>
    </row>
    <row r="108" spans="1:10">
      <c r="A108" t="s">
        <v>788</v>
      </c>
      <c r="B108" t="s">
        <v>789</v>
      </c>
      <c r="C108" t="str">
        <f t="shared" si="6"/>
        <v>1/18</v>
      </c>
      <c r="D108" t="str">
        <f>"95/8582"</f>
        <v>95/8582</v>
      </c>
      <c r="E108">
        <v>0.181731808103228</v>
      </c>
      <c r="F108">
        <v>0.27696463873042798</v>
      </c>
      <c r="G108">
        <v>0.254659940494052</v>
      </c>
      <c r="H108" t="s">
        <v>1454</v>
      </c>
      <c r="I108">
        <v>1</v>
      </c>
      <c r="J108" t="str">
        <f t="shared" si="5"/>
        <v/>
      </c>
    </row>
    <row r="109" spans="1:10">
      <c r="A109" t="s">
        <v>198</v>
      </c>
      <c r="B109" t="s">
        <v>199</v>
      </c>
      <c r="C109" t="str">
        <f t="shared" si="6"/>
        <v>1/18</v>
      </c>
      <c r="D109" t="str">
        <f>"96/8582"</f>
        <v>96/8582</v>
      </c>
      <c r="E109">
        <v>0.18346726556218099</v>
      </c>
      <c r="F109">
        <v>0.27696463873042798</v>
      </c>
      <c r="G109">
        <v>0.254659940494052</v>
      </c>
      <c r="H109" t="s">
        <v>1562</v>
      </c>
      <c r="I109">
        <v>1</v>
      </c>
      <c r="J109" t="str">
        <f t="shared" si="5"/>
        <v/>
      </c>
    </row>
    <row r="110" spans="1:10">
      <c r="A110" t="s">
        <v>445</v>
      </c>
      <c r="B110" t="s">
        <v>446</v>
      </c>
      <c r="C110" t="str">
        <f t="shared" si="6"/>
        <v>1/18</v>
      </c>
      <c r="D110" t="str">
        <f>"96/8582"</f>
        <v>96/8582</v>
      </c>
      <c r="E110">
        <v>0.18346726556218099</v>
      </c>
      <c r="F110">
        <v>0.27696463873042798</v>
      </c>
      <c r="G110">
        <v>0.254659940494052</v>
      </c>
      <c r="H110" t="s">
        <v>1562</v>
      </c>
      <c r="I110">
        <v>1</v>
      </c>
      <c r="J110" t="str">
        <f t="shared" si="5"/>
        <v/>
      </c>
    </row>
    <row r="111" spans="1:10">
      <c r="A111" t="s">
        <v>301</v>
      </c>
      <c r="B111" t="s">
        <v>302</v>
      </c>
      <c r="C111" t="str">
        <f t="shared" si="6"/>
        <v>1/18</v>
      </c>
      <c r="D111" t="str">
        <f>"97/8582"</f>
        <v>97/8582</v>
      </c>
      <c r="E111">
        <v>0.185199246379985</v>
      </c>
      <c r="F111">
        <v>0.27696463873042798</v>
      </c>
      <c r="G111">
        <v>0.254659940494052</v>
      </c>
      <c r="H111" t="s">
        <v>1556</v>
      </c>
      <c r="I111">
        <v>1</v>
      </c>
      <c r="J111" t="str">
        <f t="shared" si="5"/>
        <v/>
      </c>
    </row>
    <row r="112" spans="1:10">
      <c r="A112" t="s">
        <v>447</v>
      </c>
      <c r="B112" t="s">
        <v>448</v>
      </c>
      <c r="C112" t="str">
        <f t="shared" si="6"/>
        <v>1/18</v>
      </c>
      <c r="D112" t="str">
        <f>"97/8582"</f>
        <v>97/8582</v>
      </c>
      <c r="E112">
        <v>0.185199246379985</v>
      </c>
      <c r="F112">
        <v>0.27696463873042798</v>
      </c>
      <c r="G112">
        <v>0.254659940494052</v>
      </c>
      <c r="H112" t="s">
        <v>1562</v>
      </c>
      <c r="I112">
        <v>1</v>
      </c>
      <c r="J112" t="str">
        <f t="shared" si="5"/>
        <v/>
      </c>
    </row>
    <row r="113" spans="1:10">
      <c r="A113" t="s">
        <v>449</v>
      </c>
      <c r="B113" t="s">
        <v>450</v>
      </c>
      <c r="C113" t="str">
        <f t="shared" si="6"/>
        <v>1/18</v>
      </c>
      <c r="D113" t="str">
        <f>"99/8582"</f>
        <v>99/8582</v>
      </c>
      <c r="E113">
        <v>0.188652804303889</v>
      </c>
      <c r="F113">
        <v>0.27961040637897799</v>
      </c>
      <c r="G113">
        <v>0.25709263744420902</v>
      </c>
      <c r="H113" t="s">
        <v>1562</v>
      </c>
      <c r="I113">
        <v>1</v>
      </c>
      <c r="J113" t="str">
        <f t="shared" si="5"/>
        <v/>
      </c>
    </row>
    <row r="114" spans="1:10">
      <c r="A114" t="s">
        <v>451</v>
      </c>
      <c r="B114" t="s">
        <v>452</v>
      </c>
      <c r="C114" t="str">
        <f t="shared" si="6"/>
        <v>1/18</v>
      </c>
      <c r="D114" t="str">
        <f>"100/8582"</f>
        <v>100/8582</v>
      </c>
      <c r="E114">
        <v>0.19037439448690599</v>
      </c>
      <c r="F114">
        <v>0.27966503968872802</v>
      </c>
      <c r="G114">
        <v>0.25714287098836802</v>
      </c>
      <c r="H114" t="s">
        <v>1562</v>
      </c>
      <c r="I114">
        <v>1</v>
      </c>
      <c r="J114" t="str">
        <f t="shared" si="5"/>
        <v/>
      </c>
    </row>
    <row r="115" spans="1:10">
      <c r="A115" t="s">
        <v>453</v>
      </c>
      <c r="B115" t="s">
        <v>454</v>
      </c>
      <c r="C115" t="str">
        <f t="shared" si="6"/>
        <v>1/18</v>
      </c>
      <c r="D115" t="str">
        <f>"102/8582"</f>
        <v>102/8582</v>
      </c>
      <c r="E115">
        <v>0.193807229900684</v>
      </c>
      <c r="F115">
        <v>0.27975652316098698</v>
      </c>
      <c r="G115">
        <v>0.25722698705353902</v>
      </c>
      <c r="H115" t="s">
        <v>1562</v>
      </c>
      <c r="I115">
        <v>1</v>
      </c>
      <c r="J115" t="str">
        <f t="shared" si="5"/>
        <v/>
      </c>
    </row>
    <row r="116" spans="1:10">
      <c r="A116" t="s">
        <v>455</v>
      </c>
      <c r="B116" t="s">
        <v>456</v>
      </c>
      <c r="C116" t="str">
        <f t="shared" si="6"/>
        <v>1/18</v>
      </c>
      <c r="D116" t="str">
        <f>"102/8582"</f>
        <v>102/8582</v>
      </c>
      <c r="E116">
        <v>0.193807229900684</v>
      </c>
      <c r="F116">
        <v>0.27975652316098698</v>
      </c>
      <c r="G116">
        <v>0.25722698705353902</v>
      </c>
      <c r="H116" t="s">
        <v>1562</v>
      </c>
      <c r="I116">
        <v>1</v>
      </c>
      <c r="J116" t="str">
        <f t="shared" si="5"/>
        <v/>
      </c>
    </row>
    <row r="117" spans="1:10">
      <c r="A117" t="s">
        <v>457</v>
      </c>
      <c r="B117" t="s">
        <v>458</v>
      </c>
      <c r="C117" t="str">
        <f t="shared" si="6"/>
        <v>1/18</v>
      </c>
      <c r="D117" t="str">
        <f>"103/8582"</f>
        <v>103/8582</v>
      </c>
      <c r="E117">
        <v>0.195518488139102</v>
      </c>
      <c r="F117">
        <v>0.27979369854388803</v>
      </c>
      <c r="G117">
        <v>0.25726116860408199</v>
      </c>
      <c r="H117" t="s">
        <v>1562</v>
      </c>
      <c r="I117">
        <v>1</v>
      </c>
      <c r="J117" t="str">
        <f t="shared" si="5"/>
        <v/>
      </c>
    </row>
    <row r="118" spans="1:10">
      <c r="A118" t="s">
        <v>619</v>
      </c>
      <c r="B118" t="s">
        <v>620</v>
      </c>
      <c r="C118" t="str">
        <f>"2/18"</f>
        <v>2/18</v>
      </c>
      <c r="D118" t="str">
        <f>"400/8582"</f>
        <v>400/8582</v>
      </c>
      <c r="E118">
        <v>0.20370369982914399</v>
      </c>
      <c r="F118">
        <v>0.28223243054255598</v>
      </c>
      <c r="G118">
        <v>0.25950350303532399</v>
      </c>
      <c r="H118" t="s">
        <v>1538</v>
      </c>
      <c r="I118">
        <v>2</v>
      </c>
      <c r="J118" t="str">
        <f t="shared" si="5"/>
        <v/>
      </c>
    </row>
    <row r="119" spans="1:10">
      <c r="A119" t="s">
        <v>147</v>
      </c>
      <c r="B119" t="s">
        <v>148</v>
      </c>
      <c r="C119" t="str">
        <f t="shared" ref="C119:C167" si="7">"1/18"</f>
        <v>1/18</v>
      </c>
      <c r="D119" t="str">
        <f>"106/8582"</f>
        <v>106/8582</v>
      </c>
      <c r="E119">
        <v>0.200631702785008</v>
      </c>
      <c r="F119">
        <v>0.28223243054255598</v>
      </c>
      <c r="G119">
        <v>0.25950350303532399</v>
      </c>
      <c r="H119" t="s">
        <v>1567</v>
      </c>
      <c r="I119">
        <v>1</v>
      </c>
      <c r="J119" t="str">
        <f t="shared" si="5"/>
        <v/>
      </c>
    </row>
    <row r="120" spans="1:10">
      <c r="A120" t="s">
        <v>459</v>
      </c>
      <c r="B120" t="s">
        <v>460</v>
      </c>
      <c r="C120" t="str">
        <f t="shared" si="7"/>
        <v>1/18</v>
      </c>
      <c r="D120" t="str">
        <f>"106/8582"</f>
        <v>106/8582</v>
      </c>
      <c r="E120">
        <v>0.200631702785008</v>
      </c>
      <c r="F120">
        <v>0.28223243054255598</v>
      </c>
      <c r="G120">
        <v>0.25950350303532399</v>
      </c>
      <c r="H120" t="s">
        <v>1562</v>
      </c>
      <c r="I120">
        <v>1</v>
      </c>
      <c r="J120" t="str">
        <f t="shared" si="5"/>
        <v/>
      </c>
    </row>
    <row r="121" spans="1:10">
      <c r="A121" t="s">
        <v>461</v>
      </c>
      <c r="B121" t="s">
        <v>462</v>
      </c>
      <c r="C121" t="str">
        <f t="shared" si="7"/>
        <v>1/18</v>
      </c>
      <c r="D121" t="str">
        <f>"108/8582"</f>
        <v>108/8582</v>
      </c>
      <c r="E121">
        <v>0.204023443765703</v>
      </c>
      <c r="F121">
        <v>0.28223243054255598</v>
      </c>
      <c r="G121">
        <v>0.25950350303532399</v>
      </c>
      <c r="H121" t="s">
        <v>1562</v>
      </c>
      <c r="I121">
        <v>1</v>
      </c>
      <c r="J121" t="str">
        <f t="shared" si="5"/>
        <v/>
      </c>
    </row>
    <row r="122" spans="1:10">
      <c r="A122" t="s">
        <v>574</v>
      </c>
      <c r="B122" t="s">
        <v>575</v>
      </c>
      <c r="C122" t="str">
        <f t="shared" si="7"/>
        <v>1/18</v>
      </c>
      <c r="D122" t="str">
        <f>"110/8582"</f>
        <v>110/8582</v>
      </c>
      <c r="E122">
        <v>0.20740158980725301</v>
      </c>
      <c r="F122">
        <v>0.284493495137567</v>
      </c>
      <c r="G122">
        <v>0.26158247809097801</v>
      </c>
      <c r="H122" t="s">
        <v>753</v>
      </c>
      <c r="I122">
        <v>1</v>
      </c>
      <c r="J122" t="str">
        <f t="shared" si="5"/>
        <v/>
      </c>
    </row>
    <row r="123" spans="1:10">
      <c r="A123" t="s">
        <v>463</v>
      </c>
      <c r="B123" t="s">
        <v>464</v>
      </c>
      <c r="C123" t="str">
        <f t="shared" si="7"/>
        <v>1/18</v>
      </c>
      <c r="D123" t="str">
        <f>"111/8582"</f>
        <v>111/8582</v>
      </c>
      <c r="E123">
        <v>0.209085580763754</v>
      </c>
      <c r="F123">
        <v>0.284493495137567</v>
      </c>
      <c r="G123">
        <v>0.26158247809097801</v>
      </c>
      <c r="H123" t="s">
        <v>1562</v>
      </c>
      <c r="I123">
        <v>1</v>
      </c>
      <c r="J123" t="str">
        <f t="shared" si="5"/>
        <v/>
      </c>
    </row>
    <row r="124" spans="1:10">
      <c r="A124" t="s">
        <v>465</v>
      </c>
      <c r="B124" t="s">
        <v>466</v>
      </c>
      <c r="C124" t="str">
        <f t="shared" si="7"/>
        <v>1/18</v>
      </c>
      <c r="D124" t="str">
        <f>"115/8582"</f>
        <v>115/8582</v>
      </c>
      <c r="E124">
        <v>0.21578781325276999</v>
      </c>
      <c r="F124">
        <v>0.29086789794075002</v>
      </c>
      <c r="G124">
        <v>0.26744353329999199</v>
      </c>
      <c r="H124" t="s">
        <v>1562</v>
      </c>
      <c r="I124">
        <v>1</v>
      </c>
      <c r="J124" t="str">
        <f t="shared" si="5"/>
        <v/>
      </c>
    </row>
    <row r="125" spans="1:10">
      <c r="A125" t="s">
        <v>467</v>
      </c>
      <c r="B125" t="s">
        <v>468</v>
      </c>
      <c r="C125" t="str">
        <f t="shared" si="7"/>
        <v>1/18</v>
      </c>
      <c r="D125" t="str">
        <f>"116/8582"</f>
        <v>116/8582</v>
      </c>
      <c r="E125">
        <v>0.21745497037588901</v>
      </c>
      <c r="F125">
        <v>0.29086789794075002</v>
      </c>
      <c r="G125">
        <v>0.26744353329999199</v>
      </c>
      <c r="H125" t="s">
        <v>1562</v>
      </c>
      <c r="I125">
        <v>1</v>
      </c>
      <c r="J125" t="str">
        <f t="shared" si="5"/>
        <v/>
      </c>
    </row>
    <row r="126" spans="1:10">
      <c r="A126" t="s">
        <v>72</v>
      </c>
      <c r="B126" t="s">
        <v>73</v>
      </c>
      <c r="C126" t="str">
        <f t="shared" si="7"/>
        <v>1/18</v>
      </c>
      <c r="D126" t="str">
        <f>"117/8582"</f>
        <v>117/8582</v>
      </c>
      <c r="E126">
        <v>0.21911877979394201</v>
      </c>
      <c r="F126">
        <v>0.29086789794075002</v>
      </c>
      <c r="G126">
        <v>0.26744353329999199</v>
      </c>
      <c r="H126" t="s">
        <v>306</v>
      </c>
      <c r="I126">
        <v>1</v>
      </c>
      <c r="J126" t="str">
        <f t="shared" si="5"/>
        <v/>
      </c>
    </row>
    <row r="127" spans="1:10">
      <c r="A127" t="s">
        <v>469</v>
      </c>
      <c r="B127" t="s">
        <v>470</v>
      </c>
      <c r="C127" t="str">
        <f t="shared" si="7"/>
        <v>1/18</v>
      </c>
      <c r="D127" t="str">
        <f>"118/8582"</f>
        <v>118/8582</v>
      </c>
      <c r="E127">
        <v>0.220779247834545</v>
      </c>
      <c r="F127">
        <v>0.29086789794075002</v>
      </c>
      <c r="G127">
        <v>0.26744353329999199</v>
      </c>
      <c r="H127" t="s">
        <v>1562</v>
      </c>
      <c r="I127">
        <v>1</v>
      </c>
      <c r="J127" t="str">
        <f t="shared" si="5"/>
        <v/>
      </c>
    </row>
    <row r="128" spans="1:10">
      <c r="A128" t="s">
        <v>76</v>
      </c>
      <c r="B128" t="s">
        <v>77</v>
      </c>
      <c r="C128" t="str">
        <f t="shared" si="7"/>
        <v>1/18</v>
      </c>
      <c r="D128" t="str">
        <f>"122/8582"</f>
        <v>122/8582</v>
      </c>
      <c r="E128">
        <v>0.22738783238271901</v>
      </c>
      <c r="F128">
        <v>0.29683404538416402</v>
      </c>
      <c r="G128">
        <v>0.272929211038071</v>
      </c>
      <c r="H128" t="s">
        <v>306</v>
      </c>
      <c r="I128">
        <v>1</v>
      </c>
      <c r="J128" t="str">
        <f t="shared" si="5"/>
        <v/>
      </c>
    </row>
    <row r="129" spans="1:10">
      <c r="A129" t="s">
        <v>471</v>
      </c>
      <c r="B129" t="s">
        <v>472</v>
      </c>
      <c r="C129" t="str">
        <f t="shared" si="7"/>
        <v>1/18</v>
      </c>
      <c r="D129" t="str">
        <f>"123/8582"</f>
        <v>123/8582</v>
      </c>
      <c r="E129">
        <v>0.22903168805850099</v>
      </c>
      <c r="F129">
        <v>0.29683404538416402</v>
      </c>
      <c r="G129">
        <v>0.272929211038071</v>
      </c>
      <c r="H129" t="s">
        <v>1562</v>
      </c>
      <c r="I129">
        <v>1</v>
      </c>
      <c r="J129" t="str">
        <f t="shared" si="5"/>
        <v/>
      </c>
    </row>
    <row r="130" spans="1:10">
      <c r="A130" t="s">
        <v>473</v>
      </c>
      <c r="B130" t="s">
        <v>474</v>
      </c>
      <c r="C130" t="str">
        <f t="shared" si="7"/>
        <v>1/18</v>
      </c>
      <c r="D130" t="str">
        <f>"124/8582"</f>
        <v>124/8582</v>
      </c>
      <c r="E130">
        <v>0.23067224008769399</v>
      </c>
      <c r="F130">
        <v>0.29683404538416402</v>
      </c>
      <c r="G130">
        <v>0.272929211038071</v>
      </c>
      <c r="H130" t="s">
        <v>1562</v>
      </c>
      <c r="I130">
        <v>1</v>
      </c>
      <c r="J130" t="str">
        <f t="shared" ref="J130:J167" si="8">IF(F130&lt;0.05,"*","")</f>
        <v/>
      </c>
    </row>
    <row r="131" spans="1:10">
      <c r="A131" t="s">
        <v>475</v>
      </c>
      <c r="B131" t="s">
        <v>476</v>
      </c>
      <c r="C131" t="str">
        <f t="shared" si="7"/>
        <v>1/18</v>
      </c>
      <c r="D131" t="str">
        <f>"127/8582"</f>
        <v>127/8582</v>
      </c>
      <c r="E131">
        <v>0.23557413673542901</v>
      </c>
      <c r="F131">
        <v>0.30081005152370199</v>
      </c>
      <c r="G131">
        <v>0.27658501883916797</v>
      </c>
      <c r="H131" t="s">
        <v>1562</v>
      </c>
      <c r="I131">
        <v>1</v>
      </c>
      <c r="J131" t="str">
        <f t="shared" si="8"/>
        <v/>
      </c>
    </row>
    <row r="132" spans="1:10">
      <c r="A132" t="s">
        <v>247</v>
      </c>
      <c r="B132" t="s">
        <v>248</v>
      </c>
      <c r="C132" t="str">
        <f t="shared" si="7"/>
        <v>1/18</v>
      </c>
      <c r="D132" t="str">
        <f>"138/8582"</f>
        <v>138/8582</v>
      </c>
      <c r="E132">
        <v>0.25329656523551097</v>
      </c>
      <c r="F132">
        <v>0.318539619917385</v>
      </c>
      <c r="G132">
        <v>0.29288677798364499</v>
      </c>
      <c r="H132" t="s">
        <v>1556</v>
      </c>
      <c r="I132">
        <v>1</v>
      </c>
      <c r="J132" t="str">
        <f t="shared" si="8"/>
        <v/>
      </c>
    </row>
    <row r="133" spans="1:10">
      <c r="A133" t="s">
        <v>477</v>
      </c>
      <c r="B133" t="s">
        <v>478</v>
      </c>
      <c r="C133" t="str">
        <f t="shared" si="7"/>
        <v>1/18</v>
      </c>
      <c r="D133" t="str">
        <f>"138/8582"</f>
        <v>138/8582</v>
      </c>
      <c r="E133">
        <v>0.25329656523551097</v>
      </c>
      <c r="F133">
        <v>0.318539619917385</v>
      </c>
      <c r="G133">
        <v>0.29288677798364499</v>
      </c>
      <c r="H133" t="s">
        <v>1562</v>
      </c>
      <c r="I133">
        <v>1</v>
      </c>
      <c r="J133" t="str">
        <f t="shared" si="8"/>
        <v/>
      </c>
    </row>
    <row r="134" spans="1:10">
      <c r="A134" t="s">
        <v>479</v>
      </c>
      <c r="B134" t="s">
        <v>480</v>
      </c>
      <c r="C134" t="str">
        <f t="shared" si="7"/>
        <v>1/18</v>
      </c>
      <c r="D134" t="str">
        <f>"143/8582"</f>
        <v>143/8582</v>
      </c>
      <c r="E134">
        <v>0.261223281667808</v>
      </c>
      <c r="F134">
        <v>0.32603808087861802</v>
      </c>
      <c r="G134">
        <v>0.299781367960682</v>
      </c>
      <c r="H134" t="s">
        <v>1562</v>
      </c>
      <c r="I134">
        <v>1</v>
      </c>
      <c r="J134" t="str">
        <f t="shared" si="8"/>
        <v/>
      </c>
    </row>
    <row r="135" spans="1:10">
      <c r="A135" t="s">
        <v>481</v>
      </c>
      <c r="B135" t="s">
        <v>482</v>
      </c>
      <c r="C135" t="str">
        <f t="shared" si="7"/>
        <v>1/18</v>
      </c>
      <c r="D135" t="str">
        <f>"150/8582"</f>
        <v>150/8582</v>
      </c>
      <c r="E135">
        <v>0.27218726112059599</v>
      </c>
      <c r="F135">
        <v>0.33718720407476799</v>
      </c>
      <c r="G135">
        <v>0.31003262264325498</v>
      </c>
      <c r="H135" t="s">
        <v>1562</v>
      </c>
      <c r="I135">
        <v>1</v>
      </c>
      <c r="J135" t="str">
        <f t="shared" si="8"/>
        <v/>
      </c>
    </row>
    <row r="136" spans="1:10">
      <c r="A136" t="s">
        <v>483</v>
      </c>
      <c r="B136" t="s">
        <v>484</v>
      </c>
      <c r="C136" t="str">
        <f t="shared" si="7"/>
        <v>1/18</v>
      </c>
      <c r="D136" t="str">
        <f>"158/8582"</f>
        <v>158/8582</v>
      </c>
      <c r="E136">
        <v>0.28452931477758697</v>
      </c>
      <c r="F136">
        <v>0.34915914938706699</v>
      </c>
      <c r="G136">
        <v>0.32104043539077198</v>
      </c>
      <c r="H136" t="s">
        <v>1562</v>
      </c>
      <c r="I136">
        <v>1</v>
      </c>
      <c r="J136" t="str">
        <f t="shared" si="8"/>
        <v/>
      </c>
    </row>
    <row r="137" spans="1:10">
      <c r="A137" t="s">
        <v>485</v>
      </c>
      <c r="B137" t="s">
        <v>486</v>
      </c>
      <c r="C137" t="str">
        <f t="shared" si="7"/>
        <v>1/18</v>
      </c>
      <c r="D137" t="str">
        <f>"159/8582"</f>
        <v>159/8582</v>
      </c>
      <c r="E137">
        <v>0.28605809829301898</v>
      </c>
      <c r="F137">
        <v>0.34915914938706699</v>
      </c>
      <c r="G137">
        <v>0.32104043539077198</v>
      </c>
      <c r="H137" t="s">
        <v>1562</v>
      </c>
      <c r="I137">
        <v>1</v>
      </c>
      <c r="J137" t="str">
        <f t="shared" si="8"/>
        <v/>
      </c>
    </row>
    <row r="138" spans="1:10">
      <c r="A138" t="s">
        <v>78</v>
      </c>
      <c r="B138" t="s">
        <v>79</v>
      </c>
      <c r="C138" t="str">
        <f t="shared" si="7"/>
        <v>1/18</v>
      </c>
      <c r="D138" t="str">
        <f>"169/8582"</f>
        <v>169/8582</v>
      </c>
      <c r="E138">
        <v>0.30117719371005802</v>
      </c>
      <c r="F138">
        <v>0.36493003033481503</v>
      </c>
      <c r="G138">
        <v>0.33554124539345698</v>
      </c>
      <c r="H138" t="s">
        <v>753</v>
      </c>
      <c r="I138">
        <v>1</v>
      </c>
      <c r="J138" t="str">
        <f t="shared" si="8"/>
        <v/>
      </c>
    </row>
    <row r="139" spans="1:10">
      <c r="A139" t="s">
        <v>487</v>
      </c>
      <c r="B139" t="s">
        <v>488</v>
      </c>
      <c r="C139" t="str">
        <f t="shared" si="7"/>
        <v>1/18</v>
      </c>
      <c r="D139" t="str">
        <f>"175/8582"</f>
        <v>175/8582</v>
      </c>
      <c r="E139">
        <v>0.31010296536287302</v>
      </c>
      <c r="F139">
        <v>0.373022407610412</v>
      </c>
      <c r="G139">
        <v>0.34298192202606098</v>
      </c>
      <c r="H139" t="s">
        <v>1562</v>
      </c>
      <c r="I139">
        <v>1</v>
      </c>
      <c r="J139" t="str">
        <f t="shared" si="8"/>
        <v/>
      </c>
    </row>
    <row r="140" spans="1:10">
      <c r="A140" t="s">
        <v>489</v>
      </c>
      <c r="B140" t="s">
        <v>490</v>
      </c>
      <c r="C140" t="str">
        <f t="shared" si="7"/>
        <v>1/18</v>
      </c>
      <c r="D140" t="str">
        <f>"177/8582"</f>
        <v>177/8582</v>
      </c>
      <c r="E140">
        <v>0.31305421779800102</v>
      </c>
      <c r="F140">
        <v>0.3738633104638</v>
      </c>
      <c r="G140">
        <v>0.34375510473843301</v>
      </c>
      <c r="H140" t="s">
        <v>1562</v>
      </c>
      <c r="I140">
        <v>1</v>
      </c>
      <c r="J140" t="str">
        <f t="shared" si="8"/>
        <v/>
      </c>
    </row>
    <row r="141" spans="1:10">
      <c r="A141" t="s">
        <v>491</v>
      </c>
      <c r="B141" t="s">
        <v>492</v>
      </c>
      <c r="C141" t="str">
        <f t="shared" si="7"/>
        <v>1/18</v>
      </c>
      <c r="D141" t="str">
        <f>"181/8582"</f>
        <v>181/8582</v>
      </c>
      <c r="E141">
        <v>0.31892098894382798</v>
      </c>
      <c r="F141">
        <v>0.37718528269808599</v>
      </c>
      <c r="G141">
        <v>0.34680954972240002</v>
      </c>
      <c r="H141" t="s">
        <v>1562</v>
      </c>
      <c r="I141">
        <v>1</v>
      </c>
      <c r="J141" t="str">
        <f t="shared" si="8"/>
        <v/>
      </c>
    </row>
    <row r="142" spans="1:10">
      <c r="A142" t="s">
        <v>493</v>
      </c>
      <c r="B142" t="s">
        <v>494</v>
      </c>
      <c r="C142" t="str">
        <f t="shared" si="7"/>
        <v>1/18</v>
      </c>
      <c r="D142" t="str">
        <f>"182/8582"</f>
        <v>182/8582</v>
      </c>
      <c r="E142">
        <v>0.32038027024355498</v>
      </c>
      <c r="F142">
        <v>0.37718528269808599</v>
      </c>
      <c r="G142">
        <v>0.34680954972240002</v>
      </c>
      <c r="H142" t="s">
        <v>1562</v>
      </c>
      <c r="I142">
        <v>1</v>
      </c>
      <c r="J142" t="str">
        <f t="shared" si="8"/>
        <v/>
      </c>
    </row>
    <row r="143" spans="1:10">
      <c r="A143" t="s">
        <v>495</v>
      </c>
      <c r="B143" t="s">
        <v>496</v>
      </c>
      <c r="C143" t="str">
        <f t="shared" si="7"/>
        <v>1/18</v>
      </c>
      <c r="D143" t="str">
        <f>"190/8582"</f>
        <v>190/8582</v>
      </c>
      <c r="E143">
        <v>0.33194867289664898</v>
      </c>
      <c r="F143">
        <v>0.38805267394960402</v>
      </c>
      <c r="G143">
        <v>0.35680176108238798</v>
      </c>
      <c r="H143" t="s">
        <v>1562</v>
      </c>
      <c r="I143">
        <v>1</v>
      </c>
      <c r="J143" t="str">
        <f t="shared" si="8"/>
        <v/>
      </c>
    </row>
    <row r="144" spans="1:10">
      <c r="A144" t="s">
        <v>251</v>
      </c>
      <c r="B144" t="s">
        <v>252</v>
      </c>
      <c r="C144" t="str">
        <f t="shared" si="7"/>
        <v>1/18</v>
      </c>
      <c r="D144" t="str">
        <f>"201/8582"</f>
        <v>201/8582</v>
      </c>
      <c r="E144">
        <v>0.34755185176548897</v>
      </c>
      <c r="F144">
        <v>0.40065005134077197</v>
      </c>
      <c r="G144">
        <v>0.36838463820172401</v>
      </c>
      <c r="H144" t="s">
        <v>1556</v>
      </c>
      <c r="I144">
        <v>1</v>
      </c>
      <c r="J144" t="str">
        <f t="shared" si="8"/>
        <v/>
      </c>
    </row>
    <row r="145" spans="1:10">
      <c r="A145" t="s">
        <v>253</v>
      </c>
      <c r="B145" t="s">
        <v>254</v>
      </c>
      <c r="C145" t="str">
        <f t="shared" si="7"/>
        <v>1/18</v>
      </c>
      <c r="D145" t="str">
        <f>"201/8582"</f>
        <v>201/8582</v>
      </c>
      <c r="E145">
        <v>0.34755185176548897</v>
      </c>
      <c r="F145">
        <v>0.40065005134077197</v>
      </c>
      <c r="G145">
        <v>0.36838463820172401</v>
      </c>
      <c r="H145" t="s">
        <v>1454</v>
      </c>
      <c r="I145">
        <v>1</v>
      </c>
      <c r="J145" t="str">
        <f t="shared" si="8"/>
        <v/>
      </c>
    </row>
    <row r="146" spans="1:10">
      <c r="A146" t="s">
        <v>497</v>
      </c>
      <c r="B146" t="s">
        <v>498</v>
      </c>
      <c r="C146" t="str">
        <f t="shared" si="7"/>
        <v>1/18</v>
      </c>
      <c r="D146" t="str">
        <f>"218/8582"</f>
        <v>218/8582</v>
      </c>
      <c r="E146">
        <v>0.37099055203064502</v>
      </c>
      <c r="F146">
        <v>0.421995892775897</v>
      </c>
      <c r="G146">
        <v>0.38801144231138301</v>
      </c>
      <c r="H146" t="s">
        <v>1562</v>
      </c>
      <c r="I146">
        <v>1</v>
      </c>
      <c r="J146" t="str">
        <f t="shared" si="8"/>
        <v/>
      </c>
    </row>
    <row r="147" spans="1:10">
      <c r="A147" t="s">
        <v>499</v>
      </c>
      <c r="B147" t="s">
        <v>500</v>
      </c>
      <c r="C147" t="str">
        <f t="shared" si="7"/>
        <v>1/18</v>
      </c>
      <c r="D147" t="str">
        <f>"219/8582"</f>
        <v>219/8582</v>
      </c>
      <c r="E147">
        <v>0.37234423090002</v>
      </c>
      <c r="F147">
        <v>0.421995892775897</v>
      </c>
      <c r="G147">
        <v>0.38801144231138301</v>
      </c>
      <c r="H147" t="s">
        <v>1562</v>
      </c>
      <c r="I147">
        <v>1</v>
      </c>
      <c r="J147" t="str">
        <f t="shared" si="8"/>
        <v/>
      </c>
    </row>
    <row r="148" spans="1:10">
      <c r="A148" t="s">
        <v>202</v>
      </c>
      <c r="B148" t="s">
        <v>203</v>
      </c>
      <c r="C148" t="str">
        <f t="shared" si="7"/>
        <v>1/18</v>
      </c>
      <c r="D148" t="str">
        <f>"220/8582"</f>
        <v>220/8582</v>
      </c>
      <c r="E148">
        <v>0.37369515806058401</v>
      </c>
      <c r="F148">
        <v>0.421995892775897</v>
      </c>
      <c r="G148">
        <v>0.38801144231138301</v>
      </c>
      <c r="H148" t="s">
        <v>1562</v>
      </c>
      <c r="I148">
        <v>1</v>
      </c>
      <c r="J148" t="str">
        <f t="shared" si="8"/>
        <v/>
      </c>
    </row>
    <row r="149" spans="1:10">
      <c r="A149" t="s">
        <v>501</v>
      </c>
      <c r="B149" t="s">
        <v>502</v>
      </c>
      <c r="C149" t="str">
        <f t="shared" si="7"/>
        <v>1/18</v>
      </c>
      <c r="D149" t="str">
        <f>"229/8582"</f>
        <v>229/8582</v>
      </c>
      <c r="E149">
        <v>0.38573054125218298</v>
      </c>
      <c r="F149">
        <v>0.428340024886813</v>
      </c>
      <c r="G149">
        <v>0.39384466460740603</v>
      </c>
      <c r="H149" t="s">
        <v>1562</v>
      </c>
      <c r="I149">
        <v>1</v>
      </c>
      <c r="J149" t="str">
        <f t="shared" si="8"/>
        <v/>
      </c>
    </row>
    <row r="150" spans="1:10">
      <c r="A150" t="s">
        <v>503</v>
      </c>
      <c r="B150" t="s">
        <v>504</v>
      </c>
      <c r="C150" t="str">
        <f t="shared" si="7"/>
        <v>1/18</v>
      </c>
      <c r="D150" t="str">
        <f>"230/8582"</f>
        <v>230/8582</v>
      </c>
      <c r="E150">
        <v>0.387054239355554</v>
      </c>
      <c r="F150">
        <v>0.428340024886813</v>
      </c>
      <c r="G150">
        <v>0.39384466460740603</v>
      </c>
      <c r="H150" t="s">
        <v>1562</v>
      </c>
      <c r="I150">
        <v>1</v>
      </c>
      <c r="J150" t="str">
        <f t="shared" si="8"/>
        <v/>
      </c>
    </row>
    <row r="151" spans="1:10">
      <c r="A151" t="s">
        <v>114</v>
      </c>
      <c r="B151" t="s">
        <v>115</v>
      </c>
      <c r="C151" t="str">
        <f t="shared" si="7"/>
        <v>1/18</v>
      </c>
      <c r="D151" t="str">
        <f>"230/8582"</f>
        <v>230/8582</v>
      </c>
      <c r="E151">
        <v>0.387054239355554</v>
      </c>
      <c r="F151">
        <v>0.428340024886813</v>
      </c>
      <c r="G151">
        <v>0.39384466460740603</v>
      </c>
      <c r="H151" t="s">
        <v>1567</v>
      </c>
      <c r="I151">
        <v>1</v>
      </c>
      <c r="J151" t="str">
        <f t="shared" si="8"/>
        <v/>
      </c>
    </row>
    <row r="152" spans="1:10">
      <c r="A152" t="s">
        <v>505</v>
      </c>
      <c r="B152" t="s">
        <v>506</v>
      </c>
      <c r="C152" t="str">
        <f t="shared" si="7"/>
        <v>1/18</v>
      </c>
      <c r="D152" t="str">
        <f>"246/8582"</f>
        <v>246/8582</v>
      </c>
      <c r="E152">
        <v>0.40787047127540199</v>
      </c>
      <c r="F152">
        <v>0.44514862573255798</v>
      </c>
      <c r="G152">
        <v>0.40929962416753901</v>
      </c>
      <c r="H152" t="s">
        <v>1562</v>
      </c>
      <c r="I152">
        <v>1</v>
      </c>
      <c r="J152" t="str">
        <f t="shared" si="8"/>
        <v/>
      </c>
    </row>
    <row r="153" spans="1:10">
      <c r="A153" t="s">
        <v>82</v>
      </c>
      <c r="B153" t="s">
        <v>83</v>
      </c>
      <c r="C153" t="str">
        <f t="shared" si="7"/>
        <v>1/18</v>
      </c>
      <c r="D153" t="str">
        <f>"246/8582"</f>
        <v>246/8582</v>
      </c>
      <c r="E153">
        <v>0.40787047127540199</v>
      </c>
      <c r="F153">
        <v>0.44514862573255798</v>
      </c>
      <c r="G153">
        <v>0.40929962416753901</v>
      </c>
      <c r="H153" t="s">
        <v>306</v>
      </c>
      <c r="I153">
        <v>1</v>
      </c>
      <c r="J153" t="str">
        <f t="shared" si="8"/>
        <v/>
      </c>
    </row>
    <row r="154" spans="1:10">
      <c r="A154" t="s">
        <v>593</v>
      </c>
      <c r="B154" t="s">
        <v>594</v>
      </c>
      <c r="C154" t="str">
        <f t="shared" si="7"/>
        <v>1/18</v>
      </c>
      <c r="D154" t="str">
        <f>"249/8582"</f>
        <v>249/8582</v>
      </c>
      <c r="E154">
        <v>0.41169842477111901</v>
      </c>
      <c r="F154">
        <v>0.44514862573255798</v>
      </c>
      <c r="G154">
        <v>0.40929962416753901</v>
      </c>
      <c r="H154" t="s">
        <v>1471</v>
      </c>
      <c r="I154">
        <v>1</v>
      </c>
      <c r="J154" t="str">
        <f t="shared" si="8"/>
        <v/>
      </c>
    </row>
    <row r="155" spans="1:10">
      <c r="A155" t="s">
        <v>596</v>
      </c>
      <c r="B155" t="s">
        <v>597</v>
      </c>
      <c r="C155" t="str">
        <f t="shared" si="7"/>
        <v>1/18</v>
      </c>
      <c r="D155" t="str">
        <f>"250/8582"</f>
        <v>250/8582</v>
      </c>
      <c r="E155">
        <v>0.41296920700490303</v>
      </c>
      <c r="F155">
        <v>0.44514862573255798</v>
      </c>
      <c r="G155">
        <v>0.40929962416753901</v>
      </c>
      <c r="H155" t="s">
        <v>1471</v>
      </c>
      <c r="I155">
        <v>1</v>
      </c>
      <c r="J155" t="str">
        <f t="shared" si="8"/>
        <v/>
      </c>
    </row>
    <row r="156" spans="1:10">
      <c r="A156" t="s">
        <v>509</v>
      </c>
      <c r="B156" t="s">
        <v>510</v>
      </c>
      <c r="C156" t="str">
        <f t="shared" si="7"/>
        <v>1/18</v>
      </c>
      <c r="D156" t="str">
        <f>"256/8582"</f>
        <v>256/8582</v>
      </c>
      <c r="E156">
        <v>0.420539625357016</v>
      </c>
      <c r="F156">
        <v>0.45038437296299799</v>
      </c>
      <c r="G156">
        <v>0.41411372276242697</v>
      </c>
      <c r="H156" t="s">
        <v>1562</v>
      </c>
      <c r="I156">
        <v>1</v>
      </c>
      <c r="J156" t="str">
        <f t="shared" si="8"/>
        <v/>
      </c>
    </row>
    <row r="157" spans="1:10">
      <c r="A157" t="s">
        <v>513</v>
      </c>
      <c r="B157" t="s">
        <v>514</v>
      </c>
      <c r="C157" t="str">
        <f t="shared" si="7"/>
        <v>1/18</v>
      </c>
      <c r="D157" t="str">
        <f>"266/8582"</f>
        <v>266/8582</v>
      </c>
      <c r="E157">
        <v>0.43295246537645898</v>
      </c>
      <c r="F157">
        <v>0.46070582854161601</v>
      </c>
      <c r="G157">
        <v>0.42360396409977402</v>
      </c>
      <c r="H157" t="s">
        <v>1562</v>
      </c>
      <c r="I157">
        <v>1</v>
      </c>
      <c r="J157" t="str">
        <f t="shared" si="8"/>
        <v/>
      </c>
    </row>
    <row r="158" spans="1:10">
      <c r="A158" t="s">
        <v>309</v>
      </c>
      <c r="B158" t="s">
        <v>310</v>
      </c>
      <c r="C158" t="str">
        <f t="shared" si="7"/>
        <v>1/18</v>
      </c>
      <c r="D158" t="str">
        <f>"274/8582"</f>
        <v>274/8582</v>
      </c>
      <c r="E158">
        <v>0.44270147785820402</v>
      </c>
      <c r="F158">
        <v>0.46807926958256002</v>
      </c>
      <c r="G158">
        <v>0.43038360234287398</v>
      </c>
      <c r="H158" t="s">
        <v>537</v>
      </c>
      <c r="I158">
        <v>1</v>
      </c>
      <c r="J158" t="str">
        <f t="shared" si="8"/>
        <v/>
      </c>
    </row>
    <row r="159" spans="1:10">
      <c r="A159" t="s">
        <v>517</v>
      </c>
      <c r="B159" t="s">
        <v>518</v>
      </c>
      <c r="C159" t="str">
        <f t="shared" si="7"/>
        <v>1/18</v>
      </c>
      <c r="D159" t="str">
        <f>"277/8582"</f>
        <v>277/8582</v>
      </c>
      <c r="E159">
        <v>0.44631637592294798</v>
      </c>
      <c r="F159">
        <v>0.468914673438034</v>
      </c>
      <c r="G159">
        <v>0.43115172890624498</v>
      </c>
      <c r="H159" t="s">
        <v>1562</v>
      </c>
      <c r="I159">
        <v>1</v>
      </c>
      <c r="J159" t="str">
        <f t="shared" si="8"/>
        <v/>
      </c>
    </row>
    <row r="160" spans="1:10">
      <c r="A160" t="s">
        <v>312</v>
      </c>
      <c r="B160" t="s">
        <v>313</v>
      </c>
      <c r="C160" t="str">
        <f t="shared" si="7"/>
        <v>1/18</v>
      </c>
      <c r="D160" t="str">
        <f>"282/8582"</f>
        <v>282/8582</v>
      </c>
      <c r="E160">
        <v>0.45229203976002702</v>
      </c>
      <c r="F160">
        <v>0.47220426792556203</v>
      </c>
      <c r="G160">
        <v>0.434176403609426</v>
      </c>
      <c r="H160" t="s">
        <v>282</v>
      </c>
      <c r="I160">
        <v>1</v>
      </c>
      <c r="J160" t="str">
        <f t="shared" si="8"/>
        <v/>
      </c>
    </row>
    <row r="161" spans="1:10">
      <c r="A161" t="s">
        <v>262</v>
      </c>
      <c r="B161" t="s">
        <v>263</v>
      </c>
      <c r="C161" t="str">
        <f t="shared" si="7"/>
        <v>1/18</v>
      </c>
      <c r="D161" t="str">
        <f>"323/8582"</f>
        <v>323/8582</v>
      </c>
      <c r="E161">
        <v>0.49904584661177498</v>
      </c>
      <c r="F161">
        <v>0.51776006585971601</v>
      </c>
      <c r="G161">
        <v>0.47606347209675898</v>
      </c>
      <c r="H161" t="s">
        <v>1556</v>
      </c>
      <c r="I161">
        <v>1</v>
      </c>
      <c r="J161" t="str">
        <f t="shared" si="8"/>
        <v/>
      </c>
    </row>
    <row r="162" spans="1:10">
      <c r="A162" t="s">
        <v>521</v>
      </c>
      <c r="B162" t="s">
        <v>522</v>
      </c>
      <c r="C162" t="str">
        <f t="shared" si="7"/>
        <v>1/18</v>
      </c>
      <c r="D162" t="str">
        <f>"382/8582"</f>
        <v>382/8582</v>
      </c>
      <c r="E162">
        <v>0.559754460325117</v>
      </c>
      <c r="F162">
        <v>0.57713813921720103</v>
      </c>
      <c r="G162">
        <v>0.53065967144257598</v>
      </c>
      <c r="H162" t="s">
        <v>1562</v>
      </c>
      <c r="I162">
        <v>1</v>
      </c>
      <c r="J162" t="str">
        <f t="shared" si="8"/>
        <v/>
      </c>
    </row>
    <row r="163" spans="1:10">
      <c r="A163" t="s">
        <v>156</v>
      </c>
      <c r="B163" t="s">
        <v>157</v>
      </c>
      <c r="C163" t="str">
        <f t="shared" si="7"/>
        <v>1/18</v>
      </c>
      <c r="D163" t="str">
        <f>"440/8582"</f>
        <v>440/8582</v>
      </c>
      <c r="E163">
        <v>0.61261073688842105</v>
      </c>
      <c r="F163">
        <v>0.62611178939363499</v>
      </c>
      <c r="G163">
        <v>0.57568934345007705</v>
      </c>
      <c r="H163" t="s">
        <v>1562</v>
      </c>
      <c r="I163">
        <v>1</v>
      </c>
      <c r="J163" t="str">
        <f t="shared" si="8"/>
        <v/>
      </c>
    </row>
    <row r="164" spans="1:10">
      <c r="A164" t="s">
        <v>158</v>
      </c>
      <c r="B164" t="s">
        <v>159</v>
      </c>
      <c r="C164" t="str">
        <f t="shared" si="7"/>
        <v>1/18</v>
      </c>
      <c r="D164" t="str">
        <f>"443/8582"</f>
        <v>443/8582</v>
      </c>
      <c r="E164">
        <v>0.61517464819082601</v>
      </c>
      <c r="F164">
        <v>0.62611178939363499</v>
      </c>
      <c r="G164">
        <v>0.57568934345007705</v>
      </c>
      <c r="H164" t="s">
        <v>1562</v>
      </c>
      <c r="I164">
        <v>1</v>
      </c>
      <c r="J164" t="str">
        <f t="shared" si="8"/>
        <v/>
      </c>
    </row>
    <row r="165" spans="1:10">
      <c r="A165" t="s">
        <v>160</v>
      </c>
      <c r="B165" t="s">
        <v>161</v>
      </c>
      <c r="C165" t="str">
        <f t="shared" si="7"/>
        <v>1/18</v>
      </c>
      <c r="D165" t="str">
        <f>"447/8582"</f>
        <v>447/8582</v>
      </c>
      <c r="E165">
        <v>0.618568273858772</v>
      </c>
      <c r="F165">
        <v>0.62611178939363499</v>
      </c>
      <c r="G165">
        <v>0.57568934345007705</v>
      </c>
      <c r="H165" t="s">
        <v>1471</v>
      </c>
      <c r="I165">
        <v>1</v>
      </c>
      <c r="J165" t="str">
        <f t="shared" si="8"/>
        <v/>
      </c>
    </row>
    <row r="166" spans="1:10">
      <c r="A166" t="s">
        <v>84</v>
      </c>
      <c r="B166" t="s">
        <v>85</v>
      </c>
      <c r="C166" t="str">
        <f t="shared" si="7"/>
        <v>1/18</v>
      </c>
      <c r="D166" t="str">
        <f>"492/8582"</f>
        <v>492/8582</v>
      </c>
      <c r="E166">
        <v>0.65484936889550005</v>
      </c>
      <c r="F166">
        <v>0.65881815294941304</v>
      </c>
      <c r="G166">
        <v>0.60576177664974495</v>
      </c>
      <c r="H166" t="s">
        <v>306</v>
      </c>
      <c r="I166">
        <v>1</v>
      </c>
      <c r="J166" t="str">
        <f t="shared" si="8"/>
        <v/>
      </c>
    </row>
    <row r="167" spans="1:10">
      <c r="A167" t="s">
        <v>523</v>
      </c>
      <c r="B167" t="s">
        <v>524</v>
      </c>
      <c r="C167" t="str">
        <f t="shared" si="7"/>
        <v>1/18</v>
      </c>
      <c r="D167" t="str">
        <f>"498/8582"</f>
        <v>498/8582</v>
      </c>
      <c r="E167">
        <v>0.65943292052718505</v>
      </c>
      <c r="F167">
        <v>0.65943292052718505</v>
      </c>
      <c r="G167">
        <v>0.60632703536107702</v>
      </c>
      <c r="H167" t="s">
        <v>1562</v>
      </c>
      <c r="I167">
        <v>1</v>
      </c>
      <c r="J167" t="str">
        <f t="shared" si="8"/>
        <v/>
      </c>
    </row>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75B33-4AA9-4327-A33C-4FB6558B0487}">
  <dimension ref="A1:J164"/>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163</v>
      </c>
      <c r="B2" t="s">
        <v>164</v>
      </c>
      <c r="C2" t="str">
        <f>"4/19"</f>
        <v>4/19</v>
      </c>
      <c r="D2" t="str">
        <f>"24/8582"</f>
        <v>24/8582</v>
      </c>
      <c r="E2">
        <v>1.7731707397463401E-7</v>
      </c>
      <c r="F2">
        <v>2.8902683057865398E-5</v>
      </c>
      <c r="G2">
        <v>2.55709885626578E-5</v>
      </c>
      <c r="H2" t="s">
        <v>1568</v>
      </c>
      <c r="I2">
        <v>4</v>
      </c>
      <c r="J2" t="str">
        <f t="shared" ref="J2:J65" si="0">IF(F2&lt;0.05,"*","")</f>
        <v>*</v>
      </c>
    </row>
    <row r="3" spans="1:10">
      <c r="A3" t="s">
        <v>166</v>
      </c>
      <c r="B3" t="s">
        <v>167</v>
      </c>
      <c r="C3" t="str">
        <f>"4/19"</f>
        <v>4/19</v>
      </c>
      <c r="D3" t="str">
        <f>"33/8582"</f>
        <v>33/8582</v>
      </c>
      <c r="E3">
        <v>6.74278903879455E-7</v>
      </c>
      <c r="F3">
        <v>5.4953730666175601E-5</v>
      </c>
      <c r="G3">
        <v>4.86190578060449E-5</v>
      </c>
      <c r="H3" t="s">
        <v>1568</v>
      </c>
      <c r="I3">
        <v>4</v>
      </c>
      <c r="J3" t="str">
        <f t="shared" si="0"/>
        <v>*</v>
      </c>
    </row>
    <row r="4" spans="1:10">
      <c r="A4" t="s">
        <v>172</v>
      </c>
      <c r="B4" t="s">
        <v>173</v>
      </c>
      <c r="C4" t="str">
        <f>"5/19"</f>
        <v>5/19</v>
      </c>
      <c r="D4" t="str">
        <f>"91/8582"</f>
        <v>91/8582</v>
      </c>
      <c r="E4">
        <v>1.24100941253816E-6</v>
      </c>
      <c r="F4">
        <v>6.0767198032818601E-5</v>
      </c>
      <c r="G4">
        <v>5.3762390251831797E-5</v>
      </c>
      <c r="H4" t="s">
        <v>1569</v>
      </c>
      <c r="I4">
        <v>5</v>
      </c>
      <c r="J4" t="str">
        <f t="shared" si="0"/>
        <v>*</v>
      </c>
    </row>
    <row r="5" spans="1:10">
      <c r="A5" t="s">
        <v>168</v>
      </c>
      <c r="B5" t="s">
        <v>169</v>
      </c>
      <c r="C5" t="str">
        <f>"4/19"</f>
        <v>4/19</v>
      </c>
      <c r="D5" t="str">
        <f>"40/8582"</f>
        <v>40/8582</v>
      </c>
      <c r="E5">
        <v>1.49121958362745E-6</v>
      </c>
      <c r="F5">
        <v>6.0767198032818601E-5</v>
      </c>
      <c r="G5">
        <v>5.3762390251831797E-5</v>
      </c>
      <c r="H5" t="s">
        <v>1568</v>
      </c>
      <c r="I5">
        <v>4</v>
      </c>
      <c r="J5" t="str">
        <f t="shared" si="0"/>
        <v>*</v>
      </c>
    </row>
    <row r="6" spans="1:10">
      <c r="A6" t="s">
        <v>170</v>
      </c>
      <c r="B6" t="s">
        <v>171</v>
      </c>
      <c r="C6" t="str">
        <f>"4/19"</f>
        <v>4/19</v>
      </c>
      <c r="D6" t="str">
        <f>"61/8582"</f>
        <v>61/8582</v>
      </c>
      <c r="E6">
        <v>8.2680473983609195E-6</v>
      </c>
      <c r="F6">
        <v>2.6953834518656601E-4</v>
      </c>
      <c r="G6">
        <v>2.38467893384304E-4</v>
      </c>
      <c r="H6" t="s">
        <v>1568</v>
      </c>
      <c r="I6">
        <v>4</v>
      </c>
      <c r="J6" t="str">
        <f t="shared" si="0"/>
        <v>*</v>
      </c>
    </row>
    <row r="7" spans="1:10">
      <c r="A7" t="s">
        <v>145</v>
      </c>
      <c r="B7" t="s">
        <v>146</v>
      </c>
      <c r="C7" t="str">
        <f>"4/19"</f>
        <v>4/19</v>
      </c>
      <c r="D7" t="str">
        <f>"95/8582"</f>
        <v>95/8582</v>
      </c>
      <c r="E7">
        <v>4.8087888348122103E-5</v>
      </c>
      <c r="F7">
        <v>1.30638763345732E-3</v>
      </c>
      <c r="G7">
        <v>1.1557966146829399E-3</v>
      </c>
      <c r="H7" t="s">
        <v>1568</v>
      </c>
      <c r="I7">
        <v>4</v>
      </c>
      <c r="J7" t="str">
        <f t="shared" si="0"/>
        <v>*</v>
      </c>
    </row>
    <row r="8" spans="1:10">
      <c r="A8" t="s">
        <v>190</v>
      </c>
      <c r="B8" t="s">
        <v>191</v>
      </c>
      <c r="C8" t="str">
        <f>"5/19"</f>
        <v>5/19</v>
      </c>
      <c r="D8" t="str">
        <f>"342/8582"</f>
        <v>342/8582</v>
      </c>
      <c r="E8">
        <v>7.14878333016588E-4</v>
      </c>
      <c r="F8">
        <v>1.6646452611672E-2</v>
      </c>
      <c r="G8">
        <v>1.47275686651538E-2</v>
      </c>
      <c r="H8" t="s">
        <v>1569</v>
      </c>
      <c r="I8">
        <v>5</v>
      </c>
      <c r="J8" t="str">
        <f t="shared" si="0"/>
        <v>*</v>
      </c>
    </row>
    <row r="9" spans="1:10">
      <c r="A9" t="s">
        <v>773</v>
      </c>
      <c r="B9" t="s">
        <v>774</v>
      </c>
      <c r="C9" t="str">
        <f t="shared" ref="C9:C15" si="1">"2/19"</f>
        <v>2/19</v>
      </c>
      <c r="D9" t="str">
        <f>"22/8582"</f>
        <v>22/8582</v>
      </c>
      <c r="E9">
        <v>1.0448151448136801E-3</v>
      </c>
      <c r="F9">
        <v>2.12881085755788E-2</v>
      </c>
      <c r="G9">
        <v>1.8834167742036102E-2</v>
      </c>
      <c r="H9" t="s">
        <v>1446</v>
      </c>
      <c r="I9">
        <v>2</v>
      </c>
      <c r="J9" t="str">
        <f t="shared" si="0"/>
        <v>*</v>
      </c>
    </row>
    <row r="10" spans="1:10">
      <c r="A10" t="s">
        <v>118</v>
      </c>
      <c r="B10" t="s">
        <v>119</v>
      </c>
      <c r="C10" t="str">
        <f t="shared" si="1"/>
        <v>2/19</v>
      </c>
      <c r="D10" t="str">
        <f>"33/8582"</f>
        <v>33/8582</v>
      </c>
      <c r="E10">
        <v>2.3537453318577101E-3</v>
      </c>
      <c r="F10">
        <v>4.2628943232534099E-2</v>
      </c>
      <c r="G10">
        <v>3.7714983680059197E-2</v>
      </c>
      <c r="H10" t="s">
        <v>1446</v>
      </c>
      <c r="I10">
        <v>2</v>
      </c>
      <c r="J10" t="str">
        <f t="shared" si="0"/>
        <v>*</v>
      </c>
    </row>
    <row r="11" spans="1:10">
      <c r="A11" t="s">
        <v>125</v>
      </c>
      <c r="B11" t="s">
        <v>126</v>
      </c>
      <c r="C11" t="str">
        <f t="shared" si="1"/>
        <v>2/19</v>
      </c>
      <c r="D11" t="str">
        <f>"36/8582"</f>
        <v>36/8582</v>
      </c>
      <c r="E11">
        <v>2.7973600154634899E-3</v>
      </c>
      <c r="F11">
        <v>4.5596968252054899E-2</v>
      </c>
      <c r="G11">
        <v>4.0340876012473499E-2</v>
      </c>
      <c r="H11" t="s">
        <v>1570</v>
      </c>
      <c r="I11">
        <v>2</v>
      </c>
      <c r="J11" t="str">
        <f t="shared" si="0"/>
        <v>*</v>
      </c>
    </row>
    <row r="12" spans="1:10">
      <c r="A12" t="s">
        <v>130</v>
      </c>
      <c r="B12" t="s">
        <v>131</v>
      </c>
      <c r="C12" t="str">
        <f t="shared" si="1"/>
        <v>2/19</v>
      </c>
      <c r="D12" t="str">
        <f>"46/8582"</f>
        <v>46/8582</v>
      </c>
      <c r="E12">
        <v>4.5355025660179602E-3</v>
      </c>
      <c r="F12">
        <v>6.7207901660084404E-2</v>
      </c>
      <c r="G12">
        <v>5.9460655650187703E-2</v>
      </c>
      <c r="H12" t="s">
        <v>1570</v>
      </c>
      <c r="I12">
        <v>2</v>
      </c>
      <c r="J12" t="str">
        <f t="shared" si="0"/>
        <v/>
      </c>
    </row>
    <row r="13" spans="1:10">
      <c r="A13" t="s">
        <v>198</v>
      </c>
      <c r="B13" t="s">
        <v>199</v>
      </c>
      <c r="C13" t="str">
        <f t="shared" si="1"/>
        <v>2/19</v>
      </c>
      <c r="D13" t="str">
        <f>"96/8582"</f>
        <v>96/8582</v>
      </c>
      <c r="E13">
        <v>1.8711477950252998E-2</v>
      </c>
      <c r="F13">
        <v>0.25416424215760403</v>
      </c>
      <c r="G13">
        <v>0.22486600694602299</v>
      </c>
      <c r="H13" t="s">
        <v>1571</v>
      </c>
      <c r="I13">
        <v>2</v>
      </c>
      <c r="J13" t="str">
        <f t="shared" si="0"/>
        <v/>
      </c>
    </row>
    <row r="14" spans="1:10">
      <c r="A14" t="s">
        <v>69</v>
      </c>
      <c r="B14" t="s">
        <v>70</v>
      </c>
      <c r="C14" t="str">
        <f t="shared" si="1"/>
        <v>2/19</v>
      </c>
      <c r="D14" t="str">
        <f>"114/8582"</f>
        <v>114/8582</v>
      </c>
      <c r="E14">
        <v>2.5813787826033802E-2</v>
      </c>
      <c r="F14">
        <v>0.25737293462537503</v>
      </c>
      <c r="G14">
        <v>0.227704824305305</v>
      </c>
      <c r="H14" t="s">
        <v>1446</v>
      </c>
      <c r="I14">
        <v>2</v>
      </c>
      <c r="J14" t="str">
        <f t="shared" si="0"/>
        <v/>
      </c>
    </row>
    <row r="15" spans="1:10">
      <c r="A15" t="s">
        <v>74</v>
      </c>
      <c r="B15" t="s">
        <v>75</v>
      </c>
      <c r="C15" t="str">
        <f t="shared" si="1"/>
        <v>2/19</v>
      </c>
      <c r="D15" t="str">
        <f>"120/8582"</f>
        <v>120/8582</v>
      </c>
      <c r="E15">
        <v>2.8391305972164702E-2</v>
      </c>
      <c r="F15">
        <v>0.25737293462537503</v>
      </c>
      <c r="G15">
        <v>0.227704824305305</v>
      </c>
      <c r="H15" t="s">
        <v>1446</v>
      </c>
      <c r="I15">
        <v>2</v>
      </c>
      <c r="J15" t="str">
        <f t="shared" si="0"/>
        <v/>
      </c>
    </row>
    <row r="16" spans="1:10">
      <c r="A16" t="s">
        <v>100</v>
      </c>
      <c r="B16" t="s">
        <v>101</v>
      </c>
      <c r="C16" t="str">
        <f>"1/19"</f>
        <v>1/19</v>
      </c>
      <c r="D16" t="str">
        <f>"10/8582"</f>
        <v>10/8582</v>
      </c>
      <c r="E16">
        <v>2.19314784440671E-2</v>
      </c>
      <c r="F16">
        <v>0.25737293462537503</v>
      </c>
      <c r="G16">
        <v>0.227704824305305</v>
      </c>
      <c r="H16" t="s">
        <v>1450</v>
      </c>
      <c r="I16">
        <v>1</v>
      </c>
      <c r="J16" t="str">
        <f t="shared" si="0"/>
        <v/>
      </c>
    </row>
    <row r="17" spans="1:10">
      <c r="A17" t="s">
        <v>103</v>
      </c>
      <c r="B17" t="s">
        <v>104</v>
      </c>
      <c r="C17" t="str">
        <f>"1/19"</f>
        <v>1/19</v>
      </c>
      <c r="D17" t="str">
        <f>"11/8582"</f>
        <v>11/8582</v>
      </c>
      <c r="E17">
        <v>2.4099385806358498E-2</v>
      </c>
      <c r="F17">
        <v>0.25737293462537503</v>
      </c>
      <c r="G17">
        <v>0.227704824305305</v>
      </c>
      <c r="H17" t="s">
        <v>1450</v>
      </c>
      <c r="I17">
        <v>1</v>
      </c>
      <c r="J17" t="str">
        <f t="shared" si="0"/>
        <v/>
      </c>
    </row>
    <row r="18" spans="1:10">
      <c r="A18" t="s">
        <v>105</v>
      </c>
      <c r="B18" t="s">
        <v>106</v>
      </c>
      <c r="C18" t="str">
        <f>"1/19"</f>
        <v>1/19</v>
      </c>
      <c r="D18" t="str">
        <f>"11/8582"</f>
        <v>11/8582</v>
      </c>
      <c r="E18">
        <v>2.4099385806358498E-2</v>
      </c>
      <c r="F18">
        <v>0.25737293462537503</v>
      </c>
      <c r="G18">
        <v>0.227704824305305</v>
      </c>
      <c r="H18" t="s">
        <v>1450</v>
      </c>
      <c r="I18">
        <v>1</v>
      </c>
      <c r="J18" t="str">
        <f t="shared" si="0"/>
        <v/>
      </c>
    </row>
    <row r="19" spans="1:10">
      <c r="A19" t="s">
        <v>1402</v>
      </c>
      <c r="B19" t="s">
        <v>1403</v>
      </c>
      <c r="C19" t="str">
        <f>"1/19"</f>
        <v>1/19</v>
      </c>
      <c r="D19" t="str">
        <f>"13/8582"</f>
        <v>13/8582</v>
      </c>
      <c r="E19">
        <v>2.8421551062924901E-2</v>
      </c>
      <c r="F19">
        <v>0.25737293462537503</v>
      </c>
      <c r="G19">
        <v>0.227704824305305</v>
      </c>
      <c r="H19" t="s">
        <v>1455</v>
      </c>
      <c r="I19">
        <v>1</v>
      </c>
      <c r="J19" t="str">
        <f t="shared" si="0"/>
        <v/>
      </c>
    </row>
    <row r="20" spans="1:10">
      <c r="A20" t="s">
        <v>268</v>
      </c>
      <c r="B20" t="s">
        <v>269</v>
      </c>
      <c r="C20" t="str">
        <f>"1/19"</f>
        <v>1/19</v>
      </c>
      <c r="D20" t="str">
        <f>"14/8582"</f>
        <v>14/8582</v>
      </c>
      <c r="E20">
        <v>3.0575827002918499E-2</v>
      </c>
      <c r="F20">
        <v>0.26230841060398502</v>
      </c>
      <c r="G20">
        <v>0.232071373927969</v>
      </c>
      <c r="H20" t="s">
        <v>1572</v>
      </c>
      <c r="I20">
        <v>1</v>
      </c>
      <c r="J20" t="str">
        <f t="shared" si="0"/>
        <v/>
      </c>
    </row>
    <row r="21" spans="1:10">
      <c r="A21" t="s">
        <v>78</v>
      </c>
      <c r="B21" t="s">
        <v>79</v>
      </c>
      <c r="C21" t="str">
        <f>"2/19"</f>
        <v>2/19</v>
      </c>
      <c r="D21" t="str">
        <f>"169/8582"</f>
        <v>169/8582</v>
      </c>
      <c r="E21">
        <v>5.2949849392682297E-2</v>
      </c>
      <c r="F21">
        <v>0.27317231868267</v>
      </c>
      <c r="G21">
        <v>0.24168296841799</v>
      </c>
      <c r="H21" t="s">
        <v>1462</v>
      </c>
      <c r="I21">
        <v>2</v>
      </c>
      <c r="J21" t="str">
        <f t="shared" si="0"/>
        <v/>
      </c>
    </row>
    <row r="22" spans="1:10">
      <c r="A22" t="s">
        <v>202</v>
      </c>
      <c r="B22" t="s">
        <v>203</v>
      </c>
      <c r="C22" t="str">
        <f>"2/19"</f>
        <v>2/19</v>
      </c>
      <c r="D22" t="str">
        <f>"220/8582"</f>
        <v>220/8582</v>
      </c>
      <c r="E22">
        <v>8.4091331101208894E-2</v>
      </c>
      <c r="F22">
        <v>0.27317231868267</v>
      </c>
      <c r="G22">
        <v>0.24168296841799</v>
      </c>
      <c r="H22" t="s">
        <v>320</v>
      </c>
      <c r="I22">
        <v>2</v>
      </c>
      <c r="J22" t="str">
        <f t="shared" si="0"/>
        <v/>
      </c>
    </row>
    <row r="23" spans="1:10">
      <c r="A23" t="s">
        <v>1456</v>
      </c>
      <c r="B23" t="s">
        <v>1457</v>
      </c>
      <c r="C23" t="str">
        <f t="shared" ref="C23:C86" si="2">"1/19"</f>
        <v>1/19</v>
      </c>
      <c r="D23" t="str">
        <f>"16/8582"</f>
        <v>16/8582</v>
      </c>
      <c r="E23">
        <v>3.4870810494325701E-2</v>
      </c>
      <c r="F23">
        <v>0.27317231868267</v>
      </c>
      <c r="G23">
        <v>0.24168296841799</v>
      </c>
      <c r="H23" t="s">
        <v>1458</v>
      </c>
      <c r="I23">
        <v>1</v>
      </c>
      <c r="J23" t="str">
        <f t="shared" si="0"/>
        <v/>
      </c>
    </row>
    <row r="24" spans="1:10">
      <c r="A24" t="s">
        <v>532</v>
      </c>
      <c r="B24" t="s">
        <v>533</v>
      </c>
      <c r="C24" t="str">
        <f t="shared" si="2"/>
        <v>1/19</v>
      </c>
      <c r="D24" t="str">
        <f>"17/8582"</f>
        <v>17/8582</v>
      </c>
      <c r="E24">
        <v>3.7011535990543902E-2</v>
      </c>
      <c r="F24">
        <v>0.27317231868267</v>
      </c>
      <c r="G24">
        <v>0.24168296841799</v>
      </c>
      <c r="H24" t="s">
        <v>534</v>
      </c>
      <c r="I24">
        <v>1</v>
      </c>
      <c r="J24" t="str">
        <f t="shared" si="0"/>
        <v/>
      </c>
    </row>
    <row r="25" spans="1:10">
      <c r="A25" t="s">
        <v>1459</v>
      </c>
      <c r="B25" t="s">
        <v>1460</v>
      </c>
      <c r="C25" t="str">
        <f t="shared" si="2"/>
        <v>1/19</v>
      </c>
      <c r="D25" t="str">
        <f>"17/8582"</f>
        <v>17/8582</v>
      </c>
      <c r="E25">
        <v>3.7011535990543902E-2</v>
      </c>
      <c r="F25">
        <v>0.27317231868267</v>
      </c>
      <c r="G25">
        <v>0.24168296841799</v>
      </c>
      <c r="H25" t="s">
        <v>1458</v>
      </c>
      <c r="I25">
        <v>1</v>
      </c>
      <c r="J25" t="str">
        <f t="shared" si="0"/>
        <v/>
      </c>
    </row>
    <row r="26" spans="1:10">
      <c r="A26" t="s">
        <v>751</v>
      </c>
      <c r="B26" t="s">
        <v>752</v>
      </c>
      <c r="C26" t="str">
        <f t="shared" si="2"/>
        <v>1/19</v>
      </c>
      <c r="D26" t="str">
        <f>"18/8582"</f>
        <v>18/8582</v>
      </c>
      <c r="E26">
        <v>3.9147762589047098E-2</v>
      </c>
      <c r="F26">
        <v>0.27317231868267</v>
      </c>
      <c r="G26">
        <v>0.24168296841799</v>
      </c>
      <c r="H26" t="s">
        <v>1461</v>
      </c>
      <c r="I26">
        <v>1</v>
      </c>
      <c r="J26" t="str">
        <f t="shared" si="0"/>
        <v/>
      </c>
    </row>
    <row r="27" spans="1:10">
      <c r="A27" t="s">
        <v>109</v>
      </c>
      <c r="B27" t="s">
        <v>110</v>
      </c>
      <c r="C27" t="str">
        <f t="shared" si="2"/>
        <v>1/19</v>
      </c>
      <c r="D27" t="str">
        <f>"19/8582"</f>
        <v>19/8582</v>
      </c>
      <c r="E27">
        <v>4.12794992203886E-2</v>
      </c>
      <c r="F27">
        <v>0.27317231868267</v>
      </c>
      <c r="G27">
        <v>0.24168296841799</v>
      </c>
      <c r="H27" t="s">
        <v>1450</v>
      </c>
      <c r="I27">
        <v>1</v>
      </c>
      <c r="J27" t="str">
        <f t="shared" si="0"/>
        <v/>
      </c>
    </row>
    <row r="28" spans="1:10">
      <c r="A28" t="s">
        <v>111</v>
      </c>
      <c r="B28" t="s">
        <v>112</v>
      </c>
      <c r="C28" t="str">
        <f t="shared" si="2"/>
        <v>1/19</v>
      </c>
      <c r="D28" t="str">
        <f>"20/8582"</f>
        <v>20/8582</v>
      </c>
      <c r="E28">
        <v>4.3406754798435303E-2</v>
      </c>
      <c r="F28">
        <v>0.27317231868267</v>
      </c>
      <c r="G28">
        <v>0.24168296841799</v>
      </c>
      <c r="H28" t="s">
        <v>1572</v>
      </c>
      <c r="I28">
        <v>1</v>
      </c>
      <c r="J28" t="str">
        <f t="shared" si="0"/>
        <v/>
      </c>
    </row>
    <row r="29" spans="1:10">
      <c r="A29" t="s">
        <v>175</v>
      </c>
      <c r="B29" t="s">
        <v>176</v>
      </c>
      <c r="C29" t="str">
        <f t="shared" si="2"/>
        <v>1/19</v>
      </c>
      <c r="D29" t="str">
        <f>"21/8582"</f>
        <v>21/8582</v>
      </c>
      <c r="E29">
        <v>4.55295382203963E-2</v>
      </c>
      <c r="F29">
        <v>0.27317231868267</v>
      </c>
      <c r="G29">
        <v>0.24168296841799</v>
      </c>
      <c r="H29" t="s">
        <v>177</v>
      </c>
      <c r="I29">
        <v>1</v>
      </c>
      <c r="J29" t="str">
        <f t="shared" si="0"/>
        <v/>
      </c>
    </row>
    <row r="30" spans="1:10">
      <c r="A30" t="s">
        <v>184</v>
      </c>
      <c r="B30" t="s">
        <v>185</v>
      </c>
      <c r="C30" t="str">
        <f t="shared" si="2"/>
        <v>1/19</v>
      </c>
      <c r="D30" t="str">
        <f>"25/8582"</f>
        <v>25/8582</v>
      </c>
      <c r="E30">
        <v>5.39761277101896E-2</v>
      </c>
      <c r="F30">
        <v>0.27317231868267</v>
      </c>
      <c r="G30">
        <v>0.24168296841799</v>
      </c>
      <c r="H30" t="s">
        <v>534</v>
      </c>
      <c r="I30">
        <v>1</v>
      </c>
      <c r="J30" t="str">
        <f t="shared" si="0"/>
        <v/>
      </c>
    </row>
    <row r="31" spans="1:10">
      <c r="A31" t="s">
        <v>116</v>
      </c>
      <c r="B31" t="s">
        <v>117</v>
      </c>
      <c r="C31" t="str">
        <f t="shared" si="2"/>
        <v>1/19</v>
      </c>
      <c r="D31" t="str">
        <f>"28/8582"</f>
        <v>28/8582</v>
      </c>
      <c r="E31">
        <v>6.0264545684685498E-2</v>
      </c>
      <c r="F31">
        <v>0.27317231868267</v>
      </c>
      <c r="G31">
        <v>0.24168296841799</v>
      </c>
      <c r="H31" t="s">
        <v>1450</v>
      </c>
      <c r="I31">
        <v>1</v>
      </c>
      <c r="J31" t="str">
        <f t="shared" si="0"/>
        <v/>
      </c>
    </row>
    <row r="32" spans="1:10">
      <c r="A32" t="s">
        <v>754</v>
      </c>
      <c r="B32" t="s">
        <v>755</v>
      </c>
      <c r="C32" t="str">
        <f t="shared" si="2"/>
        <v>1/19</v>
      </c>
      <c r="D32" t="str">
        <f>"30/8582"</f>
        <v>30/8582</v>
      </c>
      <c r="E32">
        <v>6.4434801825725405E-2</v>
      </c>
      <c r="F32">
        <v>0.27317231868267</v>
      </c>
      <c r="G32">
        <v>0.24168296841799</v>
      </c>
      <c r="H32" t="s">
        <v>1461</v>
      </c>
      <c r="I32">
        <v>1</v>
      </c>
      <c r="J32" t="str">
        <f t="shared" si="0"/>
        <v/>
      </c>
    </row>
    <row r="33" spans="1:10">
      <c r="A33" t="s">
        <v>1464</v>
      </c>
      <c r="B33" t="s">
        <v>1465</v>
      </c>
      <c r="C33" t="str">
        <f t="shared" si="2"/>
        <v>1/19</v>
      </c>
      <c r="D33" t="str">
        <f>"32/8582"</f>
        <v>32/8582</v>
      </c>
      <c r="E33">
        <v>6.8587521575385904E-2</v>
      </c>
      <c r="F33">
        <v>0.27317231868267</v>
      </c>
      <c r="G33">
        <v>0.24168296841799</v>
      </c>
      <c r="H33" t="s">
        <v>1466</v>
      </c>
      <c r="I33">
        <v>1</v>
      </c>
      <c r="J33" t="str">
        <f t="shared" si="0"/>
        <v/>
      </c>
    </row>
    <row r="34" spans="1:10">
      <c r="A34" t="s">
        <v>1467</v>
      </c>
      <c r="B34" t="s">
        <v>1468</v>
      </c>
      <c r="C34" t="str">
        <f t="shared" si="2"/>
        <v>1/19</v>
      </c>
      <c r="D34" t="str">
        <f>"36/8582"</f>
        <v>36/8582</v>
      </c>
      <c r="E34">
        <v>7.6840630287871498E-2</v>
      </c>
      <c r="F34">
        <v>0.27317231868267</v>
      </c>
      <c r="G34">
        <v>0.24168296841799</v>
      </c>
      <c r="H34" t="s">
        <v>1455</v>
      </c>
      <c r="I34">
        <v>1</v>
      </c>
      <c r="J34" t="str">
        <f t="shared" si="0"/>
        <v/>
      </c>
    </row>
    <row r="35" spans="1:10">
      <c r="A35" t="s">
        <v>188</v>
      </c>
      <c r="B35" t="s">
        <v>189</v>
      </c>
      <c r="C35" t="str">
        <f t="shared" si="2"/>
        <v>1/19</v>
      </c>
      <c r="D35" t="str">
        <f>"36/8582"</f>
        <v>36/8582</v>
      </c>
      <c r="E35">
        <v>7.6840630287871498E-2</v>
      </c>
      <c r="F35">
        <v>0.27317231868267</v>
      </c>
      <c r="G35">
        <v>0.24168296841799</v>
      </c>
      <c r="H35" t="s">
        <v>177</v>
      </c>
      <c r="I35">
        <v>1</v>
      </c>
      <c r="J35" t="str">
        <f t="shared" si="0"/>
        <v/>
      </c>
    </row>
    <row r="36" spans="1:10">
      <c r="A36" t="s">
        <v>1472</v>
      </c>
      <c r="B36" t="s">
        <v>1473</v>
      </c>
      <c r="C36" t="str">
        <f t="shared" si="2"/>
        <v>1/19</v>
      </c>
      <c r="D36" t="str">
        <f>"39/8582"</f>
        <v>39/8582</v>
      </c>
      <c r="E36">
        <v>8.2984945013312203E-2</v>
      </c>
      <c r="F36">
        <v>0.27317231868267</v>
      </c>
      <c r="G36">
        <v>0.24168296841799</v>
      </c>
      <c r="H36" t="s">
        <v>1466</v>
      </c>
      <c r="I36">
        <v>1</v>
      </c>
      <c r="J36" t="str">
        <f t="shared" si="0"/>
        <v/>
      </c>
    </row>
    <row r="37" spans="1:10">
      <c r="A37" t="s">
        <v>59</v>
      </c>
      <c r="B37" t="s">
        <v>60</v>
      </c>
      <c r="C37" t="str">
        <f t="shared" si="2"/>
        <v>1/19</v>
      </c>
      <c r="D37" t="str">
        <f>"42/8582"</f>
        <v>42/8582</v>
      </c>
      <c r="E37">
        <v>8.90905035226814E-2</v>
      </c>
      <c r="F37">
        <v>0.27317231868267</v>
      </c>
      <c r="G37">
        <v>0.24168296841799</v>
      </c>
      <c r="H37" t="s">
        <v>1450</v>
      </c>
      <c r="I37">
        <v>1</v>
      </c>
      <c r="J37" t="str">
        <f t="shared" si="0"/>
        <v/>
      </c>
    </row>
    <row r="38" spans="1:10">
      <c r="A38" t="s">
        <v>61</v>
      </c>
      <c r="B38" t="s">
        <v>62</v>
      </c>
      <c r="C38" t="str">
        <f t="shared" si="2"/>
        <v>1/19</v>
      </c>
      <c r="D38" t="str">
        <f>"46/8582"</f>
        <v>46/8582</v>
      </c>
      <c r="E38">
        <v>9.7171359759086903E-2</v>
      </c>
      <c r="F38">
        <v>0.27317231868267</v>
      </c>
      <c r="G38">
        <v>0.24168296841799</v>
      </c>
      <c r="H38" t="s">
        <v>1450</v>
      </c>
      <c r="I38">
        <v>1</v>
      </c>
      <c r="J38" t="str">
        <f t="shared" si="0"/>
        <v/>
      </c>
    </row>
    <row r="39" spans="1:10">
      <c r="A39" t="s">
        <v>322</v>
      </c>
      <c r="B39" t="s">
        <v>323</v>
      </c>
      <c r="C39" t="str">
        <f t="shared" si="2"/>
        <v>1/19</v>
      </c>
      <c r="D39" t="str">
        <f>"49/8582"</f>
        <v>49/8582</v>
      </c>
      <c r="E39">
        <v>0.10318738303915299</v>
      </c>
      <c r="F39">
        <v>0.27317231868267</v>
      </c>
      <c r="G39">
        <v>0.24168296841799</v>
      </c>
      <c r="H39" t="s">
        <v>324</v>
      </c>
      <c r="I39">
        <v>1</v>
      </c>
      <c r="J39" t="str">
        <f t="shared" si="0"/>
        <v/>
      </c>
    </row>
    <row r="40" spans="1:10">
      <c r="A40" t="s">
        <v>325</v>
      </c>
      <c r="B40" t="s">
        <v>326</v>
      </c>
      <c r="C40" t="str">
        <f t="shared" si="2"/>
        <v>1/19</v>
      </c>
      <c r="D40" t="str">
        <f>"51/8582"</f>
        <v>51/8582</v>
      </c>
      <c r="E40">
        <v>0.10717694488837901</v>
      </c>
      <c r="F40">
        <v>0.27317231868267</v>
      </c>
      <c r="G40">
        <v>0.24168296841799</v>
      </c>
      <c r="H40" t="s">
        <v>324</v>
      </c>
      <c r="I40">
        <v>1</v>
      </c>
      <c r="J40" t="str">
        <f t="shared" si="0"/>
        <v/>
      </c>
    </row>
    <row r="41" spans="1:10">
      <c r="A41" t="s">
        <v>327</v>
      </c>
      <c r="B41" t="s">
        <v>328</v>
      </c>
      <c r="C41" t="str">
        <f t="shared" si="2"/>
        <v>1/19</v>
      </c>
      <c r="D41" t="str">
        <f>"51/8582"</f>
        <v>51/8582</v>
      </c>
      <c r="E41">
        <v>0.10717694488837901</v>
      </c>
      <c r="F41">
        <v>0.27317231868267</v>
      </c>
      <c r="G41">
        <v>0.24168296841799</v>
      </c>
      <c r="H41" t="s">
        <v>324</v>
      </c>
      <c r="I41">
        <v>1</v>
      </c>
      <c r="J41" t="str">
        <f t="shared" si="0"/>
        <v/>
      </c>
    </row>
    <row r="42" spans="1:10">
      <c r="A42" t="s">
        <v>329</v>
      </c>
      <c r="B42" t="s">
        <v>330</v>
      </c>
      <c r="C42" t="str">
        <f t="shared" si="2"/>
        <v>1/19</v>
      </c>
      <c r="D42" t="str">
        <f>"51/8582"</f>
        <v>51/8582</v>
      </c>
      <c r="E42">
        <v>0.10717694488837901</v>
      </c>
      <c r="F42">
        <v>0.27317231868267</v>
      </c>
      <c r="G42">
        <v>0.24168296841799</v>
      </c>
      <c r="H42" t="s">
        <v>324</v>
      </c>
      <c r="I42">
        <v>1</v>
      </c>
      <c r="J42" t="str">
        <f t="shared" si="0"/>
        <v/>
      </c>
    </row>
    <row r="43" spans="1:10">
      <c r="A43" t="s">
        <v>331</v>
      </c>
      <c r="B43" t="s">
        <v>332</v>
      </c>
      <c r="C43" t="str">
        <f t="shared" si="2"/>
        <v>1/19</v>
      </c>
      <c r="D43" t="str">
        <f t="shared" ref="D43:D48" si="3">"52/8582"</f>
        <v>52/8582</v>
      </c>
      <c r="E43">
        <v>0.109165414944306</v>
      </c>
      <c r="F43">
        <v>0.27317231868267</v>
      </c>
      <c r="G43">
        <v>0.24168296841799</v>
      </c>
      <c r="H43" t="s">
        <v>324</v>
      </c>
      <c r="I43">
        <v>1</v>
      </c>
      <c r="J43" t="str">
        <f t="shared" si="0"/>
        <v/>
      </c>
    </row>
    <row r="44" spans="1:10">
      <c r="A44" t="s">
        <v>88</v>
      </c>
      <c r="B44" t="s">
        <v>89</v>
      </c>
      <c r="C44" t="str">
        <f t="shared" si="2"/>
        <v>1/19</v>
      </c>
      <c r="D44" t="str">
        <f t="shared" si="3"/>
        <v>52/8582</v>
      </c>
      <c r="E44">
        <v>0.109165414944306</v>
      </c>
      <c r="F44">
        <v>0.27317231868267</v>
      </c>
      <c r="G44">
        <v>0.24168296841799</v>
      </c>
      <c r="H44" t="s">
        <v>1455</v>
      </c>
      <c r="I44">
        <v>1</v>
      </c>
      <c r="J44" t="str">
        <f t="shared" si="0"/>
        <v/>
      </c>
    </row>
    <row r="45" spans="1:10">
      <c r="A45" t="s">
        <v>333</v>
      </c>
      <c r="B45" t="s">
        <v>334</v>
      </c>
      <c r="C45" t="str">
        <f t="shared" si="2"/>
        <v>1/19</v>
      </c>
      <c r="D45" t="str">
        <f t="shared" si="3"/>
        <v>52/8582</v>
      </c>
      <c r="E45">
        <v>0.109165414944306</v>
      </c>
      <c r="F45">
        <v>0.27317231868267</v>
      </c>
      <c r="G45">
        <v>0.24168296841799</v>
      </c>
      <c r="H45" t="s">
        <v>324</v>
      </c>
      <c r="I45">
        <v>1</v>
      </c>
      <c r="J45" t="str">
        <f t="shared" si="0"/>
        <v/>
      </c>
    </row>
    <row r="46" spans="1:10">
      <c r="A46" t="s">
        <v>335</v>
      </c>
      <c r="B46" t="s">
        <v>336</v>
      </c>
      <c r="C46" t="str">
        <f t="shared" si="2"/>
        <v>1/19</v>
      </c>
      <c r="D46" t="str">
        <f t="shared" si="3"/>
        <v>52/8582</v>
      </c>
      <c r="E46">
        <v>0.109165414944306</v>
      </c>
      <c r="F46">
        <v>0.27317231868267</v>
      </c>
      <c r="G46">
        <v>0.24168296841799</v>
      </c>
      <c r="H46" t="s">
        <v>324</v>
      </c>
      <c r="I46">
        <v>1</v>
      </c>
      <c r="J46" t="str">
        <f t="shared" si="0"/>
        <v/>
      </c>
    </row>
    <row r="47" spans="1:10">
      <c r="A47" t="s">
        <v>337</v>
      </c>
      <c r="B47" t="s">
        <v>338</v>
      </c>
      <c r="C47" t="str">
        <f t="shared" si="2"/>
        <v>1/19</v>
      </c>
      <c r="D47" t="str">
        <f t="shared" si="3"/>
        <v>52/8582</v>
      </c>
      <c r="E47">
        <v>0.109165414944306</v>
      </c>
      <c r="F47">
        <v>0.27317231868267</v>
      </c>
      <c r="G47">
        <v>0.24168296841799</v>
      </c>
      <c r="H47" t="s">
        <v>324</v>
      </c>
      <c r="I47">
        <v>1</v>
      </c>
      <c r="J47" t="str">
        <f t="shared" si="0"/>
        <v/>
      </c>
    </row>
    <row r="48" spans="1:10">
      <c r="A48" t="s">
        <v>339</v>
      </c>
      <c r="B48" t="s">
        <v>340</v>
      </c>
      <c r="C48" t="str">
        <f t="shared" si="2"/>
        <v>1/19</v>
      </c>
      <c r="D48" t="str">
        <f t="shared" si="3"/>
        <v>52/8582</v>
      </c>
      <c r="E48">
        <v>0.109165414944306</v>
      </c>
      <c r="F48">
        <v>0.27317231868267</v>
      </c>
      <c r="G48">
        <v>0.24168296841799</v>
      </c>
      <c r="H48" t="s">
        <v>324</v>
      </c>
      <c r="I48">
        <v>1</v>
      </c>
      <c r="J48" t="str">
        <f t="shared" si="0"/>
        <v/>
      </c>
    </row>
    <row r="49" spans="1:10">
      <c r="A49" t="s">
        <v>341</v>
      </c>
      <c r="B49" t="s">
        <v>342</v>
      </c>
      <c r="C49" t="str">
        <f t="shared" si="2"/>
        <v>1/19</v>
      </c>
      <c r="D49" t="str">
        <f>"53/8582"</f>
        <v>53/8582</v>
      </c>
      <c r="E49">
        <v>0.111149688932121</v>
      </c>
      <c r="F49">
        <v>0.27317231868267</v>
      </c>
      <c r="G49">
        <v>0.24168296841799</v>
      </c>
      <c r="H49" t="s">
        <v>324</v>
      </c>
      <c r="I49">
        <v>1</v>
      </c>
      <c r="J49" t="str">
        <f t="shared" si="0"/>
        <v/>
      </c>
    </row>
    <row r="50" spans="1:10">
      <c r="A50" t="s">
        <v>343</v>
      </c>
      <c r="B50" t="s">
        <v>344</v>
      </c>
      <c r="C50" t="str">
        <f t="shared" si="2"/>
        <v>1/19</v>
      </c>
      <c r="D50" t="str">
        <f>"54/8582"</f>
        <v>54/8582</v>
      </c>
      <c r="E50">
        <v>0.113129775215424</v>
      </c>
      <c r="F50">
        <v>0.27317231868267</v>
      </c>
      <c r="G50">
        <v>0.24168296841799</v>
      </c>
      <c r="H50" t="s">
        <v>324</v>
      </c>
      <c r="I50">
        <v>1</v>
      </c>
      <c r="J50" t="str">
        <f t="shared" si="0"/>
        <v/>
      </c>
    </row>
    <row r="51" spans="1:10">
      <c r="A51" t="s">
        <v>345</v>
      </c>
      <c r="B51" t="s">
        <v>346</v>
      </c>
      <c r="C51" t="str">
        <f t="shared" si="2"/>
        <v>1/19</v>
      </c>
      <c r="D51" t="str">
        <f>"55/8582"</f>
        <v>55/8582</v>
      </c>
      <c r="E51">
        <v>0.11510568214212499</v>
      </c>
      <c r="F51">
        <v>0.27317231868267</v>
      </c>
      <c r="G51">
        <v>0.24168296841799</v>
      </c>
      <c r="H51" t="s">
        <v>324</v>
      </c>
      <c r="I51">
        <v>1</v>
      </c>
      <c r="J51" t="str">
        <f t="shared" si="0"/>
        <v/>
      </c>
    </row>
    <row r="52" spans="1:10">
      <c r="A52" t="s">
        <v>347</v>
      </c>
      <c r="B52" t="s">
        <v>348</v>
      </c>
      <c r="C52" t="str">
        <f t="shared" si="2"/>
        <v>1/19</v>
      </c>
      <c r="D52" t="str">
        <f>"55/8582"</f>
        <v>55/8582</v>
      </c>
      <c r="E52">
        <v>0.11510568214212499</v>
      </c>
      <c r="F52">
        <v>0.27317231868267</v>
      </c>
      <c r="G52">
        <v>0.24168296841799</v>
      </c>
      <c r="H52" t="s">
        <v>324</v>
      </c>
      <c r="I52">
        <v>1</v>
      </c>
      <c r="J52" t="str">
        <f t="shared" si="0"/>
        <v/>
      </c>
    </row>
    <row r="53" spans="1:10">
      <c r="A53" t="s">
        <v>658</v>
      </c>
      <c r="B53" t="s">
        <v>659</v>
      </c>
      <c r="C53" t="str">
        <f t="shared" si="2"/>
        <v>1/19</v>
      </c>
      <c r="D53" t="str">
        <f>"56/8582"</f>
        <v>56/8582</v>
      </c>
      <c r="E53">
        <v>0.11707741804447</v>
      </c>
      <c r="F53">
        <v>0.27317231868267</v>
      </c>
      <c r="G53">
        <v>0.24168296841799</v>
      </c>
      <c r="H53" t="s">
        <v>1573</v>
      </c>
      <c r="I53">
        <v>1</v>
      </c>
      <c r="J53" t="str">
        <f t="shared" si="0"/>
        <v/>
      </c>
    </row>
    <row r="54" spans="1:10">
      <c r="A54" t="s">
        <v>349</v>
      </c>
      <c r="B54" t="s">
        <v>350</v>
      </c>
      <c r="C54" t="str">
        <f t="shared" si="2"/>
        <v>1/19</v>
      </c>
      <c r="D54" t="str">
        <f>"56/8582"</f>
        <v>56/8582</v>
      </c>
      <c r="E54">
        <v>0.11707741804447</v>
      </c>
      <c r="F54">
        <v>0.27317231868267</v>
      </c>
      <c r="G54">
        <v>0.24168296841799</v>
      </c>
      <c r="H54" t="s">
        <v>324</v>
      </c>
      <c r="I54">
        <v>1</v>
      </c>
      <c r="J54" t="str">
        <f t="shared" si="0"/>
        <v/>
      </c>
    </row>
    <row r="55" spans="1:10">
      <c r="A55" t="s">
        <v>351</v>
      </c>
      <c r="B55" t="s">
        <v>352</v>
      </c>
      <c r="C55" t="str">
        <f t="shared" si="2"/>
        <v>1/19</v>
      </c>
      <c r="D55" t="str">
        <f>"56/8582"</f>
        <v>56/8582</v>
      </c>
      <c r="E55">
        <v>0.11707741804447</v>
      </c>
      <c r="F55">
        <v>0.27317231868267</v>
      </c>
      <c r="G55">
        <v>0.24168296841799</v>
      </c>
      <c r="H55" t="s">
        <v>324</v>
      </c>
      <c r="I55">
        <v>1</v>
      </c>
      <c r="J55" t="str">
        <f t="shared" si="0"/>
        <v/>
      </c>
    </row>
    <row r="56" spans="1:10">
      <c r="A56" t="s">
        <v>353</v>
      </c>
      <c r="B56" t="s">
        <v>354</v>
      </c>
      <c r="C56" t="str">
        <f t="shared" si="2"/>
        <v>1/19</v>
      </c>
      <c r="D56" t="str">
        <f>"56/8582"</f>
        <v>56/8582</v>
      </c>
      <c r="E56">
        <v>0.11707741804447</v>
      </c>
      <c r="F56">
        <v>0.27317231868267</v>
      </c>
      <c r="G56">
        <v>0.24168296841799</v>
      </c>
      <c r="H56" t="s">
        <v>324</v>
      </c>
      <c r="I56">
        <v>1</v>
      </c>
      <c r="J56" t="str">
        <f t="shared" si="0"/>
        <v/>
      </c>
    </row>
    <row r="57" spans="1:10">
      <c r="A57" t="s">
        <v>1574</v>
      </c>
      <c r="B57" t="s">
        <v>1575</v>
      </c>
      <c r="C57" t="str">
        <f t="shared" si="2"/>
        <v>1/19</v>
      </c>
      <c r="D57" t="str">
        <f>"56/8582"</f>
        <v>56/8582</v>
      </c>
      <c r="E57">
        <v>0.11707741804447</v>
      </c>
      <c r="F57">
        <v>0.27317231868267</v>
      </c>
      <c r="G57">
        <v>0.24168296841799</v>
      </c>
      <c r="H57" t="s">
        <v>1576</v>
      </c>
      <c r="I57">
        <v>1</v>
      </c>
      <c r="J57" t="str">
        <f t="shared" si="0"/>
        <v/>
      </c>
    </row>
    <row r="58" spans="1:10">
      <c r="A58" t="s">
        <v>355</v>
      </c>
      <c r="B58" t="s">
        <v>356</v>
      </c>
      <c r="C58" t="str">
        <f t="shared" si="2"/>
        <v>1/19</v>
      </c>
      <c r="D58" t="str">
        <f>"57/8582"</f>
        <v>57/8582</v>
      </c>
      <c r="E58">
        <v>0.11904499123907</v>
      </c>
      <c r="F58">
        <v>0.27317231868267</v>
      </c>
      <c r="G58">
        <v>0.24168296841799</v>
      </c>
      <c r="H58" t="s">
        <v>324</v>
      </c>
      <c r="I58">
        <v>1</v>
      </c>
      <c r="J58" t="str">
        <f t="shared" si="0"/>
        <v/>
      </c>
    </row>
    <row r="59" spans="1:10">
      <c r="A59" t="s">
        <v>357</v>
      </c>
      <c r="B59" t="s">
        <v>358</v>
      </c>
      <c r="C59" t="str">
        <f t="shared" si="2"/>
        <v>1/19</v>
      </c>
      <c r="D59" t="str">
        <f>"57/8582"</f>
        <v>57/8582</v>
      </c>
      <c r="E59">
        <v>0.11904499123907</v>
      </c>
      <c r="F59">
        <v>0.27317231868267</v>
      </c>
      <c r="G59">
        <v>0.24168296841799</v>
      </c>
      <c r="H59" t="s">
        <v>324</v>
      </c>
      <c r="I59">
        <v>1</v>
      </c>
      <c r="J59" t="str">
        <f t="shared" si="0"/>
        <v/>
      </c>
    </row>
    <row r="60" spans="1:10">
      <c r="A60" t="s">
        <v>359</v>
      </c>
      <c r="B60" t="s">
        <v>360</v>
      </c>
      <c r="C60" t="str">
        <f t="shared" si="2"/>
        <v>1/19</v>
      </c>
      <c r="D60" t="str">
        <f>"57/8582"</f>
        <v>57/8582</v>
      </c>
      <c r="E60">
        <v>0.11904499123907</v>
      </c>
      <c r="F60">
        <v>0.27317231868267</v>
      </c>
      <c r="G60">
        <v>0.24168296841799</v>
      </c>
      <c r="H60" t="s">
        <v>324</v>
      </c>
      <c r="I60">
        <v>1</v>
      </c>
      <c r="J60" t="str">
        <f t="shared" si="0"/>
        <v/>
      </c>
    </row>
    <row r="61" spans="1:10">
      <c r="A61" t="s">
        <v>361</v>
      </c>
      <c r="B61" t="s">
        <v>362</v>
      </c>
      <c r="C61" t="str">
        <f t="shared" si="2"/>
        <v>1/19</v>
      </c>
      <c r="D61" t="str">
        <f>"57/8582"</f>
        <v>57/8582</v>
      </c>
      <c r="E61">
        <v>0.11904499123907</v>
      </c>
      <c r="F61">
        <v>0.27317231868267</v>
      </c>
      <c r="G61">
        <v>0.24168296841799</v>
      </c>
      <c r="H61" t="s">
        <v>324</v>
      </c>
      <c r="I61">
        <v>1</v>
      </c>
      <c r="J61" t="str">
        <f t="shared" si="0"/>
        <v/>
      </c>
    </row>
    <row r="62" spans="1:10">
      <c r="A62" t="s">
        <v>363</v>
      </c>
      <c r="B62" t="s">
        <v>364</v>
      </c>
      <c r="C62" t="str">
        <f t="shared" si="2"/>
        <v>1/19</v>
      </c>
      <c r="D62" t="str">
        <f>"59/8582"</f>
        <v>59/8582</v>
      </c>
      <c r="E62">
        <v>0.122967682693453</v>
      </c>
      <c r="F62">
        <v>0.27317231868267</v>
      </c>
      <c r="G62">
        <v>0.24168296841799</v>
      </c>
      <c r="H62" t="s">
        <v>324</v>
      </c>
      <c r="I62">
        <v>1</v>
      </c>
      <c r="J62" t="str">
        <f t="shared" si="0"/>
        <v/>
      </c>
    </row>
    <row r="63" spans="1:10">
      <c r="A63" t="s">
        <v>365</v>
      </c>
      <c r="B63" t="s">
        <v>366</v>
      </c>
      <c r="C63" t="str">
        <f t="shared" si="2"/>
        <v>1/19</v>
      </c>
      <c r="D63" t="str">
        <f>"60/8582"</f>
        <v>60/8582</v>
      </c>
      <c r="E63">
        <v>0.12492281750852</v>
      </c>
      <c r="F63">
        <v>0.27317231868267</v>
      </c>
      <c r="G63">
        <v>0.24168296841799</v>
      </c>
      <c r="H63" t="s">
        <v>324</v>
      </c>
      <c r="I63">
        <v>1</v>
      </c>
      <c r="J63" t="str">
        <f t="shared" si="0"/>
        <v/>
      </c>
    </row>
    <row r="64" spans="1:10">
      <c r="A64" t="s">
        <v>367</v>
      </c>
      <c r="B64" t="s">
        <v>368</v>
      </c>
      <c r="C64" t="str">
        <f t="shared" si="2"/>
        <v>1/19</v>
      </c>
      <c r="D64" t="str">
        <f>"62/8582"</f>
        <v>62/8582</v>
      </c>
      <c r="E64">
        <v>0.12882070658613001</v>
      </c>
      <c r="F64">
        <v>0.27317231868267</v>
      </c>
      <c r="G64">
        <v>0.24168296841799</v>
      </c>
      <c r="H64" t="s">
        <v>324</v>
      </c>
      <c r="I64">
        <v>1</v>
      </c>
      <c r="J64" t="str">
        <f t="shared" si="0"/>
        <v/>
      </c>
    </row>
    <row r="65" spans="1:10">
      <c r="A65" t="s">
        <v>369</v>
      </c>
      <c r="B65" t="s">
        <v>370</v>
      </c>
      <c r="C65" t="str">
        <f t="shared" si="2"/>
        <v>1/19</v>
      </c>
      <c r="D65" t="str">
        <f>"63/8582"</f>
        <v>63/8582</v>
      </c>
      <c r="E65">
        <v>0.13076347731088001</v>
      </c>
      <c r="F65">
        <v>0.27317231868267</v>
      </c>
      <c r="G65">
        <v>0.24168296841799</v>
      </c>
      <c r="H65" t="s">
        <v>324</v>
      </c>
      <c r="I65">
        <v>1</v>
      </c>
      <c r="J65" t="str">
        <f t="shared" si="0"/>
        <v/>
      </c>
    </row>
    <row r="66" spans="1:10">
      <c r="A66" t="s">
        <v>371</v>
      </c>
      <c r="B66" t="s">
        <v>372</v>
      </c>
      <c r="C66" t="str">
        <f t="shared" si="2"/>
        <v>1/19</v>
      </c>
      <c r="D66" t="str">
        <f>"63/8582"</f>
        <v>63/8582</v>
      </c>
      <c r="E66">
        <v>0.13076347731088001</v>
      </c>
      <c r="F66">
        <v>0.27317231868267</v>
      </c>
      <c r="G66">
        <v>0.24168296841799</v>
      </c>
      <c r="H66" t="s">
        <v>324</v>
      </c>
      <c r="I66">
        <v>1</v>
      </c>
      <c r="J66" t="str">
        <f t="shared" ref="J66:J129" si="4">IF(F66&lt;0.05,"*","")</f>
        <v/>
      </c>
    </row>
    <row r="67" spans="1:10">
      <c r="A67" t="s">
        <v>373</v>
      </c>
      <c r="B67" t="s">
        <v>374</v>
      </c>
      <c r="C67" t="str">
        <f t="shared" si="2"/>
        <v>1/19</v>
      </c>
      <c r="D67" t="str">
        <f>"63/8582"</f>
        <v>63/8582</v>
      </c>
      <c r="E67">
        <v>0.13076347731088001</v>
      </c>
      <c r="F67">
        <v>0.27317231868267</v>
      </c>
      <c r="G67">
        <v>0.24168296841799</v>
      </c>
      <c r="H67" t="s">
        <v>324</v>
      </c>
      <c r="I67">
        <v>1</v>
      </c>
      <c r="J67" t="str">
        <f t="shared" si="4"/>
        <v/>
      </c>
    </row>
    <row r="68" spans="1:10">
      <c r="A68" t="s">
        <v>375</v>
      </c>
      <c r="B68" t="s">
        <v>376</v>
      </c>
      <c r="C68" t="str">
        <f t="shared" si="2"/>
        <v>1/19</v>
      </c>
      <c r="D68" t="str">
        <f>"64/8582"</f>
        <v>64/8582</v>
      </c>
      <c r="E68">
        <v>0.13270214310863701</v>
      </c>
      <c r="F68">
        <v>0.27317231868267</v>
      </c>
      <c r="G68">
        <v>0.24168296841799</v>
      </c>
      <c r="H68" t="s">
        <v>324</v>
      </c>
      <c r="I68">
        <v>1</v>
      </c>
      <c r="J68" t="str">
        <f t="shared" si="4"/>
        <v/>
      </c>
    </row>
    <row r="69" spans="1:10">
      <c r="A69" t="s">
        <v>136</v>
      </c>
      <c r="B69" t="s">
        <v>137</v>
      </c>
      <c r="C69" t="str">
        <f t="shared" si="2"/>
        <v>1/19</v>
      </c>
      <c r="D69" t="str">
        <f>"64/8582"</f>
        <v>64/8582</v>
      </c>
      <c r="E69">
        <v>0.13270214310863701</v>
      </c>
      <c r="F69">
        <v>0.27317231868267</v>
      </c>
      <c r="G69">
        <v>0.24168296841799</v>
      </c>
      <c r="H69" t="s">
        <v>1450</v>
      </c>
      <c r="I69">
        <v>1</v>
      </c>
      <c r="J69" t="str">
        <f t="shared" si="4"/>
        <v/>
      </c>
    </row>
    <row r="70" spans="1:10">
      <c r="A70" t="s">
        <v>377</v>
      </c>
      <c r="B70" t="s">
        <v>378</v>
      </c>
      <c r="C70" t="str">
        <f t="shared" si="2"/>
        <v>1/19</v>
      </c>
      <c r="D70" t="str">
        <f>"64/8582"</f>
        <v>64/8582</v>
      </c>
      <c r="E70">
        <v>0.13270214310863701</v>
      </c>
      <c r="F70">
        <v>0.27317231868267</v>
      </c>
      <c r="G70">
        <v>0.24168296841799</v>
      </c>
      <c r="H70" t="s">
        <v>324</v>
      </c>
      <c r="I70">
        <v>1</v>
      </c>
      <c r="J70" t="str">
        <f t="shared" si="4"/>
        <v/>
      </c>
    </row>
    <row r="71" spans="1:10">
      <c r="A71" t="s">
        <v>379</v>
      </c>
      <c r="B71" t="s">
        <v>380</v>
      </c>
      <c r="C71" t="str">
        <f t="shared" si="2"/>
        <v>1/19</v>
      </c>
      <c r="D71" t="str">
        <f>"64/8582"</f>
        <v>64/8582</v>
      </c>
      <c r="E71">
        <v>0.13270214310863701</v>
      </c>
      <c r="F71">
        <v>0.27317231868267</v>
      </c>
      <c r="G71">
        <v>0.24168296841799</v>
      </c>
      <c r="H71" t="s">
        <v>324</v>
      </c>
      <c r="I71">
        <v>1</v>
      </c>
      <c r="J71" t="str">
        <f t="shared" si="4"/>
        <v/>
      </c>
    </row>
    <row r="72" spans="1:10">
      <c r="A72" t="s">
        <v>381</v>
      </c>
      <c r="B72" t="s">
        <v>382</v>
      </c>
      <c r="C72" t="str">
        <f t="shared" si="2"/>
        <v>1/19</v>
      </c>
      <c r="D72" t="str">
        <f>"66/8582"</f>
        <v>66/8582</v>
      </c>
      <c r="E72">
        <v>0.13656719267780501</v>
      </c>
      <c r="F72">
        <v>0.27317231868267</v>
      </c>
      <c r="G72">
        <v>0.24168296841799</v>
      </c>
      <c r="H72" t="s">
        <v>324</v>
      </c>
      <c r="I72">
        <v>1</v>
      </c>
      <c r="J72" t="str">
        <f t="shared" si="4"/>
        <v/>
      </c>
    </row>
    <row r="73" spans="1:10">
      <c r="A73" t="s">
        <v>383</v>
      </c>
      <c r="B73" t="s">
        <v>384</v>
      </c>
      <c r="C73" t="str">
        <f t="shared" si="2"/>
        <v>1/19</v>
      </c>
      <c r="D73" t="str">
        <f>"66/8582"</f>
        <v>66/8582</v>
      </c>
      <c r="E73">
        <v>0.13656719267780501</v>
      </c>
      <c r="F73">
        <v>0.27317231868267</v>
      </c>
      <c r="G73">
        <v>0.24168296841799</v>
      </c>
      <c r="H73" t="s">
        <v>324</v>
      </c>
      <c r="I73">
        <v>1</v>
      </c>
      <c r="J73" t="str">
        <f t="shared" si="4"/>
        <v/>
      </c>
    </row>
    <row r="74" spans="1:10">
      <c r="A74" t="s">
        <v>385</v>
      </c>
      <c r="B74" t="s">
        <v>386</v>
      </c>
      <c r="C74" t="str">
        <f t="shared" si="2"/>
        <v>1/19</v>
      </c>
      <c r="D74" t="str">
        <f>"66/8582"</f>
        <v>66/8582</v>
      </c>
      <c r="E74">
        <v>0.13656719267780501</v>
      </c>
      <c r="F74">
        <v>0.27317231868267</v>
      </c>
      <c r="G74">
        <v>0.24168296841799</v>
      </c>
      <c r="H74" t="s">
        <v>324</v>
      </c>
      <c r="I74">
        <v>1</v>
      </c>
      <c r="J74" t="str">
        <f t="shared" si="4"/>
        <v/>
      </c>
    </row>
    <row r="75" spans="1:10">
      <c r="A75" t="s">
        <v>387</v>
      </c>
      <c r="B75" t="s">
        <v>388</v>
      </c>
      <c r="C75" t="str">
        <f t="shared" si="2"/>
        <v>1/19</v>
      </c>
      <c r="D75" t="str">
        <f>"67/8582"</f>
        <v>67/8582</v>
      </c>
      <c r="E75">
        <v>0.13849359278808199</v>
      </c>
      <c r="F75">
        <v>0.27317231868267</v>
      </c>
      <c r="G75">
        <v>0.24168296841799</v>
      </c>
      <c r="H75" t="s">
        <v>324</v>
      </c>
      <c r="I75">
        <v>1</v>
      </c>
      <c r="J75" t="str">
        <f t="shared" si="4"/>
        <v/>
      </c>
    </row>
    <row r="76" spans="1:10">
      <c r="A76" t="s">
        <v>389</v>
      </c>
      <c r="B76" t="s">
        <v>390</v>
      </c>
      <c r="C76" t="str">
        <f t="shared" si="2"/>
        <v>1/19</v>
      </c>
      <c r="D76" t="str">
        <f>"68/8582"</f>
        <v>68/8582</v>
      </c>
      <c r="E76">
        <v>0.14041592064915401</v>
      </c>
      <c r="F76">
        <v>0.27317231868267</v>
      </c>
      <c r="G76">
        <v>0.24168296841799</v>
      </c>
      <c r="H76" t="s">
        <v>324</v>
      </c>
      <c r="I76">
        <v>1</v>
      </c>
      <c r="J76" t="str">
        <f t="shared" si="4"/>
        <v/>
      </c>
    </row>
    <row r="77" spans="1:10">
      <c r="A77" t="s">
        <v>391</v>
      </c>
      <c r="B77" t="s">
        <v>392</v>
      </c>
      <c r="C77" t="str">
        <f t="shared" si="2"/>
        <v>1/19</v>
      </c>
      <c r="D77" t="str">
        <f>"68/8582"</f>
        <v>68/8582</v>
      </c>
      <c r="E77">
        <v>0.14041592064915401</v>
      </c>
      <c r="F77">
        <v>0.27317231868267</v>
      </c>
      <c r="G77">
        <v>0.24168296841799</v>
      </c>
      <c r="H77" t="s">
        <v>324</v>
      </c>
      <c r="I77">
        <v>1</v>
      </c>
      <c r="J77" t="str">
        <f t="shared" si="4"/>
        <v/>
      </c>
    </row>
    <row r="78" spans="1:10">
      <c r="A78" t="s">
        <v>393</v>
      </c>
      <c r="B78" t="s">
        <v>394</v>
      </c>
      <c r="C78" t="str">
        <f t="shared" si="2"/>
        <v>1/19</v>
      </c>
      <c r="D78" t="str">
        <f>"70/8582"</f>
        <v>70/8582</v>
      </c>
      <c r="E78">
        <v>0.14424839213282301</v>
      </c>
      <c r="F78">
        <v>0.27317231868267</v>
      </c>
      <c r="G78">
        <v>0.24168296841799</v>
      </c>
      <c r="H78" t="s">
        <v>324</v>
      </c>
      <c r="I78">
        <v>1</v>
      </c>
      <c r="J78" t="str">
        <f t="shared" si="4"/>
        <v/>
      </c>
    </row>
    <row r="79" spans="1:10">
      <c r="A79" t="s">
        <v>395</v>
      </c>
      <c r="B79" t="s">
        <v>396</v>
      </c>
      <c r="C79" t="str">
        <f t="shared" si="2"/>
        <v>1/19</v>
      </c>
      <c r="D79" t="str">
        <f>"70/8582"</f>
        <v>70/8582</v>
      </c>
      <c r="E79">
        <v>0.14424839213282301</v>
      </c>
      <c r="F79">
        <v>0.27317231868267</v>
      </c>
      <c r="G79">
        <v>0.24168296841799</v>
      </c>
      <c r="H79" t="s">
        <v>324</v>
      </c>
      <c r="I79">
        <v>1</v>
      </c>
      <c r="J79" t="str">
        <f t="shared" si="4"/>
        <v/>
      </c>
    </row>
    <row r="80" spans="1:10">
      <c r="A80" t="s">
        <v>397</v>
      </c>
      <c r="B80" t="s">
        <v>398</v>
      </c>
      <c r="C80" t="str">
        <f t="shared" si="2"/>
        <v>1/19</v>
      </c>
      <c r="D80" t="str">
        <f>"70/8582"</f>
        <v>70/8582</v>
      </c>
      <c r="E80">
        <v>0.14424839213282301</v>
      </c>
      <c r="F80">
        <v>0.27317231868267</v>
      </c>
      <c r="G80">
        <v>0.24168296841799</v>
      </c>
      <c r="H80" t="s">
        <v>324</v>
      </c>
      <c r="I80">
        <v>1</v>
      </c>
      <c r="J80" t="str">
        <f t="shared" si="4"/>
        <v/>
      </c>
    </row>
    <row r="81" spans="1:10">
      <c r="A81" t="s">
        <v>399</v>
      </c>
      <c r="B81" t="s">
        <v>400</v>
      </c>
      <c r="C81" t="str">
        <f t="shared" si="2"/>
        <v>1/19</v>
      </c>
      <c r="D81" t="str">
        <f>"72/8582"</f>
        <v>72/8582</v>
      </c>
      <c r="E81">
        <v>0.14806467199443399</v>
      </c>
      <c r="F81">
        <v>0.27317231868267</v>
      </c>
      <c r="G81">
        <v>0.24168296841799</v>
      </c>
      <c r="H81" t="s">
        <v>324</v>
      </c>
      <c r="I81">
        <v>1</v>
      </c>
      <c r="J81" t="str">
        <f t="shared" si="4"/>
        <v/>
      </c>
    </row>
    <row r="82" spans="1:10">
      <c r="A82" t="s">
        <v>401</v>
      </c>
      <c r="B82" t="s">
        <v>402</v>
      </c>
      <c r="C82" t="str">
        <f t="shared" si="2"/>
        <v>1/19</v>
      </c>
      <c r="D82" t="str">
        <f>"73/8582"</f>
        <v>73/8582</v>
      </c>
      <c r="E82">
        <v>0.149966760270828</v>
      </c>
      <c r="F82">
        <v>0.27317231868267</v>
      </c>
      <c r="G82">
        <v>0.24168296841799</v>
      </c>
      <c r="H82" t="s">
        <v>324</v>
      </c>
      <c r="I82">
        <v>1</v>
      </c>
      <c r="J82" t="str">
        <f t="shared" si="4"/>
        <v/>
      </c>
    </row>
    <row r="83" spans="1:10">
      <c r="A83" t="s">
        <v>1422</v>
      </c>
      <c r="B83" t="s">
        <v>1423</v>
      </c>
      <c r="C83" t="str">
        <f t="shared" si="2"/>
        <v>1/19</v>
      </c>
      <c r="D83" t="str">
        <f>"73/8582"</f>
        <v>73/8582</v>
      </c>
      <c r="E83">
        <v>0.149966760270828</v>
      </c>
      <c r="F83">
        <v>0.27317231868267</v>
      </c>
      <c r="G83">
        <v>0.24168296841799</v>
      </c>
      <c r="H83" t="s">
        <v>1455</v>
      </c>
      <c r="I83">
        <v>1</v>
      </c>
      <c r="J83" t="str">
        <f t="shared" si="4"/>
        <v/>
      </c>
    </row>
    <row r="84" spans="1:10">
      <c r="A84" t="s">
        <v>403</v>
      </c>
      <c r="B84" t="s">
        <v>404</v>
      </c>
      <c r="C84" t="str">
        <f t="shared" si="2"/>
        <v>1/19</v>
      </c>
      <c r="D84" t="str">
        <f>"73/8582"</f>
        <v>73/8582</v>
      </c>
      <c r="E84">
        <v>0.149966760270828</v>
      </c>
      <c r="F84">
        <v>0.27317231868267</v>
      </c>
      <c r="G84">
        <v>0.24168296841799</v>
      </c>
      <c r="H84" t="s">
        <v>324</v>
      </c>
      <c r="I84">
        <v>1</v>
      </c>
      <c r="J84" t="str">
        <f t="shared" si="4"/>
        <v/>
      </c>
    </row>
    <row r="85" spans="1:10">
      <c r="A85" t="s">
        <v>405</v>
      </c>
      <c r="B85" t="s">
        <v>406</v>
      </c>
      <c r="C85" t="str">
        <f t="shared" si="2"/>
        <v>1/19</v>
      </c>
      <c r="D85" t="str">
        <f>"73/8582"</f>
        <v>73/8582</v>
      </c>
      <c r="E85">
        <v>0.149966760270828</v>
      </c>
      <c r="F85">
        <v>0.27317231868267</v>
      </c>
      <c r="G85">
        <v>0.24168296841799</v>
      </c>
      <c r="H85" t="s">
        <v>324</v>
      </c>
      <c r="I85">
        <v>1</v>
      </c>
      <c r="J85" t="str">
        <f t="shared" si="4"/>
        <v/>
      </c>
    </row>
    <row r="86" spans="1:10">
      <c r="A86" t="s">
        <v>407</v>
      </c>
      <c r="B86" t="s">
        <v>408</v>
      </c>
      <c r="C86" t="str">
        <f t="shared" si="2"/>
        <v>1/19</v>
      </c>
      <c r="D86" t="str">
        <f>"74/8582"</f>
        <v>74/8582</v>
      </c>
      <c r="E86">
        <v>0.15186482485595501</v>
      </c>
      <c r="F86">
        <v>0.27317231868267</v>
      </c>
      <c r="G86">
        <v>0.24168296841799</v>
      </c>
      <c r="H86" t="s">
        <v>324</v>
      </c>
      <c r="I86">
        <v>1</v>
      </c>
      <c r="J86" t="str">
        <f t="shared" si="4"/>
        <v/>
      </c>
    </row>
    <row r="87" spans="1:10">
      <c r="A87" t="s">
        <v>409</v>
      </c>
      <c r="B87" t="s">
        <v>410</v>
      </c>
      <c r="C87" t="str">
        <f t="shared" ref="C87:C128" si="5">"1/19"</f>
        <v>1/19</v>
      </c>
      <c r="D87" t="str">
        <f>"74/8582"</f>
        <v>74/8582</v>
      </c>
      <c r="E87">
        <v>0.15186482485595501</v>
      </c>
      <c r="F87">
        <v>0.27317231868267</v>
      </c>
      <c r="G87">
        <v>0.24168296841799</v>
      </c>
      <c r="H87" t="s">
        <v>324</v>
      </c>
      <c r="I87">
        <v>1</v>
      </c>
      <c r="J87" t="str">
        <f t="shared" si="4"/>
        <v/>
      </c>
    </row>
    <row r="88" spans="1:10">
      <c r="A88" t="s">
        <v>411</v>
      </c>
      <c r="B88" t="s">
        <v>412</v>
      </c>
      <c r="C88" t="str">
        <f t="shared" si="5"/>
        <v>1/19</v>
      </c>
      <c r="D88" t="str">
        <f>"75/8582"</f>
        <v>75/8582</v>
      </c>
      <c r="E88">
        <v>0.15375887378963399</v>
      </c>
      <c r="F88">
        <v>0.27317231868267</v>
      </c>
      <c r="G88">
        <v>0.24168296841799</v>
      </c>
      <c r="H88" t="s">
        <v>324</v>
      </c>
      <c r="I88">
        <v>1</v>
      </c>
      <c r="J88" t="str">
        <f t="shared" si="4"/>
        <v/>
      </c>
    </row>
    <row r="89" spans="1:10">
      <c r="A89" t="s">
        <v>413</v>
      </c>
      <c r="B89" t="s">
        <v>414</v>
      </c>
      <c r="C89" t="str">
        <f t="shared" si="5"/>
        <v>1/19</v>
      </c>
      <c r="D89" t="str">
        <f>"75/8582"</f>
        <v>75/8582</v>
      </c>
      <c r="E89">
        <v>0.15375887378963399</v>
      </c>
      <c r="F89">
        <v>0.27317231868267</v>
      </c>
      <c r="G89">
        <v>0.24168296841799</v>
      </c>
      <c r="H89" t="s">
        <v>324</v>
      </c>
      <c r="I89">
        <v>1</v>
      </c>
      <c r="J89" t="str">
        <f t="shared" si="4"/>
        <v/>
      </c>
    </row>
    <row r="90" spans="1:10">
      <c r="A90" t="s">
        <v>415</v>
      </c>
      <c r="B90" t="s">
        <v>416</v>
      </c>
      <c r="C90" t="str">
        <f t="shared" si="5"/>
        <v>1/19</v>
      </c>
      <c r="D90" t="str">
        <f>"76/8582"</f>
        <v>76/8582</v>
      </c>
      <c r="E90">
        <v>0.15564891509655801</v>
      </c>
      <c r="F90">
        <v>0.27317231868267</v>
      </c>
      <c r="G90">
        <v>0.24168296841799</v>
      </c>
      <c r="H90" t="s">
        <v>324</v>
      </c>
      <c r="I90">
        <v>1</v>
      </c>
      <c r="J90" t="str">
        <f t="shared" si="4"/>
        <v/>
      </c>
    </row>
    <row r="91" spans="1:10">
      <c r="A91" t="s">
        <v>417</v>
      </c>
      <c r="B91" t="s">
        <v>418</v>
      </c>
      <c r="C91" t="str">
        <f t="shared" si="5"/>
        <v>1/19</v>
      </c>
      <c r="D91" t="str">
        <f>"76/8582"</f>
        <v>76/8582</v>
      </c>
      <c r="E91">
        <v>0.15564891509655801</v>
      </c>
      <c r="F91">
        <v>0.27317231868267</v>
      </c>
      <c r="G91">
        <v>0.24168296841799</v>
      </c>
      <c r="H91" t="s">
        <v>324</v>
      </c>
      <c r="I91">
        <v>1</v>
      </c>
      <c r="J91" t="str">
        <f t="shared" si="4"/>
        <v/>
      </c>
    </row>
    <row r="92" spans="1:10">
      <c r="A92" t="s">
        <v>419</v>
      </c>
      <c r="B92" t="s">
        <v>420</v>
      </c>
      <c r="C92" t="str">
        <f t="shared" si="5"/>
        <v>1/19</v>
      </c>
      <c r="D92" t="str">
        <f>"77/8582"</f>
        <v>77/8582</v>
      </c>
      <c r="E92">
        <v>0.15753495678632501</v>
      </c>
      <c r="F92">
        <v>0.27317231868267</v>
      </c>
      <c r="G92">
        <v>0.24168296841799</v>
      </c>
      <c r="H92" t="s">
        <v>324</v>
      </c>
      <c r="I92">
        <v>1</v>
      </c>
      <c r="J92" t="str">
        <f t="shared" si="4"/>
        <v/>
      </c>
    </row>
    <row r="93" spans="1:10">
      <c r="A93" t="s">
        <v>421</v>
      </c>
      <c r="B93" t="s">
        <v>422</v>
      </c>
      <c r="C93" t="str">
        <f t="shared" si="5"/>
        <v>1/19</v>
      </c>
      <c r="D93" t="str">
        <f>"77/8582"</f>
        <v>77/8582</v>
      </c>
      <c r="E93">
        <v>0.15753495678632501</v>
      </c>
      <c r="F93">
        <v>0.27317231868267</v>
      </c>
      <c r="G93">
        <v>0.24168296841799</v>
      </c>
      <c r="H93" t="s">
        <v>324</v>
      </c>
      <c r="I93">
        <v>1</v>
      </c>
      <c r="J93" t="str">
        <f t="shared" si="4"/>
        <v/>
      </c>
    </row>
    <row r="94" spans="1:10">
      <c r="A94" t="s">
        <v>423</v>
      </c>
      <c r="B94" t="s">
        <v>424</v>
      </c>
      <c r="C94" t="str">
        <f t="shared" si="5"/>
        <v>1/19</v>
      </c>
      <c r="D94" t="str">
        <f>"77/8582"</f>
        <v>77/8582</v>
      </c>
      <c r="E94">
        <v>0.15753495678632501</v>
      </c>
      <c r="F94">
        <v>0.27317231868267</v>
      </c>
      <c r="G94">
        <v>0.24168296841799</v>
      </c>
      <c r="H94" t="s">
        <v>324</v>
      </c>
      <c r="I94">
        <v>1</v>
      </c>
      <c r="J94" t="str">
        <f t="shared" si="4"/>
        <v/>
      </c>
    </row>
    <row r="95" spans="1:10">
      <c r="A95" t="s">
        <v>425</v>
      </c>
      <c r="B95" t="s">
        <v>426</v>
      </c>
      <c r="C95" t="str">
        <f t="shared" si="5"/>
        <v>1/19</v>
      </c>
      <c r="D95" t="str">
        <f>"77/8582"</f>
        <v>77/8582</v>
      </c>
      <c r="E95">
        <v>0.15753495678632501</v>
      </c>
      <c r="F95">
        <v>0.27317231868267</v>
      </c>
      <c r="G95">
        <v>0.24168296841799</v>
      </c>
      <c r="H95" t="s">
        <v>324</v>
      </c>
      <c r="I95">
        <v>1</v>
      </c>
      <c r="J95" t="str">
        <f t="shared" si="4"/>
        <v/>
      </c>
    </row>
    <row r="96" spans="1:10">
      <c r="A96" t="s">
        <v>673</v>
      </c>
      <c r="B96" t="s">
        <v>674</v>
      </c>
      <c r="C96" t="str">
        <f t="shared" si="5"/>
        <v>1/19</v>
      </c>
      <c r="D96" t="str">
        <f>"80/8582"</f>
        <v>80/8582</v>
      </c>
      <c r="E96">
        <v>0.16316916402283199</v>
      </c>
      <c r="F96">
        <v>0.27996393406022702</v>
      </c>
      <c r="G96">
        <v>0.24769169497094701</v>
      </c>
      <c r="H96" t="s">
        <v>1577</v>
      </c>
      <c r="I96">
        <v>1</v>
      </c>
      <c r="J96" t="str">
        <f t="shared" si="4"/>
        <v/>
      </c>
    </row>
    <row r="97" spans="1:10">
      <c r="A97" t="s">
        <v>427</v>
      </c>
      <c r="B97" t="s">
        <v>428</v>
      </c>
      <c r="C97" t="str">
        <f t="shared" si="5"/>
        <v>1/19</v>
      </c>
      <c r="D97" t="str">
        <f>"81/8582"</f>
        <v>81/8582</v>
      </c>
      <c r="E97">
        <v>0.16503928703901199</v>
      </c>
      <c r="F97">
        <v>0.28022295611832299</v>
      </c>
      <c r="G97">
        <v>0.24792085881956899</v>
      </c>
      <c r="H97" t="s">
        <v>324</v>
      </c>
      <c r="I97">
        <v>1</v>
      </c>
      <c r="J97" t="str">
        <f t="shared" si="4"/>
        <v/>
      </c>
    </row>
    <row r="98" spans="1:10">
      <c r="A98" t="s">
        <v>429</v>
      </c>
      <c r="B98" t="s">
        <v>430</v>
      </c>
      <c r="C98" t="str">
        <f t="shared" si="5"/>
        <v>1/19</v>
      </c>
      <c r="D98" t="str">
        <f>"82/8582"</f>
        <v>82/8582</v>
      </c>
      <c r="E98">
        <v>0.16690545026054601</v>
      </c>
      <c r="F98">
        <v>0.280469983427516</v>
      </c>
      <c r="G98">
        <v>0.24813941058811501</v>
      </c>
      <c r="H98" t="s">
        <v>324</v>
      </c>
      <c r="I98">
        <v>1</v>
      </c>
      <c r="J98" t="str">
        <f t="shared" si="4"/>
        <v/>
      </c>
    </row>
    <row r="99" spans="1:10">
      <c r="A99" t="s">
        <v>431</v>
      </c>
      <c r="B99" t="s">
        <v>432</v>
      </c>
      <c r="C99" t="str">
        <f t="shared" si="5"/>
        <v>1/19</v>
      </c>
      <c r="D99" t="str">
        <f>"85/8582"</f>
        <v>85/8582</v>
      </c>
      <c r="E99">
        <v>0.17248026027864</v>
      </c>
      <c r="F99">
        <v>0.28153798839605698</v>
      </c>
      <c r="G99">
        <v>0.24908430358579201</v>
      </c>
      <c r="H99" t="s">
        <v>324</v>
      </c>
      <c r="I99">
        <v>1</v>
      </c>
      <c r="J99" t="str">
        <f t="shared" si="4"/>
        <v/>
      </c>
    </row>
    <row r="100" spans="1:10">
      <c r="A100" t="s">
        <v>433</v>
      </c>
      <c r="B100" t="s">
        <v>434</v>
      </c>
      <c r="C100" t="str">
        <f t="shared" si="5"/>
        <v>1/19</v>
      </c>
      <c r="D100" t="str">
        <f>"85/8582"</f>
        <v>85/8582</v>
      </c>
      <c r="E100">
        <v>0.17248026027864</v>
      </c>
      <c r="F100">
        <v>0.28153798839605698</v>
      </c>
      <c r="G100">
        <v>0.24908430358579201</v>
      </c>
      <c r="H100" t="s">
        <v>324</v>
      </c>
      <c r="I100">
        <v>1</v>
      </c>
      <c r="J100" t="str">
        <f t="shared" si="4"/>
        <v/>
      </c>
    </row>
    <row r="101" spans="1:10">
      <c r="A101" t="s">
        <v>435</v>
      </c>
      <c r="B101" t="s">
        <v>436</v>
      </c>
      <c r="C101" t="str">
        <f t="shared" si="5"/>
        <v>1/19</v>
      </c>
      <c r="D101" t="str">
        <f>"87/8582"</f>
        <v>87/8582</v>
      </c>
      <c r="E101">
        <v>0.17617714611287</v>
      </c>
      <c r="F101">
        <v>0.28153798839605698</v>
      </c>
      <c r="G101">
        <v>0.24908430358579201</v>
      </c>
      <c r="H101" t="s">
        <v>324</v>
      </c>
      <c r="I101">
        <v>1</v>
      </c>
      <c r="J101" t="str">
        <f t="shared" si="4"/>
        <v/>
      </c>
    </row>
    <row r="102" spans="1:10">
      <c r="A102" t="s">
        <v>437</v>
      </c>
      <c r="B102" t="s">
        <v>438</v>
      </c>
      <c r="C102" t="str">
        <f t="shared" si="5"/>
        <v>1/19</v>
      </c>
      <c r="D102" t="str">
        <f>"87/8582"</f>
        <v>87/8582</v>
      </c>
      <c r="E102">
        <v>0.17617714611287</v>
      </c>
      <c r="F102">
        <v>0.28153798839605698</v>
      </c>
      <c r="G102">
        <v>0.24908430358579201</v>
      </c>
      <c r="H102" t="s">
        <v>324</v>
      </c>
      <c r="I102">
        <v>1</v>
      </c>
      <c r="J102" t="str">
        <f t="shared" si="4"/>
        <v/>
      </c>
    </row>
    <row r="103" spans="1:10">
      <c r="A103" t="s">
        <v>439</v>
      </c>
      <c r="B103" t="s">
        <v>440</v>
      </c>
      <c r="C103" t="str">
        <f t="shared" si="5"/>
        <v>1/19</v>
      </c>
      <c r="D103" t="str">
        <f>"87/8582"</f>
        <v>87/8582</v>
      </c>
      <c r="E103">
        <v>0.17617714611287</v>
      </c>
      <c r="F103">
        <v>0.28153798839605698</v>
      </c>
      <c r="G103">
        <v>0.24908430358579201</v>
      </c>
      <c r="H103" t="s">
        <v>324</v>
      </c>
      <c r="I103">
        <v>1</v>
      </c>
      <c r="J103" t="str">
        <f t="shared" si="4"/>
        <v/>
      </c>
    </row>
    <row r="104" spans="1:10">
      <c r="A104" t="s">
        <v>65</v>
      </c>
      <c r="B104" t="s">
        <v>66</v>
      </c>
      <c r="C104" t="str">
        <f t="shared" si="5"/>
        <v>1/19</v>
      </c>
      <c r="D104" t="str">
        <f>"89/8582"</f>
        <v>89/8582</v>
      </c>
      <c r="E104">
        <v>0.179858381931428</v>
      </c>
      <c r="F104">
        <v>0.28205698625015302</v>
      </c>
      <c r="G104">
        <v>0.249543475080859</v>
      </c>
      <c r="H104" t="s">
        <v>1450</v>
      </c>
      <c r="I104">
        <v>1</v>
      </c>
      <c r="J104" t="str">
        <f t="shared" si="4"/>
        <v/>
      </c>
    </row>
    <row r="105" spans="1:10">
      <c r="A105" t="s">
        <v>441</v>
      </c>
      <c r="B105" t="s">
        <v>442</v>
      </c>
      <c r="C105" t="str">
        <f t="shared" si="5"/>
        <v>1/19</v>
      </c>
      <c r="D105" t="str">
        <f>"90/8582"</f>
        <v>90/8582</v>
      </c>
      <c r="E105">
        <v>0.181693150651939</v>
      </c>
      <c r="F105">
        <v>0.28205698625015302</v>
      </c>
      <c r="G105">
        <v>0.249543475080859</v>
      </c>
      <c r="H105" t="s">
        <v>324</v>
      </c>
      <c r="I105">
        <v>1</v>
      </c>
      <c r="J105" t="str">
        <f t="shared" si="4"/>
        <v/>
      </c>
    </row>
    <row r="106" spans="1:10">
      <c r="A106" t="s">
        <v>722</v>
      </c>
      <c r="B106" t="s">
        <v>723</v>
      </c>
      <c r="C106" t="str">
        <f t="shared" si="5"/>
        <v>1/19</v>
      </c>
      <c r="D106" t="str">
        <f>"90/8582"</f>
        <v>90/8582</v>
      </c>
      <c r="E106">
        <v>0.181693150651939</v>
      </c>
      <c r="F106">
        <v>0.28205698625015302</v>
      </c>
      <c r="G106">
        <v>0.249543475080859</v>
      </c>
      <c r="H106" t="s">
        <v>1576</v>
      </c>
      <c r="I106">
        <v>1</v>
      </c>
      <c r="J106" t="str">
        <f t="shared" si="4"/>
        <v/>
      </c>
    </row>
    <row r="107" spans="1:10">
      <c r="A107" t="s">
        <v>443</v>
      </c>
      <c r="B107" t="s">
        <v>444</v>
      </c>
      <c r="C107" t="str">
        <f t="shared" si="5"/>
        <v>1/19</v>
      </c>
      <c r="D107" t="str">
        <f>"91/8582"</f>
        <v>91/8582</v>
      </c>
      <c r="E107">
        <v>0.18352403031958101</v>
      </c>
      <c r="F107">
        <v>0.28221148058577</v>
      </c>
      <c r="G107">
        <v>0.249680160414921</v>
      </c>
      <c r="H107" t="s">
        <v>324</v>
      </c>
      <c r="I107">
        <v>1</v>
      </c>
      <c r="J107" t="str">
        <f t="shared" si="4"/>
        <v/>
      </c>
    </row>
    <row r="108" spans="1:10">
      <c r="A108" t="s">
        <v>445</v>
      </c>
      <c r="B108" t="s">
        <v>446</v>
      </c>
      <c r="C108" t="str">
        <f t="shared" si="5"/>
        <v>1/19</v>
      </c>
      <c r="D108" t="str">
        <f>"96/8582"</f>
        <v>96/8582</v>
      </c>
      <c r="E108">
        <v>0.19262036487395501</v>
      </c>
      <c r="F108">
        <v>0.29339150655910201</v>
      </c>
      <c r="G108">
        <v>0.25957143299061702</v>
      </c>
      <c r="H108" t="s">
        <v>324</v>
      </c>
      <c r="I108">
        <v>1</v>
      </c>
      <c r="J108" t="str">
        <f t="shared" si="4"/>
        <v/>
      </c>
    </row>
    <row r="109" spans="1:10">
      <c r="A109" t="s">
        <v>447</v>
      </c>
      <c r="B109" t="s">
        <v>448</v>
      </c>
      <c r="C109" t="str">
        <f t="shared" si="5"/>
        <v>1/19</v>
      </c>
      <c r="D109" t="str">
        <f>"97/8582"</f>
        <v>97/8582</v>
      </c>
      <c r="E109">
        <v>0.19442807322505001</v>
      </c>
      <c r="F109">
        <v>0.29339150655910201</v>
      </c>
      <c r="G109">
        <v>0.25957143299061702</v>
      </c>
      <c r="H109" t="s">
        <v>324</v>
      </c>
      <c r="I109">
        <v>1</v>
      </c>
      <c r="J109" t="str">
        <f t="shared" si="4"/>
        <v/>
      </c>
    </row>
    <row r="110" spans="1:10">
      <c r="A110" t="s">
        <v>96</v>
      </c>
      <c r="B110" t="s">
        <v>97</v>
      </c>
      <c r="C110" t="str">
        <f t="shared" si="5"/>
        <v>1/19</v>
      </c>
      <c r="D110" t="str">
        <f>"98/8582"</f>
        <v>98/8582</v>
      </c>
      <c r="E110">
        <v>0.19623194672048</v>
      </c>
      <c r="F110">
        <v>0.29339150655910201</v>
      </c>
      <c r="G110">
        <v>0.25957143299061702</v>
      </c>
      <c r="H110" t="s">
        <v>1455</v>
      </c>
      <c r="I110">
        <v>1</v>
      </c>
      <c r="J110" t="str">
        <f t="shared" si="4"/>
        <v/>
      </c>
    </row>
    <row r="111" spans="1:10">
      <c r="A111" t="s">
        <v>449</v>
      </c>
      <c r="B111" t="s">
        <v>450</v>
      </c>
      <c r="C111" t="str">
        <f t="shared" si="5"/>
        <v>1/19</v>
      </c>
      <c r="D111" t="str">
        <f>"99/8582"</f>
        <v>99/8582</v>
      </c>
      <c r="E111">
        <v>0.19803199304442101</v>
      </c>
      <c r="F111">
        <v>0.29339150655910201</v>
      </c>
      <c r="G111">
        <v>0.25957143299061702</v>
      </c>
      <c r="H111" t="s">
        <v>324</v>
      </c>
      <c r="I111">
        <v>1</v>
      </c>
      <c r="J111" t="str">
        <f t="shared" si="4"/>
        <v/>
      </c>
    </row>
    <row r="112" spans="1:10">
      <c r="A112" t="s">
        <v>451</v>
      </c>
      <c r="B112" t="s">
        <v>452</v>
      </c>
      <c r="C112" t="str">
        <f t="shared" si="5"/>
        <v>1/19</v>
      </c>
      <c r="D112" t="str">
        <f>"100/8582"</f>
        <v>100/8582</v>
      </c>
      <c r="E112">
        <v>0.199828219866554</v>
      </c>
      <c r="F112">
        <v>0.29339150655910201</v>
      </c>
      <c r="G112">
        <v>0.25957143299061702</v>
      </c>
      <c r="H112" t="s">
        <v>324</v>
      </c>
      <c r="I112">
        <v>1</v>
      </c>
      <c r="J112" t="str">
        <f t="shared" si="4"/>
        <v/>
      </c>
    </row>
    <row r="113" spans="1:10">
      <c r="A113" t="s">
        <v>453</v>
      </c>
      <c r="B113" t="s">
        <v>454</v>
      </c>
      <c r="C113" t="str">
        <f t="shared" si="5"/>
        <v>1/19</v>
      </c>
      <c r="D113" t="str">
        <f>"102/8582"</f>
        <v>102/8582</v>
      </c>
      <c r="E113">
        <v>0.203409245611815</v>
      </c>
      <c r="F113">
        <v>0.29339150655910201</v>
      </c>
      <c r="G113">
        <v>0.25957143299061702</v>
      </c>
      <c r="H113" t="s">
        <v>324</v>
      </c>
      <c r="I113">
        <v>1</v>
      </c>
      <c r="J113" t="str">
        <f t="shared" si="4"/>
        <v/>
      </c>
    </row>
    <row r="114" spans="1:10">
      <c r="A114" t="s">
        <v>455</v>
      </c>
      <c r="B114" t="s">
        <v>456</v>
      </c>
      <c r="C114" t="str">
        <f t="shared" si="5"/>
        <v>1/19</v>
      </c>
      <c r="D114" t="str">
        <f>"102/8582"</f>
        <v>102/8582</v>
      </c>
      <c r="E114">
        <v>0.203409245611815</v>
      </c>
      <c r="F114">
        <v>0.29339150655910201</v>
      </c>
      <c r="G114">
        <v>0.25957143299061702</v>
      </c>
      <c r="H114" t="s">
        <v>324</v>
      </c>
      <c r="I114">
        <v>1</v>
      </c>
      <c r="J114" t="str">
        <f t="shared" si="4"/>
        <v/>
      </c>
    </row>
    <row r="115" spans="1:10">
      <c r="A115" t="s">
        <v>457</v>
      </c>
      <c r="B115" t="s">
        <v>458</v>
      </c>
      <c r="C115" t="str">
        <f t="shared" si="5"/>
        <v>1/19</v>
      </c>
      <c r="D115" t="str">
        <f>"103/8582"</f>
        <v>103/8582</v>
      </c>
      <c r="E115">
        <v>0.205194059802072</v>
      </c>
      <c r="F115">
        <v>0.29339150655910201</v>
      </c>
      <c r="G115">
        <v>0.25957143299061702</v>
      </c>
      <c r="H115" t="s">
        <v>324</v>
      </c>
      <c r="I115">
        <v>1</v>
      </c>
      <c r="J115" t="str">
        <f t="shared" si="4"/>
        <v/>
      </c>
    </row>
    <row r="116" spans="1:10">
      <c r="A116" t="s">
        <v>459</v>
      </c>
      <c r="B116" t="s">
        <v>460</v>
      </c>
      <c r="C116" t="str">
        <f t="shared" si="5"/>
        <v>1/19</v>
      </c>
      <c r="D116" t="str">
        <f>"106/8582"</f>
        <v>106/8582</v>
      </c>
      <c r="E116">
        <v>0.210525798943904</v>
      </c>
      <c r="F116">
        <v>0.29839743676396902</v>
      </c>
      <c r="G116">
        <v>0.26400031538045698</v>
      </c>
      <c r="H116" t="s">
        <v>324</v>
      </c>
      <c r="I116">
        <v>1</v>
      </c>
      <c r="J116" t="str">
        <f t="shared" si="4"/>
        <v/>
      </c>
    </row>
    <row r="117" spans="1:10">
      <c r="A117" t="s">
        <v>461</v>
      </c>
      <c r="B117" t="s">
        <v>462</v>
      </c>
      <c r="C117" t="str">
        <f t="shared" si="5"/>
        <v>1/19</v>
      </c>
      <c r="D117" t="str">
        <f>"108/8582"</f>
        <v>108/8582</v>
      </c>
      <c r="E117">
        <v>0.214061447977905</v>
      </c>
      <c r="F117">
        <v>0.30079324155516002</v>
      </c>
      <c r="G117">
        <v>0.26611994893805002</v>
      </c>
      <c r="H117" t="s">
        <v>324</v>
      </c>
      <c r="I117">
        <v>1</v>
      </c>
      <c r="J117" t="str">
        <f t="shared" si="4"/>
        <v/>
      </c>
    </row>
    <row r="118" spans="1:10">
      <c r="A118" t="s">
        <v>574</v>
      </c>
      <c r="B118" t="s">
        <v>575</v>
      </c>
      <c r="C118" t="str">
        <f t="shared" si="5"/>
        <v>1/19</v>
      </c>
      <c r="D118" t="str">
        <f>"110/8582"</f>
        <v>110/8582</v>
      </c>
      <c r="E118">
        <v>0.217582092507067</v>
      </c>
      <c r="F118">
        <v>0.30298219934644599</v>
      </c>
      <c r="G118">
        <v>0.268056579337831</v>
      </c>
      <c r="H118" t="s">
        <v>1461</v>
      </c>
      <c r="I118">
        <v>1</v>
      </c>
      <c r="J118" t="str">
        <f t="shared" si="4"/>
        <v/>
      </c>
    </row>
    <row r="119" spans="1:10">
      <c r="A119" t="s">
        <v>463</v>
      </c>
      <c r="B119" t="s">
        <v>464</v>
      </c>
      <c r="C119" t="str">
        <f t="shared" si="5"/>
        <v>1/19</v>
      </c>
      <c r="D119" t="str">
        <f>"111/8582"</f>
        <v>111/8582</v>
      </c>
      <c r="E119">
        <v>0.219336806888838</v>
      </c>
      <c r="F119">
        <v>0.30298219934644599</v>
      </c>
      <c r="G119">
        <v>0.268056579337831</v>
      </c>
      <c r="H119" t="s">
        <v>324</v>
      </c>
      <c r="I119">
        <v>1</v>
      </c>
      <c r="J119" t="str">
        <f t="shared" si="4"/>
        <v/>
      </c>
    </row>
    <row r="120" spans="1:10">
      <c r="A120" t="s">
        <v>465</v>
      </c>
      <c r="B120" t="s">
        <v>466</v>
      </c>
      <c r="C120" t="str">
        <f t="shared" si="5"/>
        <v>1/19</v>
      </c>
      <c r="D120" t="str">
        <f>"115/8582"</f>
        <v>115/8582</v>
      </c>
      <c r="E120">
        <v>0.22631845331301401</v>
      </c>
      <c r="F120">
        <v>0.309320323863641</v>
      </c>
      <c r="G120">
        <v>0.27366409021193899</v>
      </c>
      <c r="H120" t="s">
        <v>324</v>
      </c>
      <c r="I120">
        <v>1</v>
      </c>
      <c r="J120" t="str">
        <f t="shared" si="4"/>
        <v/>
      </c>
    </row>
    <row r="121" spans="1:10">
      <c r="A121" t="s">
        <v>467</v>
      </c>
      <c r="B121" t="s">
        <v>468</v>
      </c>
      <c r="C121" t="str">
        <f t="shared" si="5"/>
        <v>1/19</v>
      </c>
      <c r="D121" t="str">
        <f>"116/8582"</f>
        <v>116/8582</v>
      </c>
      <c r="E121">
        <v>0.22805459945533699</v>
      </c>
      <c r="F121">
        <v>0.309320323863641</v>
      </c>
      <c r="G121">
        <v>0.27366409021193899</v>
      </c>
      <c r="H121" t="s">
        <v>324</v>
      </c>
      <c r="I121">
        <v>1</v>
      </c>
      <c r="J121" t="str">
        <f t="shared" si="4"/>
        <v/>
      </c>
    </row>
    <row r="122" spans="1:10">
      <c r="A122" t="s">
        <v>72</v>
      </c>
      <c r="B122" t="s">
        <v>73</v>
      </c>
      <c r="C122" t="str">
        <f t="shared" si="5"/>
        <v>1/19</v>
      </c>
      <c r="D122" t="str">
        <f>"117/8582"</f>
        <v>117/8582</v>
      </c>
      <c r="E122">
        <v>0.22978705428764901</v>
      </c>
      <c r="F122">
        <v>0.309320323863641</v>
      </c>
      <c r="G122">
        <v>0.27366409021193899</v>
      </c>
      <c r="H122" t="s">
        <v>177</v>
      </c>
      <c r="I122">
        <v>1</v>
      </c>
      <c r="J122" t="str">
        <f t="shared" si="4"/>
        <v/>
      </c>
    </row>
    <row r="123" spans="1:10">
      <c r="A123" t="s">
        <v>469</v>
      </c>
      <c r="B123" t="s">
        <v>470</v>
      </c>
      <c r="C123" t="str">
        <f t="shared" si="5"/>
        <v>1/19</v>
      </c>
      <c r="D123" t="str">
        <f>"118/8582"</f>
        <v>118/8582</v>
      </c>
      <c r="E123">
        <v>0.231515825223093</v>
      </c>
      <c r="F123">
        <v>0.309320323863641</v>
      </c>
      <c r="G123">
        <v>0.27366409021193899</v>
      </c>
      <c r="H123" t="s">
        <v>324</v>
      </c>
      <c r="I123">
        <v>1</v>
      </c>
      <c r="J123" t="str">
        <f t="shared" si="4"/>
        <v/>
      </c>
    </row>
    <row r="124" spans="1:10">
      <c r="A124" t="s">
        <v>76</v>
      </c>
      <c r="B124" t="s">
        <v>77</v>
      </c>
      <c r="C124" t="str">
        <f t="shared" si="5"/>
        <v>1/19</v>
      </c>
      <c r="D124" t="str">
        <f>"122/8582"</f>
        <v>122/8582</v>
      </c>
      <c r="E124">
        <v>0.23839421776913999</v>
      </c>
      <c r="F124">
        <v>0.31532219909709702</v>
      </c>
      <c r="G124">
        <v>0.27897411221377</v>
      </c>
      <c r="H124" t="s">
        <v>177</v>
      </c>
      <c r="I124">
        <v>1</v>
      </c>
      <c r="J124" t="str">
        <f t="shared" si="4"/>
        <v/>
      </c>
    </row>
    <row r="125" spans="1:10">
      <c r="A125" t="s">
        <v>471</v>
      </c>
      <c r="B125" t="s">
        <v>472</v>
      </c>
      <c r="C125" t="str">
        <f t="shared" si="5"/>
        <v>1/19</v>
      </c>
      <c r="D125" t="str">
        <f>"123/8582"</f>
        <v>123/8582</v>
      </c>
      <c r="E125">
        <v>0.24010467992781501</v>
      </c>
      <c r="F125">
        <v>0.31532219909709702</v>
      </c>
      <c r="G125">
        <v>0.27897411221377</v>
      </c>
      <c r="H125" t="s">
        <v>324</v>
      </c>
      <c r="I125">
        <v>1</v>
      </c>
      <c r="J125" t="str">
        <f t="shared" si="4"/>
        <v/>
      </c>
    </row>
    <row r="126" spans="1:10">
      <c r="A126" t="s">
        <v>473</v>
      </c>
      <c r="B126" t="s">
        <v>474</v>
      </c>
      <c r="C126" t="str">
        <f t="shared" si="5"/>
        <v>1/19</v>
      </c>
      <c r="D126" t="str">
        <f>"124/8582"</f>
        <v>124/8582</v>
      </c>
      <c r="E126">
        <v>0.24181150237507401</v>
      </c>
      <c r="F126">
        <v>0.31532219909709702</v>
      </c>
      <c r="G126">
        <v>0.27897411221377</v>
      </c>
      <c r="H126" t="s">
        <v>324</v>
      </c>
      <c r="I126">
        <v>1</v>
      </c>
      <c r="J126" t="str">
        <f t="shared" si="4"/>
        <v/>
      </c>
    </row>
    <row r="127" spans="1:10">
      <c r="A127" t="s">
        <v>475</v>
      </c>
      <c r="B127" t="s">
        <v>476</v>
      </c>
      <c r="C127" t="str">
        <f t="shared" si="5"/>
        <v>1/19</v>
      </c>
      <c r="D127" t="str">
        <f>"127/8582"</f>
        <v>127/8582</v>
      </c>
      <c r="E127">
        <v>0.24691020453489201</v>
      </c>
      <c r="F127">
        <v>0.31941558205704301</v>
      </c>
      <c r="G127">
        <v>0.282595639275524</v>
      </c>
      <c r="H127" t="s">
        <v>324</v>
      </c>
      <c r="I127">
        <v>1</v>
      </c>
      <c r="J127" t="str">
        <f t="shared" si="4"/>
        <v/>
      </c>
    </row>
    <row r="128" spans="1:10">
      <c r="A128" t="s">
        <v>1060</v>
      </c>
      <c r="B128" t="s">
        <v>1061</v>
      </c>
      <c r="C128" t="str">
        <f t="shared" si="5"/>
        <v>1/19</v>
      </c>
      <c r="D128" t="str">
        <f>"132/8582"</f>
        <v>132/8582</v>
      </c>
      <c r="E128">
        <v>0.25533592731034299</v>
      </c>
      <c r="F128">
        <v>0.32771461536681901</v>
      </c>
      <c r="G128">
        <v>0.28993801940751801</v>
      </c>
      <c r="H128" t="s">
        <v>1573</v>
      </c>
      <c r="I128">
        <v>1</v>
      </c>
      <c r="J128" t="str">
        <f t="shared" si="4"/>
        <v/>
      </c>
    </row>
    <row r="129" spans="1:10">
      <c r="A129" t="s">
        <v>205</v>
      </c>
      <c r="B129" t="s">
        <v>206</v>
      </c>
      <c r="C129" t="str">
        <f>"2/19"</f>
        <v>2/19</v>
      </c>
      <c r="D129" t="str">
        <f>"447/8582"</f>
        <v>447/8582</v>
      </c>
      <c r="E129">
        <v>0.26020773339493303</v>
      </c>
      <c r="F129">
        <v>0.33135828549510998</v>
      </c>
      <c r="G129">
        <v>0.29316167331501503</v>
      </c>
      <c r="H129" t="s">
        <v>1571</v>
      </c>
      <c r="I129">
        <v>2</v>
      </c>
      <c r="J129" t="str">
        <f t="shared" si="4"/>
        <v/>
      </c>
    </row>
    <row r="130" spans="1:10">
      <c r="A130" t="s">
        <v>477</v>
      </c>
      <c r="B130" t="s">
        <v>478</v>
      </c>
      <c r="C130" t="str">
        <f>"1/19"</f>
        <v>1/19</v>
      </c>
      <c r="D130" t="str">
        <f>"138/8582"</f>
        <v>138/8582</v>
      </c>
      <c r="E130">
        <v>0.26532891857478003</v>
      </c>
      <c r="F130">
        <v>0.33526057153247402</v>
      </c>
      <c r="G130">
        <v>0.29661413174006401</v>
      </c>
      <c r="H130" t="s">
        <v>324</v>
      </c>
      <c r="I130">
        <v>1</v>
      </c>
      <c r="J130" t="str">
        <f t="shared" ref="J130:J164" si="6">IF(F130&lt;0.05,"*","")</f>
        <v/>
      </c>
    </row>
    <row r="131" spans="1:10">
      <c r="A131" t="s">
        <v>479</v>
      </c>
      <c r="B131" t="s">
        <v>480</v>
      </c>
      <c r="C131" t="str">
        <f>"1/19"</f>
        <v>1/19</v>
      </c>
      <c r="D131" t="str">
        <f>"143/8582"</f>
        <v>143/8582</v>
      </c>
      <c r="E131">
        <v>0.27355923107480301</v>
      </c>
      <c r="F131">
        <v>0.34300118973225302</v>
      </c>
      <c r="G131">
        <v>0.30346246686030798</v>
      </c>
      <c r="H131" t="s">
        <v>324</v>
      </c>
      <c r="I131">
        <v>1</v>
      </c>
      <c r="J131" t="str">
        <f t="shared" si="6"/>
        <v/>
      </c>
    </row>
    <row r="132" spans="1:10">
      <c r="A132" t="s">
        <v>153</v>
      </c>
      <c r="B132" t="s">
        <v>154</v>
      </c>
      <c r="C132" t="str">
        <f>"1/19"</f>
        <v>1/19</v>
      </c>
      <c r="D132" t="str">
        <f>"147/8582"</f>
        <v>147/8582</v>
      </c>
      <c r="E132">
        <v>0.28008051033833498</v>
      </c>
      <c r="F132">
        <v>0.34849712355075302</v>
      </c>
      <c r="G132">
        <v>0.30832486875332998</v>
      </c>
      <c r="H132" t="s">
        <v>1577</v>
      </c>
      <c r="I132">
        <v>1</v>
      </c>
      <c r="J132" t="str">
        <f t="shared" si="6"/>
        <v/>
      </c>
    </row>
    <row r="133" spans="1:10">
      <c r="A133" t="s">
        <v>481</v>
      </c>
      <c r="B133" t="s">
        <v>482</v>
      </c>
      <c r="C133" t="str">
        <f>"1/19"</f>
        <v>1/19</v>
      </c>
      <c r="D133" t="str">
        <f>"150/8582"</f>
        <v>150/8582</v>
      </c>
      <c r="E133">
        <v>0.28493503211918397</v>
      </c>
      <c r="F133">
        <v>0.351851592692629</v>
      </c>
      <c r="G133">
        <v>0.31129265869480199</v>
      </c>
      <c r="H133" t="s">
        <v>324</v>
      </c>
      <c r="I133">
        <v>1</v>
      </c>
      <c r="J133" t="str">
        <f t="shared" si="6"/>
        <v/>
      </c>
    </row>
    <row r="134" spans="1:10">
      <c r="A134" t="s">
        <v>98</v>
      </c>
      <c r="B134" t="s">
        <v>99</v>
      </c>
      <c r="C134" t="str">
        <f>"1/19"</f>
        <v>1/19</v>
      </c>
      <c r="D134" t="str">
        <f>"153/8582"</f>
        <v>153/8582</v>
      </c>
      <c r="E134">
        <v>0.28975853101940302</v>
      </c>
      <c r="F134">
        <v>0.35511759816663602</v>
      </c>
      <c r="G134">
        <v>0.31418218242705298</v>
      </c>
      <c r="H134" t="s">
        <v>1455</v>
      </c>
      <c r="I134">
        <v>1</v>
      </c>
      <c r="J134" t="str">
        <f t="shared" si="6"/>
        <v/>
      </c>
    </row>
    <row r="135" spans="1:10">
      <c r="A135" t="s">
        <v>84</v>
      </c>
      <c r="B135" t="s">
        <v>85</v>
      </c>
      <c r="C135" t="str">
        <f>"2/19"</f>
        <v>2/19</v>
      </c>
      <c r="D135" t="str">
        <f>"492/8582"</f>
        <v>492/8582</v>
      </c>
      <c r="E135">
        <v>0.29793040707141699</v>
      </c>
      <c r="F135">
        <v>0.35873568351522001</v>
      </c>
      <c r="G135">
        <v>0.31738320078518001</v>
      </c>
      <c r="H135" t="s">
        <v>1578</v>
      </c>
      <c r="I135">
        <v>2</v>
      </c>
      <c r="J135" t="str">
        <f t="shared" si="6"/>
        <v/>
      </c>
    </row>
    <row r="136" spans="1:10">
      <c r="A136" t="s">
        <v>483</v>
      </c>
      <c r="B136" t="s">
        <v>484</v>
      </c>
      <c r="C136" t="str">
        <f t="shared" ref="C136:C164" si="7">"1/19"</f>
        <v>1/19</v>
      </c>
      <c r="D136" t="str">
        <f>"158/8582"</f>
        <v>158/8582</v>
      </c>
      <c r="E136">
        <v>0.29772926436482799</v>
      </c>
      <c r="F136">
        <v>0.35873568351522001</v>
      </c>
      <c r="G136">
        <v>0.31738320078518001</v>
      </c>
      <c r="H136" t="s">
        <v>324</v>
      </c>
      <c r="I136">
        <v>1</v>
      </c>
      <c r="J136" t="str">
        <f t="shared" si="6"/>
        <v/>
      </c>
    </row>
    <row r="137" spans="1:10">
      <c r="A137" t="s">
        <v>485</v>
      </c>
      <c r="B137" t="s">
        <v>486</v>
      </c>
      <c r="C137" t="str">
        <f t="shared" si="7"/>
        <v>1/19</v>
      </c>
      <c r="D137" t="str">
        <f>"159/8582"</f>
        <v>159/8582</v>
      </c>
      <c r="E137">
        <v>0.29931320833171698</v>
      </c>
      <c r="F137">
        <v>0.35873568351522001</v>
      </c>
      <c r="G137">
        <v>0.31738320078518001</v>
      </c>
      <c r="H137" t="s">
        <v>324</v>
      </c>
      <c r="I137">
        <v>1</v>
      </c>
      <c r="J137" t="str">
        <f t="shared" si="6"/>
        <v/>
      </c>
    </row>
    <row r="138" spans="1:10">
      <c r="A138" t="s">
        <v>487</v>
      </c>
      <c r="B138" t="s">
        <v>488</v>
      </c>
      <c r="C138" t="str">
        <f t="shared" si="7"/>
        <v>1/19</v>
      </c>
      <c r="D138" t="str">
        <f>"175/8582"</f>
        <v>175/8582</v>
      </c>
      <c r="E138">
        <v>0.324200581087008</v>
      </c>
      <c r="F138">
        <v>0.385727698665565</v>
      </c>
      <c r="G138">
        <v>0.34126376956527199</v>
      </c>
      <c r="H138" t="s">
        <v>324</v>
      </c>
      <c r="I138">
        <v>1</v>
      </c>
      <c r="J138" t="str">
        <f t="shared" si="6"/>
        <v/>
      </c>
    </row>
    <row r="139" spans="1:10">
      <c r="A139" t="s">
        <v>489</v>
      </c>
      <c r="B139" t="s">
        <v>490</v>
      </c>
      <c r="C139" t="str">
        <f t="shared" si="7"/>
        <v>1/19</v>
      </c>
      <c r="D139" t="str">
        <f>"177/8582"</f>
        <v>177/8582</v>
      </c>
      <c r="E139">
        <v>0.32725195290423098</v>
      </c>
      <c r="F139">
        <v>0.38653672698108399</v>
      </c>
      <c r="G139">
        <v>0.34197953888542798</v>
      </c>
      <c r="H139" t="s">
        <v>324</v>
      </c>
      <c r="I139">
        <v>1</v>
      </c>
      <c r="J139" t="str">
        <f t="shared" si="6"/>
        <v/>
      </c>
    </row>
    <row r="140" spans="1:10">
      <c r="A140" t="s">
        <v>491</v>
      </c>
      <c r="B140" t="s">
        <v>492</v>
      </c>
      <c r="C140" t="str">
        <f t="shared" si="7"/>
        <v>1/19</v>
      </c>
      <c r="D140" t="str">
        <f>"181/8582"</f>
        <v>181/8582</v>
      </c>
      <c r="E140">
        <v>0.33331558270855999</v>
      </c>
      <c r="F140">
        <v>0.38983007798807401</v>
      </c>
      <c r="G140">
        <v>0.34489325595328502</v>
      </c>
      <c r="H140" t="s">
        <v>324</v>
      </c>
      <c r="I140">
        <v>1</v>
      </c>
      <c r="J140" t="str">
        <f t="shared" si="6"/>
        <v/>
      </c>
    </row>
    <row r="141" spans="1:10">
      <c r="A141" t="s">
        <v>493</v>
      </c>
      <c r="B141" t="s">
        <v>494</v>
      </c>
      <c r="C141" t="str">
        <f t="shared" si="7"/>
        <v>1/19</v>
      </c>
      <c r="D141" t="str">
        <f>"182/8582"</f>
        <v>182/8582</v>
      </c>
      <c r="E141">
        <v>0.33482337986705701</v>
      </c>
      <c r="F141">
        <v>0.38983007798807401</v>
      </c>
      <c r="G141">
        <v>0.34489325595328502</v>
      </c>
      <c r="H141" t="s">
        <v>324</v>
      </c>
      <c r="I141">
        <v>1</v>
      </c>
      <c r="J141" t="str">
        <f t="shared" si="6"/>
        <v/>
      </c>
    </row>
    <row r="142" spans="1:10">
      <c r="A142" t="s">
        <v>495</v>
      </c>
      <c r="B142" t="s">
        <v>496</v>
      </c>
      <c r="C142" t="str">
        <f t="shared" si="7"/>
        <v>1/19</v>
      </c>
      <c r="D142" t="str">
        <f>"190/8582"</f>
        <v>190/8582</v>
      </c>
      <c r="E142">
        <v>0.34676998912150198</v>
      </c>
      <c r="F142">
        <v>0.40087594487095601</v>
      </c>
      <c r="G142">
        <v>0.354665834338527</v>
      </c>
      <c r="H142" t="s">
        <v>324</v>
      </c>
      <c r="I142">
        <v>1</v>
      </c>
      <c r="J142" t="str">
        <f t="shared" si="6"/>
        <v/>
      </c>
    </row>
    <row r="143" spans="1:10">
      <c r="A143" t="s">
        <v>80</v>
      </c>
      <c r="B143" t="s">
        <v>81</v>
      </c>
      <c r="C143" t="str">
        <f t="shared" si="7"/>
        <v>1/19</v>
      </c>
      <c r="D143" t="str">
        <f>"192/8582"</f>
        <v>192/8582</v>
      </c>
      <c r="E143">
        <v>0.34972472173518399</v>
      </c>
      <c r="F143">
        <v>0.401444574949543</v>
      </c>
      <c r="G143">
        <v>0.35516891681037999</v>
      </c>
      <c r="H143" t="s">
        <v>1450</v>
      </c>
      <c r="I143">
        <v>1</v>
      </c>
      <c r="J143" t="str">
        <f t="shared" si="6"/>
        <v/>
      </c>
    </row>
    <row r="144" spans="1:10">
      <c r="A144" t="s">
        <v>497</v>
      </c>
      <c r="B144" t="s">
        <v>498</v>
      </c>
      <c r="C144" t="str">
        <f t="shared" si="7"/>
        <v>1/19</v>
      </c>
      <c r="D144" t="str">
        <f>"218/8582"</f>
        <v>218/8582</v>
      </c>
      <c r="E144">
        <v>0.38700223578325099</v>
      </c>
      <c r="F144">
        <v>0.43964127526587998</v>
      </c>
      <c r="G144">
        <v>0.38896257482354302</v>
      </c>
      <c r="H144" t="s">
        <v>324</v>
      </c>
      <c r="I144">
        <v>1</v>
      </c>
      <c r="J144" t="str">
        <f t="shared" si="6"/>
        <v/>
      </c>
    </row>
    <row r="145" spans="1:10">
      <c r="A145" t="s">
        <v>499</v>
      </c>
      <c r="B145" t="s">
        <v>500</v>
      </c>
      <c r="C145" t="str">
        <f t="shared" si="7"/>
        <v>1/19</v>
      </c>
      <c r="D145" t="str">
        <f>"219/8582"</f>
        <v>219/8582</v>
      </c>
      <c r="E145">
        <v>0.38839474624715797</v>
      </c>
      <c r="F145">
        <v>0.43964127526587998</v>
      </c>
      <c r="G145">
        <v>0.38896257482354302</v>
      </c>
      <c r="H145" t="s">
        <v>324</v>
      </c>
      <c r="I145">
        <v>1</v>
      </c>
      <c r="J145" t="str">
        <f t="shared" si="6"/>
        <v/>
      </c>
    </row>
    <row r="146" spans="1:10">
      <c r="A146" t="s">
        <v>501</v>
      </c>
      <c r="B146" t="s">
        <v>502</v>
      </c>
      <c r="C146" t="str">
        <f t="shared" si="7"/>
        <v>1/19</v>
      </c>
      <c r="D146" t="str">
        <f>"229/8582"</f>
        <v>229/8582</v>
      </c>
      <c r="E146">
        <v>0.40215600903047</v>
      </c>
      <c r="F146">
        <v>0.44743598024529002</v>
      </c>
      <c r="G146">
        <v>0.39585876198646902</v>
      </c>
      <c r="H146" t="s">
        <v>324</v>
      </c>
      <c r="I146">
        <v>1</v>
      </c>
      <c r="J146" t="str">
        <f t="shared" si="6"/>
        <v/>
      </c>
    </row>
    <row r="147" spans="1:10">
      <c r="A147" t="s">
        <v>503</v>
      </c>
      <c r="B147" t="s">
        <v>504</v>
      </c>
      <c r="C147" t="str">
        <f t="shared" si="7"/>
        <v>1/19</v>
      </c>
      <c r="D147" t="str">
        <f>"230/8582"</f>
        <v>230/8582</v>
      </c>
      <c r="E147">
        <v>0.40351588402489402</v>
      </c>
      <c r="F147">
        <v>0.44743598024529002</v>
      </c>
      <c r="G147">
        <v>0.39585876198646902</v>
      </c>
      <c r="H147" t="s">
        <v>324</v>
      </c>
      <c r="I147">
        <v>1</v>
      </c>
      <c r="J147" t="str">
        <f t="shared" si="6"/>
        <v/>
      </c>
    </row>
    <row r="148" spans="1:10">
      <c r="A148" t="s">
        <v>114</v>
      </c>
      <c r="B148" t="s">
        <v>115</v>
      </c>
      <c r="C148" t="str">
        <f t="shared" si="7"/>
        <v>1/19</v>
      </c>
      <c r="D148" t="str">
        <f>"230/8582"</f>
        <v>230/8582</v>
      </c>
      <c r="E148">
        <v>0.40351588402489402</v>
      </c>
      <c r="F148">
        <v>0.44743598024529002</v>
      </c>
      <c r="G148">
        <v>0.39585876198646902</v>
      </c>
      <c r="H148" t="s">
        <v>1466</v>
      </c>
      <c r="I148">
        <v>1</v>
      </c>
      <c r="J148" t="str">
        <f t="shared" si="6"/>
        <v/>
      </c>
    </row>
    <row r="149" spans="1:10">
      <c r="A149" t="s">
        <v>505</v>
      </c>
      <c r="B149" t="s">
        <v>506</v>
      </c>
      <c r="C149" t="str">
        <f t="shared" si="7"/>
        <v>1/19</v>
      </c>
      <c r="D149" t="str">
        <f>"246/8582"</f>
        <v>246/8582</v>
      </c>
      <c r="E149">
        <v>0.42487932976048498</v>
      </c>
      <c r="F149">
        <v>0.46480087752321497</v>
      </c>
      <c r="G149">
        <v>0.411221958157446</v>
      </c>
      <c r="H149" t="s">
        <v>324</v>
      </c>
      <c r="I149">
        <v>1</v>
      </c>
      <c r="J149" t="str">
        <f t="shared" si="6"/>
        <v/>
      </c>
    </row>
    <row r="150" spans="1:10">
      <c r="A150" t="s">
        <v>82</v>
      </c>
      <c r="B150" t="s">
        <v>83</v>
      </c>
      <c r="C150" t="str">
        <f t="shared" si="7"/>
        <v>1/19</v>
      </c>
      <c r="D150" t="str">
        <f>"246/8582"</f>
        <v>246/8582</v>
      </c>
      <c r="E150">
        <v>0.42487932976048498</v>
      </c>
      <c r="F150">
        <v>0.46480087752321497</v>
      </c>
      <c r="G150">
        <v>0.411221958157446</v>
      </c>
      <c r="H150" t="s">
        <v>177</v>
      </c>
      <c r="I150">
        <v>1</v>
      </c>
      <c r="J150" t="str">
        <f t="shared" si="6"/>
        <v/>
      </c>
    </row>
    <row r="151" spans="1:10">
      <c r="A151" t="s">
        <v>507</v>
      </c>
      <c r="B151" t="s">
        <v>508</v>
      </c>
      <c r="C151" t="str">
        <f t="shared" si="7"/>
        <v>1/19</v>
      </c>
      <c r="D151" t="str">
        <f>"249/8582"</f>
        <v>249/8582</v>
      </c>
      <c r="E151">
        <v>0.428803409851922</v>
      </c>
      <c r="F151">
        <v>0.46596637203908797</v>
      </c>
      <c r="G151">
        <v>0.41225310280500599</v>
      </c>
      <c r="H151" t="s">
        <v>324</v>
      </c>
      <c r="I151">
        <v>1</v>
      </c>
      <c r="J151" t="str">
        <f t="shared" si="6"/>
        <v/>
      </c>
    </row>
    <row r="152" spans="1:10">
      <c r="A152" t="s">
        <v>509</v>
      </c>
      <c r="B152" t="s">
        <v>510</v>
      </c>
      <c r="C152" t="str">
        <f t="shared" si="7"/>
        <v>1/19</v>
      </c>
      <c r="D152" t="str">
        <f>"256/8582"</f>
        <v>256/8582</v>
      </c>
      <c r="E152">
        <v>0.43786118723331202</v>
      </c>
      <c r="F152">
        <v>0.47265810277503301</v>
      </c>
      <c r="G152">
        <v>0.418173458703129</v>
      </c>
      <c r="H152" t="s">
        <v>324</v>
      </c>
      <c r="I152">
        <v>1</v>
      </c>
      <c r="J152" t="str">
        <f t="shared" si="6"/>
        <v/>
      </c>
    </row>
    <row r="153" spans="1:10">
      <c r="A153" t="s">
        <v>511</v>
      </c>
      <c r="B153" t="s">
        <v>512</v>
      </c>
      <c r="C153" t="str">
        <f t="shared" si="7"/>
        <v>1/19</v>
      </c>
      <c r="D153" t="str">
        <f>"262/8582"</f>
        <v>262/8582</v>
      </c>
      <c r="E153">
        <v>0.44551652803394698</v>
      </c>
      <c r="F153">
        <v>0.47775785572061402</v>
      </c>
      <c r="G153">
        <v>0.422685348619465</v>
      </c>
      <c r="H153" t="s">
        <v>324</v>
      </c>
      <c r="I153">
        <v>1</v>
      </c>
      <c r="J153" t="str">
        <f t="shared" si="6"/>
        <v/>
      </c>
    </row>
    <row r="154" spans="1:10">
      <c r="A154" t="s">
        <v>513</v>
      </c>
      <c r="B154" t="s">
        <v>514</v>
      </c>
      <c r="C154" t="str">
        <f t="shared" si="7"/>
        <v>1/19</v>
      </c>
      <c r="D154" t="str">
        <f>"266/8582"</f>
        <v>266/8582</v>
      </c>
      <c r="E154">
        <v>0.45056510482179501</v>
      </c>
      <c r="F154">
        <v>0.47955132672423401</v>
      </c>
      <c r="G154">
        <v>0.42427208111863202</v>
      </c>
      <c r="H154" t="s">
        <v>324</v>
      </c>
      <c r="I154">
        <v>1</v>
      </c>
      <c r="J154" t="str">
        <f t="shared" si="6"/>
        <v/>
      </c>
    </row>
    <row r="155" spans="1:10">
      <c r="A155" t="s">
        <v>515</v>
      </c>
      <c r="B155" t="s">
        <v>516</v>
      </c>
      <c r="C155" t="str">
        <f t="shared" si="7"/>
        <v>1/19</v>
      </c>
      <c r="D155" t="str">
        <f>"268/8582"</f>
        <v>268/8582</v>
      </c>
      <c r="E155">
        <v>0.45307303261062598</v>
      </c>
      <c r="F155">
        <v>0.47955132672423401</v>
      </c>
      <c r="G155">
        <v>0.42427208111863202</v>
      </c>
      <c r="H155" t="s">
        <v>324</v>
      </c>
      <c r="I155">
        <v>1</v>
      </c>
      <c r="J155" t="str">
        <f t="shared" si="6"/>
        <v/>
      </c>
    </row>
    <row r="156" spans="1:10">
      <c r="A156" t="s">
        <v>517</v>
      </c>
      <c r="B156" t="s">
        <v>518</v>
      </c>
      <c r="C156" t="str">
        <f t="shared" si="7"/>
        <v>1/19</v>
      </c>
      <c r="D156" t="str">
        <f>"277/8582"</f>
        <v>277/8582</v>
      </c>
      <c r="E156">
        <v>0.46422510594038602</v>
      </c>
      <c r="F156">
        <v>0.48818511140827697</v>
      </c>
      <c r="G156">
        <v>0.431910624881717</v>
      </c>
      <c r="H156" t="s">
        <v>324</v>
      </c>
      <c r="I156">
        <v>1</v>
      </c>
      <c r="J156" t="str">
        <f t="shared" si="6"/>
        <v/>
      </c>
    </row>
    <row r="157" spans="1:10">
      <c r="A157" t="s">
        <v>222</v>
      </c>
      <c r="B157" t="s">
        <v>223</v>
      </c>
      <c r="C157" t="str">
        <f t="shared" si="7"/>
        <v>1/19</v>
      </c>
      <c r="D157" t="str">
        <f>"285/8582"</f>
        <v>285/8582</v>
      </c>
      <c r="E157">
        <v>0.473956889608875</v>
      </c>
      <c r="F157">
        <v>0.49522418593747802</v>
      </c>
      <c r="G157">
        <v>0.43813828526596399</v>
      </c>
      <c r="H157" t="s">
        <v>324</v>
      </c>
      <c r="I157">
        <v>1</v>
      </c>
      <c r="J157" t="str">
        <f t="shared" si="6"/>
        <v/>
      </c>
    </row>
    <row r="158" spans="1:10">
      <c r="A158" t="s">
        <v>519</v>
      </c>
      <c r="B158" t="s">
        <v>520</v>
      </c>
      <c r="C158" t="str">
        <f t="shared" si="7"/>
        <v>1/19</v>
      </c>
      <c r="D158" t="str">
        <f>"291/8582"</f>
        <v>291/8582</v>
      </c>
      <c r="E158">
        <v>0.481145573800768</v>
      </c>
      <c r="F158">
        <v>0.49953330273582902</v>
      </c>
      <c r="G158">
        <v>0.44195067791287401</v>
      </c>
      <c r="H158" t="s">
        <v>324</v>
      </c>
      <c r="I158">
        <v>1</v>
      </c>
      <c r="J158" t="str">
        <f t="shared" si="6"/>
        <v/>
      </c>
    </row>
    <row r="159" spans="1:10">
      <c r="A159" t="s">
        <v>521</v>
      </c>
      <c r="B159" t="s">
        <v>522</v>
      </c>
      <c r="C159" t="str">
        <f t="shared" si="7"/>
        <v>1/19</v>
      </c>
      <c r="D159" t="str">
        <f>"382/8582"</f>
        <v>382/8582</v>
      </c>
      <c r="E159">
        <v>0.57939175553247402</v>
      </c>
      <c r="F159">
        <v>0.59772693766957796</v>
      </c>
      <c r="G159">
        <v>0.52882525321751495</v>
      </c>
      <c r="H159" t="s">
        <v>324</v>
      </c>
      <c r="I159">
        <v>1</v>
      </c>
      <c r="J159" t="str">
        <f t="shared" si="6"/>
        <v/>
      </c>
    </row>
    <row r="160" spans="1:10">
      <c r="A160" t="s">
        <v>316</v>
      </c>
      <c r="B160" t="s">
        <v>317</v>
      </c>
      <c r="C160" t="str">
        <f t="shared" si="7"/>
        <v>1/19</v>
      </c>
      <c r="D160" t="str">
        <f>"394/8582"</f>
        <v>394/8582</v>
      </c>
      <c r="E160">
        <v>0.59094647581733595</v>
      </c>
      <c r="F160">
        <v>0.60581305382531903</v>
      </c>
      <c r="G160">
        <v>0.53597925976150296</v>
      </c>
      <c r="H160" t="s">
        <v>1573</v>
      </c>
      <c r="I160">
        <v>1</v>
      </c>
      <c r="J160" t="str">
        <f t="shared" si="6"/>
        <v/>
      </c>
    </row>
    <row r="161" spans="1:10">
      <c r="A161" t="s">
        <v>156</v>
      </c>
      <c r="B161" t="s">
        <v>157</v>
      </c>
      <c r="C161" t="str">
        <f t="shared" si="7"/>
        <v>1/19</v>
      </c>
      <c r="D161" t="str">
        <f>"440/8582"</f>
        <v>440/8582</v>
      </c>
      <c r="E161">
        <v>0.63251396852890396</v>
      </c>
      <c r="F161">
        <v>0.642418410012772</v>
      </c>
      <c r="G161">
        <v>0.56836501241039605</v>
      </c>
      <c r="H161" t="s">
        <v>324</v>
      </c>
      <c r="I161">
        <v>1</v>
      </c>
      <c r="J161" t="str">
        <f t="shared" si="6"/>
        <v/>
      </c>
    </row>
    <row r="162" spans="1:10">
      <c r="A162" t="s">
        <v>158</v>
      </c>
      <c r="B162" t="s">
        <v>159</v>
      </c>
      <c r="C162" t="str">
        <f t="shared" si="7"/>
        <v>1/19</v>
      </c>
      <c r="D162" t="str">
        <f>"443/8582"</f>
        <v>443/8582</v>
      </c>
      <c r="E162">
        <v>0.63508095725802205</v>
      </c>
      <c r="F162">
        <v>0.642418410012772</v>
      </c>
      <c r="G162">
        <v>0.56836501241039605</v>
      </c>
      <c r="H162" t="s">
        <v>324</v>
      </c>
      <c r="I162">
        <v>1</v>
      </c>
      <c r="J162" t="str">
        <f t="shared" si="6"/>
        <v/>
      </c>
    </row>
    <row r="163" spans="1:10">
      <c r="A163" t="s">
        <v>160</v>
      </c>
      <c r="B163" t="s">
        <v>161</v>
      </c>
      <c r="C163" t="str">
        <f t="shared" si="7"/>
        <v>1/19</v>
      </c>
      <c r="D163" t="str">
        <f>"447/8582"</f>
        <v>447/8582</v>
      </c>
      <c r="E163">
        <v>0.63847719277342996</v>
      </c>
      <c r="F163">
        <v>0.642418410012772</v>
      </c>
      <c r="G163">
        <v>0.56836501241039605</v>
      </c>
      <c r="H163" t="s">
        <v>1577</v>
      </c>
      <c r="I163">
        <v>1</v>
      </c>
      <c r="J163" t="str">
        <f t="shared" si="6"/>
        <v/>
      </c>
    </row>
    <row r="164" spans="1:10">
      <c r="A164" t="s">
        <v>523</v>
      </c>
      <c r="B164" t="s">
        <v>524</v>
      </c>
      <c r="C164" t="str">
        <f t="shared" si="7"/>
        <v>1/19</v>
      </c>
      <c r="D164" t="str">
        <f>"498/8582"</f>
        <v>498/8582</v>
      </c>
      <c r="E164">
        <v>0.67923703140731795</v>
      </c>
      <c r="F164">
        <v>0.67923703140731795</v>
      </c>
      <c r="G164">
        <v>0.600939446579287</v>
      </c>
      <c r="H164" t="s">
        <v>324</v>
      </c>
      <c r="I164">
        <v>1</v>
      </c>
      <c r="J164" t="str">
        <f t="shared" si="6"/>
        <v/>
      </c>
    </row>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201A3-AB73-433C-8475-D7AF286835FC}">
  <dimension ref="A1:J60"/>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1464</v>
      </c>
      <c r="B2" t="s">
        <v>1465</v>
      </c>
      <c r="C2" t="str">
        <f>"2/15"</f>
        <v>2/15</v>
      </c>
      <c r="D2" t="str">
        <f>"32/8582"</f>
        <v>32/8582</v>
      </c>
      <c r="E2">
        <v>1.3721924719176E-3</v>
      </c>
      <c r="F2">
        <v>6.0048936194004802E-2</v>
      </c>
      <c r="G2">
        <v>4.2853834928817003E-2</v>
      </c>
      <c r="H2" t="s">
        <v>1579</v>
      </c>
      <c r="I2">
        <v>2</v>
      </c>
      <c r="J2" t="str">
        <f t="shared" ref="J2:J60" si="0">IF(F2&lt;0.05,"*","")</f>
        <v/>
      </c>
    </row>
    <row r="3" spans="1:10">
      <c r="A3" t="s">
        <v>1472</v>
      </c>
      <c r="B3" t="s">
        <v>1473</v>
      </c>
      <c r="C3" t="str">
        <f>"2/15"</f>
        <v>2/15</v>
      </c>
      <c r="D3" t="str">
        <f>"39/8582"</f>
        <v>39/8582</v>
      </c>
      <c r="E3">
        <v>2.03555715911881E-3</v>
      </c>
      <c r="F3">
        <v>6.0048936194004802E-2</v>
      </c>
      <c r="G3">
        <v>4.2853834928817003E-2</v>
      </c>
      <c r="H3" t="s">
        <v>1579</v>
      </c>
      <c r="I3">
        <v>2</v>
      </c>
      <c r="J3" t="str">
        <f t="shared" si="0"/>
        <v/>
      </c>
    </row>
    <row r="4" spans="1:10">
      <c r="A4" t="s">
        <v>82</v>
      </c>
      <c r="B4" t="s">
        <v>83</v>
      </c>
      <c r="C4" t="str">
        <f>"3/15"</f>
        <v>3/15</v>
      </c>
      <c r="D4" t="str">
        <f>"246/8582"</f>
        <v>246/8582</v>
      </c>
      <c r="E4">
        <v>8.2005237123695708E-3</v>
      </c>
      <c r="F4">
        <v>0.13867314333460501</v>
      </c>
      <c r="G4">
        <v>9.8963884627729107E-2</v>
      </c>
      <c r="H4" t="s">
        <v>1580</v>
      </c>
      <c r="I4">
        <v>3</v>
      </c>
      <c r="J4" t="str">
        <f t="shared" si="0"/>
        <v/>
      </c>
    </row>
    <row r="5" spans="1:10">
      <c r="A5" t="s">
        <v>72</v>
      </c>
      <c r="B5" t="s">
        <v>73</v>
      </c>
      <c r="C5" t="str">
        <f>"2/15"</f>
        <v>2/15</v>
      </c>
      <c r="D5" t="str">
        <f>"117/8582"</f>
        <v>117/8582</v>
      </c>
      <c r="E5">
        <v>1.7232647730553E-2</v>
      </c>
      <c r="F5">
        <v>0.13867314333460501</v>
      </c>
      <c r="G5">
        <v>9.8963884627729107E-2</v>
      </c>
      <c r="H5" t="s">
        <v>1581</v>
      </c>
      <c r="I5">
        <v>2</v>
      </c>
      <c r="J5" t="str">
        <f t="shared" si="0"/>
        <v/>
      </c>
    </row>
    <row r="6" spans="1:10">
      <c r="A6" t="s">
        <v>76</v>
      </c>
      <c r="B6" t="s">
        <v>77</v>
      </c>
      <c r="C6" t="str">
        <f>"2/15"</f>
        <v>2/15</v>
      </c>
      <c r="D6" t="str">
        <f>"122/8582"</f>
        <v>122/8582</v>
      </c>
      <c r="E6">
        <v>1.8649612315525199E-2</v>
      </c>
      <c r="F6">
        <v>0.13867314333460501</v>
      </c>
      <c r="G6">
        <v>9.8963884627729107E-2</v>
      </c>
      <c r="H6" t="s">
        <v>1581</v>
      </c>
      <c r="I6">
        <v>2</v>
      </c>
      <c r="J6" t="str">
        <f t="shared" si="0"/>
        <v/>
      </c>
    </row>
    <row r="7" spans="1:10">
      <c r="A7" t="s">
        <v>247</v>
      </c>
      <c r="B7" t="s">
        <v>248</v>
      </c>
      <c r="C7" t="str">
        <f>"2/15"</f>
        <v>2/15</v>
      </c>
      <c r="D7" t="str">
        <f>"138/8582"</f>
        <v>138/8582</v>
      </c>
      <c r="E7">
        <v>2.3503922599085701E-2</v>
      </c>
      <c r="F7">
        <v>0.13867314333460501</v>
      </c>
      <c r="G7">
        <v>9.8963884627729107E-2</v>
      </c>
      <c r="H7" t="s">
        <v>1582</v>
      </c>
      <c r="I7">
        <v>2</v>
      </c>
      <c r="J7" t="str">
        <f t="shared" si="0"/>
        <v/>
      </c>
    </row>
    <row r="8" spans="1:10">
      <c r="A8" t="s">
        <v>1583</v>
      </c>
      <c r="B8" t="s">
        <v>1584</v>
      </c>
      <c r="C8" t="str">
        <f>"1/15"</f>
        <v>1/15</v>
      </c>
      <c r="D8" t="str">
        <f>"10/8582"</f>
        <v>10/8582</v>
      </c>
      <c r="E8">
        <v>1.7350637200354201E-2</v>
      </c>
      <c r="F8">
        <v>0.13867314333460501</v>
      </c>
      <c r="G8">
        <v>9.8963884627729107E-2</v>
      </c>
      <c r="H8" t="s">
        <v>1585</v>
      </c>
      <c r="I8">
        <v>1</v>
      </c>
      <c r="J8" t="str">
        <f t="shared" si="0"/>
        <v/>
      </c>
    </row>
    <row r="9" spans="1:10">
      <c r="A9" t="s">
        <v>940</v>
      </c>
      <c r="B9" t="s">
        <v>941</v>
      </c>
      <c r="C9" t="str">
        <f>"1/15"</f>
        <v>1/15</v>
      </c>
      <c r="D9" t="str">
        <f>"13/8582"</f>
        <v>13/8582</v>
      </c>
      <c r="E9">
        <v>2.2500780633383202E-2</v>
      </c>
      <c r="F9">
        <v>0.13867314333460501</v>
      </c>
      <c r="G9">
        <v>9.8963884627729107E-2</v>
      </c>
      <c r="H9" t="s">
        <v>1070</v>
      </c>
      <c r="I9">
        <v>1</v>
      </c>
      <c r="J9" t="str">
        <f t="shared" si="0"/>
        <v/>
      </c>
    </row>
    <row r="10" spans="1:10">
      <c r="A10" t="s">
        <v>1586</v>
      </c>
      <c r="B10" t="s">
        <v>1587</v>
      </c>
      <c r="C10" t="str">
        <f>"1/15"</f>
        <v>1/15</v>
      </c>
      <c r="D10" t="str">
        <f>"13/8582"</f>
        <v>13/8582</v>
      </c>
      <c r="E10">
        <v>2.2500780633383202E-2</v>
      </c>
      <c r="F10">
        <v>0.13867314333460501</v>
      </c>
      <c r="G10">
        <v>9.8963884627729107E-2</v>
      </c>
      <c r="H10" t="s">
        <v>1588</v>
      </c>
      <c r="I10">
        <v>1</v>
      </c>
      <c r="J10" t="str">
        <f t="shared" si="0"/>
        <v/>
      </c>
    </row>
    <row r="11" spans="1:10">
      <c r="A11" t="s">
        <v>1589</v>
      </c>
      <c r="B11" t="s">
        <v>1590</v>
      </c>
      <c r="C11" t="str">
        <f>"1/15"</f>
        <v>1/15</v>
      </c>
      <c r="D11" t="str">
        <f>"13/8582"</f>
        <v>13/8582</v>
      </c>
      <c r="E11">
        <v>2.2500780633383202E-2</v>
      </c>
      <c r="F11">
        <v>0.13867314333460501</v>
      </c>
      <c r="G11">
        <v>9.8963884627729107E-2</v>
      </c>
      <c r="H11" t="s">
        <v>1585</v>
      </c>
      <c r="I11">
        <v>1</v>
      </c>
      <c r="J11" t="str">
        <f t="shared" si="0"/>
        <v/>
      </c>
    </row>
    <row r="12" spans="1:10">
      <c r="A12" t="s">
        <v>1591</v>
      </c>
      <c r="B12" t="s">
        <v>1592</v>
      </c>
      <c r="C12" t="str">
        <f>"1/15"</f>
        <v>1/15</v>
      </c>
      <c r="D12" t="str">
        <f>"15/8582"</f>
        <v>15/8582</v>
      </c>
      <c r="E12">
        <v>2.5920201600450301E-2</v>
      </c>
      <c r="F12">
        <v>0.13902653585696101</v>
      </c>
      <c r="G12">
        <v>9.9216082681149398E-2</v>
      </c>
      <c r="H12" t="s">
        <v>1593</v>
      </c>
      <c r="I12">
        <v>1</v>
      </c>
      <c r="J12" t="str">
        <f t="shared" si="0"/>
        <v/>
      </c>
    </row>
    <row r="13" spans="1:10">
      <c r="A13" t="s">
        <v>98</v>
      </c>
      <c r="B13" t="s">
        <v>99</v>
      </c>
      <c r="C13" t="str">
        <f>"2/15"</f>
        <v>2/15</v>
      </c>
      <c r="D13" t="str">
        <f>"153/8582"</f>
        <v>153/8582</v>
      </c>
      <c r="E13">
        <v>2.8479552146875801E-2</v>
      </c>
      <c r="F13">
        <v>0.140024464722139</v>
      </c>
      <c r="G13">
        <v>9.9928253146932502E-2</v>
      </c>
      <c r="H13" t="s">
        <v>1594</v>
      </c>
      <c r="I13">
        <v>2</v>
      </c>
      <c r="J13" t="str">
        <f t="shared" si="0"/>
        <v/>
      </c>
    </row>
    <row r="14" spans="1:10">
      <c r="A14" t="s">
        <v>1595</v>
      </c>
      <c r="B14" t="s">
        <v>1596</v>
      </c>
      <c r="C14" t="str">
        <f>"1/15"</f>
        <v>1/15</v>
      </c>
      <c r="D14" t="str">
        <f>"19/8582"</f>
        <v>19/8582</v>
      </c>
      <c r="E14">
        <v>3.2725577153121597E-2</v>
      </c>
      <c r="F14">
        <v>0.14852377323339799</v>
      </c>
      <c r="G14">
        <v>0.10599377215586001</v>
      </c>
      <c r="H14" t="s">
        <v>1597</v>
      </c>
      <c r="I14">
        <v>1</v>
      </c>
      <c r="J14" t="str">
        <f t="shared" si="0"/>
        <v/>
      </c>
    </row>
    <row r="15" spans="1:10">
      <c r="A15" t="s">
        <v>863</v>
      </c>
      <c r="B15" t="s">
        <v>864</v>
      </c>
      <c r="C15" t="str">
        <f>"2/15"</f>
        <v>2/15</v>
      </c>
      <c r="D15" t="str">
        <f>"200/8582"</f>
        <v>200/8582</v>
      </c>
      <c r="E15">
        <v>4.6495694671623101E-2</v>
      </c>
      <c r="F15">
        <v>0.14866682485306701</v>
      </c>
      <c r="G15">
        <v>0.10609586073367799</v>
      </c>
      <c r="H15" t="s">
        <v>1598</v>
      </c>
      <c r="I15">
        <v>2</v>
      </c>
      <c r="J15" t="str">
        <f t="shared" si="0"/>
        <v/>
      </c>
    </row>
    <row r="16" spans="1:10">
      <c r="A16" t="s">
        <v>251</v>
      </c>
      <c r="B16" t="s">
        <v>252</v>
      </c>
      <c r="C16" t="str">
        <f>"2/15"</f>
        <v>2/15</v>
      </c>
      <c r="D16" t="str">
        <f>"201/8582"</f>
        <v>201/8582</v>
      </c>
      <c r="E16">
        <v>4.69159761268386E-2</v>
      </c>
      <c r="F16">
        <v>0.14866682485306701</v>
      </c>
      <c r="G16">
        <v>0.10609586073367799</v>
      </c>
      <c r="H16" t="s">
        <v>1582</v>
      </c>
      <c r="I16">
        <v>2</v>
      </c>
      <c r="J16" t="str">
        <f t="shared" si="0"/>
        <v/>
      </c>
    </row>
    <row r="17" spans="1:10">
      <c r="A17" t="s">
        <v>951</v>
      </c>
      <c r="B17" t="s">
        <v>952</v>
      </c>
      <c r="C17" t="str">
        <f>"1/15"</f>
        <v>1/15</v>
      </c>
      <c r="D17" t="str">
        <f>"24/8582"</f>
        <v>24/8582</v>
      </c>
      <c r="E17">
        <v>4.1169895559884997E-2</v>
      </c>
      <c r="F17">
        <v>0.14866682485306701</v>
      </c>
      <c r="G17">
        <v>0.10609586073367799</v>
      </c>
      <c r="H17" t="s">
        <v>953</v>
      </c>
      <c r="I17">
        <v>1</v>
      </c>
      <c r="J17" t="str">
        <f t="shared" si="0"/>
        <v/>
      </c>
    </row>
    <row r="18" spans="1:10">
      <c r="A18" t="s">
        <v>840</v>
      </c>
      <c r="B18" t="s">
        <v>841</v>
      </c>
      <c r="C18" t="str">
        <f>"1/15"</f>
        <v>1/15</v>
      </c>
      <c r="D18" t="str">
        <f>"27/8582"</f>
        <v>27/8582</v>
      </c>
      <c r="E18">
        <v>4.6203407783395399E-2</v>
      </c>
      <c r="F18">
        <v>0.14866682485306701</v>
      </c>
      <c r="G18">
        <v>0.10609586073367799</v>
      </c>
      <c r="H18" t="s">
        <v>1593</v>
      </c>
      <c r="I18">
        <v>1</v>
      </c>
      <c r="J18" t="str">
        <f t="shared" si="0"/>
        <v/>
      </c>
    </row>
    <row r="19" spans="1:10">
      <c r="A19" t="s">
        <v>1599</v>
      </c>
      <c r="B19" t="s">
        <v>1600</v>
      </c>
      <c r="C19" t="str">
        <f>"1/15"</f>
        <v>1/15</v>
      </c>
      <c r="D19" t="str">
        <f>"28/8582"</f>
        <v>28/8582</v>
      </c>
      <c r="E19">
        <v>4.7875757156072299E-2</v>
      </c>
      <c r="F19">
        <v>0.14866682485306701</v>
      </c>
      <c r="G19">
        <v>0.10609586073367799</v>
      </c>
      <c r="H19" t="s">
        <v>1585</v>
      </c>
      <c r="I19">
        <v>1</v>
      </c>
      <c r="J19" t="str">
        <f t="shared" si="0"/>
        <v/>
      </c>
    </row>
    <row r="20" spans="1:10">
      <c r="A20" t="s">
        <v>1601</v>
      </c>
      <c r="B20" t="s">
        <v>1602</v>
      </c>
      <c r="C20" t="str">
        <f>"1/15"</f>
        <v>1/15</v>
      </c>
      <c r="D20" t="str">
        <f>"28/8582"</f>
        <v>28/8582</v>
      </c>
      <c r="E20">
        <v>4.7875757156072299E-2</v>
      </c>
      <c r="F20">
        <v>0.14866682485306701</v>
      </c>
      <c r="G20">
        <v>0.10609586073367799</v>
      </c>
      <c r="H20" t="s">
        <v>1585</v>
      </c>
      <c r="I20">
        <v>1</v>
      </c>
      <c r="J20" t="str">
        <f t="shared" si="0"/>
        <v/>
      </c>
    </row>
    <row r="21" spans="1:10">
      <c r="A21" t="s">
        <v>84</v>
      </c>
      <c r="B21" t="s">
        <v>85</v>
      </c>
      <c r="C21" t="str">
        <f>"3/15"</f>
        <v>3/15</v>
      </c>
      <c r="D21" t="str">
        <f>"492/8582"</f>
        <v>492/8582</v>
      </c>
      <c r="E21">
        <v>5.0905714315970498E-2</v>
      </c>
      <c r="F21">
        <v>0.15017185723211299</v>
      </c>
      <c r="G21">
        <v>0.107169924875727</v>
      </c>
      <c r="H21" t="s">
        <v>1580</v>
      </c>
      <c r="I21">
        <v>3</v>
      </c>
      <c r="J21" t="str">
        <f t="shared" si="0"/>
        <v/>
      </c>
    </row>
    <row r="22" spans="1:10">
      <c r="A22" t="s">
        <v>114</v>
      </c>
      <c r="B22" t="s">
        <v>115</v>
      </c>
      <c r="C22" t="str">
        <f>"2/15"</f>
        <v>2/15</v>
      </c>
      <c r="D22" t="str">
        <f>"230/8582"</f>
        <v>230/8582</v>
      </c>
      <c r="E22">
        <v>5.9710958526738099E-2</v>
      </c>
      <c r="F22">
        <v>0.150342733969026</v>
      </c>
      <c r="G22">
        <v>0.107291870807512</v>
      </c>
      <c r="H22" t="s">
        <v>1579</v>
      </c>
      <c r="I22">
        <v>2</v>
      </c>
      <c r="J22" t="str">
        <f t="shared" si="0"/>
        <v/>
      </c>
    </row>
    <row r="23" spans="1:10">
      <c r="A23" t="s">
        <v>780</v>
      </c>
      <c r="B23" t="s">
        <v>781</v>
      </c>
      <c r="C23" t="str">
        <f t="shared" ref="C23:C32" si="1">"1/15"</f>
        <v>1/15</v>
      </c>
      <c r="D23" t="str">
        <f>"32/8582"</f>
        <v>32/8582</v>
      </c>
      <c r="E23">
        <v>5.4537825525764E-2</v>
      </c>
      <c r="F23">
        <v>0.150342733969026</v>
      </c>
      <c r="G23">
        <v>0.107291870807512</v>
      </c>
      <c r="H23" t="s">
        <v>1603</v>
      </c>
      <c r="I23">
        <v>1</v>
      </c>
      <c r="J23" t="str">
        <f t="shared" si="0"/>
        <v/>
      </c>
    </row>
    <row r="24" spans="1:10">
      <c r="A24" t="s">
        <v>1604</v>
      </c>
      <c r="B24" t="s">
        <v>1605</v>
      </c>
      <c r="C24" t="str">
        <f t="shared" si="1"/>
        <v>1/15</v>
      </c>
      <c r="D24" t="str">
        <f>"34/8582"</f>
        <v>34/8582</v>
      </c>
      <c r="E24">
        <v>5.7852520337451897E-2</v>
      </c>
      <c r="F24">
        <v>0.150342733969026</v>
      </c>
      <c r="G24">
        <v>0.107291870807512</v>
      </c>
      <c r="H24" t="s">
        <v>1593</v>
      </c>
      <c r="I24">
        <v>1</v>
      </c>
      <c r="J24" t="str">
        <f t="shared" si="0"/>
        <v/>
      </c>
    </row>
    <row r="25" spans="1:10">
      <c r="A25" t="s">
        <v>1606</v>
      </c>
      <c r="B25" t="s">
        <v>1607</v>
      </c>
      <c r="C25" t="str">
        <f t="shared" si="1"/>
        <v>1/15</v>
      </c>
      <c r="D25" t="str">
        <f>"36/8582"</f>
        <v>36/8582</v>
      </c>
      <c r="E25">
        <v>6.1156366360281898E-2</v>
      </c>
      <c r="F25">
        <v>0.150342733969026</v>
      </c>
      <c r="G25">
        <v>0.107291870807512</v>
      </c>
      <c r="H25" t="s">
        <v>1608</v>
      </c>
      <c r="I25">
        <v>1</v>
      </c>
      <c r="J25" t="str">
        <f t="shared" si="0"/>
        <v/>
      </c>
    </row>
    <row r="26" spans="1:10">
      <c r="A26" t="s">
        <v>1041</v>
      </c>
      <c r="B26" t="s">
        <v>1042</v>
      </c>
      <c r="C26" t="str">
        <f t="shared" si="1"/>
        <v>1/15</v>
      </c>
      <c r="D26" t="str">
        <f>"40/8582"</f>
        <v>40/8582</v>
      </c>
      <c r="E26">
        <v>6.7731643862311605E-2</v>
      </c>
      <c r="F26">
        <v>0.15741366598356499</v>
      </c>
      <c r="G26">
        <v>0.11233803103198201</v>
      </c>
      <c r="H26" t="s">
        <v>1043</v>
      </c>
      <c r="I26">
        <v>1</v>
      </c>
      <c r="J26" t="str">
        <f t="shared" si="0"/>
        <v/>
      </c>
    </row>
    <row r="27" spans="1:10">
      <c r="A27" t="s">
        <v>1609</v>
      </c>
      <c r="B27" t="s">
        <v>1610</v>
      </c>
      <c r="C27" t="str">
        <f t="shared" si="1"/>
        <v>1/15</v>
      </c>
      <c r="D27" t="str">
        <f>"41/8582"</f>
        <v>41/8582</v>
      </c>
      <c r="E27">
        <v>6.9368734162248896E-2</v>
      </c>
      <c r="F27">
        <v>0.15741366598356499</v>
      </c>
      <c r="G27">
        <v>0.11233803103198201</v>
      </c>
      <c r="H27" t="s">
        <v>1611</v>
      </c>
      <c r="I27">
        <v>1</v>
      </c>
      <c r="J27" t="str">
        <f t="shared" si="0"/>
        <v/>
      </c>
    </row>
    <row r="28" spans="1:10">
      <c r="A28" t="s">
        <v>1612</v>
      </c>
      <c r="B28" t="s">
        <v>1613</v>
      </c>
      <c r="C28" t="str">
        <f t="shared" si="1"/>
        <v>1/15</v>
      </c>
      <c r="D28" t="str">
        <f>"44/8582"</f>
        <v>44/8582</v>
      </c>
      <c r="E28">
        <v>7.4263920753551094E-2</v>
      </c>
      <c r="F28">
        <v>0.162280419424427</v>
      </c>
      <c r="G28">
        <v>0.115811182461678</v>
      </c>
      <c r="H28" t="s">
        <v>1593</v>
      </c>
      <c r="I28">
        <v>1</v>
      </c>
      <c r="J28" t="str">
        <f t="shared" si="0"/>
        <v/>
      </c>
    </row>
    <row r="29" spans="1:10">
      <c r="A29" t="s">
        <v>1047</v>
      </c>
      <c r="B29" t="s">
        <v>1048</v>
      </c>
      <c r="C29" t="str">
        <f t="shared" si="1"/>
        <v>1/15</v>
      </c>
      <c r="D29" t="str">
        <f>"48/8582"</f>
        <v>48/8582</v>
      </c>
      <c r="E29">
        <v>8.0753458282325302E-2</v>
      </c>
      <c r="F29">
        <v>0.17015907280918499</v>
      </c>
      <c r="G29">
        <v>0.121433771853121</v>
      </c>
      <c r="H29" t="s">
        <v>1043</v>
      </c>
      <c r="I29">
        <v>1</v>
      </c>
      <c r="J29" t="str">
        <f t="shared" si="0"/>
        <v/>
      </c>
    </row>
    <row r="30" spans="1:10">
      <c r="A30" t="s">
        <v>1157</v>
      </c>
      <c r="B30" t="s">
        <v>1158</v>
      </c>
      <c r="C30" t="str">
        <f t="shared" si="1"/>
        <v>1/15</v>
      </c>
      <c r="D30" t="str">
        <f>"54/8582"</f>
        <v>54/8582</v>
      </c>
      <c r="E30">
        <v>9.0408196146200895E-2</v>
      </c>
      <c r="F30">
        <v>0.18393391629744299</v>
      </c>
      <c r="G30">
        <v>0.13126416863332299</v>
      </c>
      <c r="H30" t="s">
        <v>1597</v>
      </c>
      <c r="I30">
        <v>1</v>
      </c>
      <c r="J30" t="str">
        <f t="shared" si="0"/>
        <v/>
      </c>
    </row>
    <row r="31" spans="1:10">
      <c r="A31" t="s">
        <v>230</v>
      </c>
      <c r="B31" t="s">
        <v>231</v>
      </c>
      <c r="C31" t="str">
        <f t="shared" si="1"/>
        <v>1/15</v>
      </c>
      <c r="D31" t="str">
        <f>"57/8582"</f>
        <v>57/8582</v>
      </c>
      <c r="E31">
        <v>9.5199995160576506E-2</v>
      </c>
      <c r="F31">
        <v>0.187226657149134</v>
      </c>
      <c r="G31">
        <v>0.133614028295546</v>
      </c>
      <c r="H31" t="s">
        <v>232</v>
      </c>
      <c r="I31">
        <v>1</v>
      </c>
      <c r="J31" t="str">
        <f t="shared" si="0"/>
        <v/>
      </c>
    </row>
    <row r="32" spans="1:10">
      <c r="A32" t="s">
        <v>1614</v>
      </c>
      <c r="B32" t="s">
        <v>1615</v>
      </c>
      <c r="C32" t="str">
        <f t="shared" si="1"/>
        <v>1/15</v>
      </c>
      <c r="D32" t="str">
        <f>"60/8582"</f>
        <v>60/8582</v>
      </c>
      <c r="E32">
        <v>9.9968225235390604E-2</v>
      </c>
      <c r="F32">
        <v>0.19026210609316299</v>
      </c>
      <c r="G32">
        <v>0.13578027196657499</v>
      </c>
      <c r="H32" t="s">
        <v>1611</v>
      </c>
      <c r="I32">
        <v>1</v>
      </c>
      <c r="J32" t="str">
        <f t="shared" si="0"/>
        <v/>
      </c>
    </row>
    <row r="33" spans="1:10">
      <c r="A33" t="s">
        <v>262</v>
      </c>
      <c r="B33" t="s">
        <v>263</v>
      </c>
      <c r="C33" t="str">
        <f>"2/15"</f>
        <v>2/15</v>
      </c>
      <c r="D33" t="str">
        <f>"323/8582"</f>
        <v>323/8582</v>
      </c>
      <c r="E33">
        <v>0.10746495117053199</v>
      </c>
      <c r="F33">
        <v>0.19284631333986199</v>
      </c>
      <c r="G33">
        <v>0.13762448766448701</v>
      </c>
      <c r="H33" t="s">
        <v>1582</v>
      </c>
      <c r="I33">
        <v>2</v>
      </c>
      <c r="J33" t="str">
        <f t="shared" si="0"/>
        <v/>
      </c>
    </row>
    <row r="34" spans="1:10">
      <c r="A34" t="s">
        <v>235</v>
      </c>
      <c r="B34" t="s">
        <v>236</v>
      </c>
      <c r="C34" t="str">
        <f t="shared" ref="C34:C45" si="2">"1/15"</f>
        <v>1/15</v>
      </c>
      <c r="D34" t="str">
        <f>"65/8582"</f>
        <v>65/8582</v>
      </c>
      <c r="E34">
        <v>0.10786319220704201</v>
      </c>
      <c r="F34">
        <v>0.19284631333986199</v>
      </c>
      <c r="G34">
        <v>0.13762448766448701</v>
      </c>
      <c r="H34" t="s">
        <v>1593</v>
      </c>
      <c r="I34">
        <v>1</v>
      </c>
      <c r="J34" t="str">
        <f t="shared" si="0"/>
        <v/>
      </c>
    </row>
    <row r="35" spans="1:10">
      <c r="A35" t="s">
        <v>1616</v>
      </c>
      <c r="B35" t="s">
        <v>1617</v>
      </c>
      <c r="C35" t="str">
        <f t="shared" si="2"/>
        <v>1/15</v>
      </c>
      <c r="D35" t="str">
        <f>"70/8582"</f>
        <v>70/8582</v>
      </c>
      <c r="E35">
        <v>0.115693484570561</v>
      </c>
      <c r="F35">
        <v>0.20027567363957299</v>
      </c>
      <c r="G35">
        <v>0.14292643970710001</v>
      </c>
      <c r="H35" t="s">
        <v>1608</v>
      </c>
      <c r="I35">
        <v>1</v>
      </c>
      <c r="J35" t="str">
        <f t="shared" si="0"/>
        <v/>
      </c>
    </row>
    <row r="36" spans="1:10">
      <c r="A36" t="s">
        <v>1054</v>
      </c>
      <c r="B36" t="s">
        <v>1055</v>
      </c>
      <c r="C36" t="str">
        <f t="shared" si="2"/>
        <v>1/15</v>
      </c>
      <c r="D36" t="str">
        <f>"72/8582"</f>
        <v>72/8582</v>
      </c>
      <c r="E36">
        <v>0.118807603006527</v>
      </c>
      <c r="F36">
        <v>0.20027567363957299</v>
      </c>
      <c r="G36">
        <v>0.14292643970710001</v>
      </c>
      <c r="H36" t="s">
        <v>1043</v>
      </c>
      <c r="I36">
        <v>1</v>
      </c>
      <c r="J36" t="str">
        <f t="shared" si="0"/>
        <v/>
      </c>
    </row>
    <row r="37" spans="1:10">
      <c r="A37" t="s">
        <v>427</v>
      </c>
      <c r="B37" t="s">
        <v>428</v>
      </c>
      <c r="C37" t="str">
        <f t="shared" si="2"/>
        <v>1/15</v>
      </c>
      <c r="D37" t="str">
        <f>"81/8582"</f>
        <v>81/8582</v>
      </c>
      <c r="E37">
        <v>0.13269489385017399</v>
      </c>
      <c r="F37">
        <v>0.21747218714333999</v>
      </c>
      <c r="G37">
        <v>0.155198706257513</v>
      </c>
      <c r="H37" t="s">
        <v>1588</v>
      </c>
      <c r="I37">
        <v>1</v>
      </c>
      <c r="J37" t="str">
        <f t="shared" si="0"/>
        <v/>
      </c>
    </row>
    <row r="38" spans="1:10">
      <c r="A38" t="s">
        <v>1056</v>
      </c>
      <c r="B38" t="s">
        <v>1057</v>
      </c>
      <c r="C38" t="str">
        <f t="shared" si="2"/>
        <v>1/15</v>
      </c>
      <c r="D38" t="str">
        <f>"91/8582"</f>
        <v>91/8582</v>
      </c>
      <c r="E38">
        <v>0.14788551260775801</v>
      </c>
      <c r="F38">
        <v>0.228733894725176</v>
      </c>
      <c r="G38">
        <v>0.16323560729718201</v>
      </c>
      <c r="H38" t="s">
        <v>1043</v>
      </c>
      <c r="I38">
        <v>1</v>
      </c>
      <c r="J38" t="str">
        <f t="shared" si="0"/>
        <v/>
      </c>
    </row>
    <row r="39" spans="1:10">
      <c r="A39" t="s">
        <v>682</v>
      </c>
      <c r="B39" t="s">
        <v>683</v>
      </c>
      <c r="C39" t="str">
        <f t="shared" si="2"/>
        <v>1/15</v>
      </c>
      <c r="D39" t="str">
        <f>"92/8582"</f>
        <v>92/8582</v>
      </c>
      <c r="E39">
        <v>0.14939083792996799</v>
      </c>
      <c r="F39">
        <v>0.228733894725176</v>
      </c>
      <c r="G39">
        <v>0.16323560729718201</v>
      </c>
      <c r="H39" t="s">
        <v>1070</v>
      </c>
      <c r="I39">
        <v>1</v>
      </c>
      <c r="J39" t="str">
        <f t="shared" si="0"/>
        <v/>
      </c>
    </row>
    <row r="40" spans="1:10">
      <c r="A40" t="s">
        <v>96</v>
      </c>
      <c r="B40" t="s">
        <v>97</v>
      </c>
      <c r="C40" t="str">
        <f t="shared" si="2"/>
        <v>1/15</v>
      </c>
      <c r="D40" t="str">
        <f>"98/8582"</f>
        <v>98/8582</v>
      </c>
      <c r="E40">
        <v>0.15837079484907701</v>
      </c>
      <c r="F40">
        <v>0.228733894725176</v>
      </c>
      <c r="G40">
        <v>0.16323560729718201</v>
      </c>
      <c r="H40" t="s">
        <v>972</v>
      </c>
      <c r="I40">
        <v>1</v>
      </c>
      <c r="J40" t="str">
        <f t="shared" si="0"/>
        <v/>
      </c>
    </row>
    <row r="41" spans="1:10">
      <c r="A41" t="s">
        <v>1618</v>
      </c>
      <c r="B41" t="s">
        <v>1619</v>
      </c>
      <c r="C41" t="str">
        <f t="shared" si="2"/>
        <v>1/15</v>
      </c>
      <c r="D41" t="str">
        <f>"98/8582"</f>
        <v>98/8582</v>
      </c>
      <c r="E41">
        <v>0.15837079484907701</v>
      </c>
      <c r="F41">
        <v>0.228733894725176</v>
      </c>
      <c r="G41">
        <v>0.16323560729718201</v>
      </c>
      <c r="H41" t="s">
        <v>1608</v>
      </c>
      <c r="I41">
        <v>1</v>
      </c>
      <c r="J41" t="str">
        <f t="shared" si="0"/>
        <v/>
      </c>
    </row>
    <row r="42" spans="1:10">
      <c r="A42" t="s">
        <v>687</v>
      </c>
      <c r="B42" t="s">
        <v>688</v>
      </c>
      <c r="C42" t="str">
        <f t="shared" si="2"/>
        <v>1/15</v>
      </c>
      <c r="D42" t="str">
        <f>"100/8582"</f>
        <v>100/8582</v>
      </c>
      <c r="E42">
        <v>0.16134439707593701</v>
      </c>
      <c r="F42">
        <v>0.228733894725176</v>
      </c>
      <c r="G42">
        <v>0.16323560729718201</v>
      </c>
      <c r="H42" t="s">
        <v>1070</v>
      </c>
      <c r="I42">
        <v>1</v>
      </c>
      <c r="J42" t="str">
        <f t="shared" si="0"/>
        <v/>
      </c>
    </row>
    <row r="43" spans="1:10">
      <c r="A43" t="s">
        <v>245</v>
      </c>
      <c r="B43" t="s">
        <v>246</v>
      </c>
      <c r="C43" t="str">
        <f t="shared" si="2"/>
        <v>1/15</v>
      </c>
      <c r="D43" t="str">
        <f>"101/8582"</f>
        <v>101/8582</v>
      </c>
      <c r="E43">
        <v>0.16282751827893899</v>
      </c>
      <c r="F43">
        <v>0.228733894725176</v>
      </c>
      <c r="G43">
        <v>0.16323560729718201</v>
      </c>
      <c r="H43" t="s">
        <v>1593</v>
      </c>
      <c r="I43">
        <v>1</v>
      </c>
      <c r="J43" t="str">
        <f t="shared" si="0"/>
        <v/>
      </c>
    </row>
    <row r="44" spans="1:10">
      <c r="A44" t="s">
        <v>147</v>
      </c>
      <c r="B44" t="s">
        <v>148</v>
      </c>
      <c r="C44" t="str">
        <f t="shared" si="2"/>
        <v>1/15</v>
      </c>
      <c r="D44" t="str">
        <f>"106/8582"</f>
        <v>106/8582</v>
      </c>
      <c r="E44">
        <v>0.17020647537221201</v>
      </c>
      <c r="F44">
        <v>0.233539117371175</v>
      </c>
      <c r="G44">
        <v>0.16666484736569101</v>
      </c>
      <c r="H44" t="s">
        <v>1620</v>
      </c>
      <c r="I44">
        <v>1</v>
      </c>
      <c r="J44" t="str">
        <f t="shared" si="0"/>
        <v/>
      </c>
    </row>
    <row r="45" spans="1:10">
      <c r="A45" t="s">
        <v>463</v>
      </c>
      <c r="B45" t="s">
        <v>464</v>
      </c>
      <c r="C45" t="str">
        <f t="shared" si="2"/>
        <v>1/15</v>
      </c>
      <c r="D45" t="str">
        <f>"111/8582"</f>
        <v>111/8582</v>
      </c>
      <c r="E45">
        <v>0.17752469351757599</v>
      </c>
      <c r="F45">
        <v>0.23804447539856799</v>
      </c>
      <c r="G45">
        <v>0.16988008949050301</v>
      </c>
      <c r="H45" t="s">
        <v>1611</v>
      </c>
      <c r="I45">
        <v>1</v>
      </c>
      <c r="J45" t="str">
        <f t="shared" si="0"/>
        <v/>
      </c>
    </row>
    <row r="46" spans="1:10">
      <c r="A46" t="s">
        <v>160</v>
      </c>
      <c r="B46" t="s">
        <v>161</v>
      </c>
      <c r="C46" t="str">
        <f>"2/15"</f>
        <v>2/15</v>
      </c>
      <c r="D46" t="str">
        <f>"447/8582"</f>
        <v>447/8582</v>
      </c>
      <c r="E46">
        <v>0.182179702302698</v>
      </c>
      <c r="F46">
        <v>0.23885783190798199</v>
      </c>
      <c r="G46">
        <v>0.17046054016626699</v>
      </c>
      <c r="H46" t="s">
        <v>1621</v>
      </c>
      <c r="I46">
        <v>2</v>
      </c>
      <c r="J46" t="str">
        <f t="shared" si="0"/>
        <v/>
      </c>
    </row>
    <row r="47" spans="1:10">
      <c r="A47" t="s">
        <v>759</v>
      </c>
      <c r="B47" t="s">
        <v>760</v>
      </c>
      <c r="C47" t="str">
        <f t="shared" ref="C47:C60" si="3">"1/15"</f>
        <v>1/15</v>
      </c>
      <c r="D47" t="str">
        <f>"126/8582"</f>
        <v>126/8582</v>
      </c>
      <c r="E47">
        <v>0.19911954314571401</v>
      </c>
      <c r="F47">
        <v>0.25539245751298101</v>
      </c>
      <c r="G47">
        <v>0.18226045139195801</v>
      </c>
      <c r="H47" t="s">
        <v>1593</v>
      </c>
      <c r="I47">
        <v>1</v>
      </c>
      <c r="J47" t="str">
        <f t="shared" si="0"/>
        <v/>
      </c>
    </row>
    <row r="48" spans="1:10">
      <c r="A48" t="s">
        <v>477</v>
      </c>
      <c r="B48" t="s">
        <v>478</v>
      </c>
      <c r="C48" t="str">
        <f t="shared" si="3"/>
        <v>1/15</v>
      </c>
      <c r="D48" t="str">
        <f>"138/8582"</f>
        <v>138/8582</v>
      </c>
      <c r="E48">
        <v>0.21601314928669399</v>
      </c>
      <c r="F48">
        <v>0.27116544272159498</v>
      </c>
      <c r="G48">
        <v>0.19351681906982701</v>
      </c>
      <c r="H48" t="s">
        <v>1588</v>
      </c>
      <c r="I48">
        <v>1</v>
      </c>
      <c r="J48" t="str">
        <f t="shared" si="0"/>
        <v/>
      </c>
    </row>
    <row r="49" spans="1:10">
      <c r="A49" t="s">
        <v>1160</v>
      </c>
      <c r="B49" t="s">
        <v>1161</v>
      </c>
      <c r="C49" t="str">
        <f t="shared" si="3"/>
        <v>1/15</v>
      </c>
      <c r="D49" t="str">
        <f>"186/8582"</f>
        <v>186/8582</v>
      </c>
      <c r="E49">
        <v>0.280317490451093</v>
      </c>
      <c r="F49">
        <v>0.34284158378415402</v>
      </c>
      <c r="G49">
        <v>0.244668391639004</v>
      </c>
      <c r="H49" t="s">
        <v>1597</v>
      </c>
      <c r="I49">
        <v>1</v>
      </c>
      <c r="J49" t="str">
        <f t="shared" si="0"/>
        <v/>
      </c>
    </row>
    <row r="50" spans="1:10">
      <c r="A50" t="s">
        <v>1437</v>
      </c>
      <c r="B50" t="s">
        <v>1438</v>
      </c>
      <c r="C50" t="str">
        <f t="shared" si="3"/>
        <v>1/15</v>
      </c>
      <c r="D50" t="str">
        <f>"194/8582"</f>
        <v>194/8582</v>
      </c>
      <c r="E50">
        <v>0.29054371507131699</v>
      </c>
      <c r="F50">
        <v>0.34284158378415402</v>
      </c>
      <c r="G50">
        <v>0.244668391639004</v>
      </c>
      <c r="H50" t="s">
        <v>1611</v>
      </c>
      <c r="I50">
        <v>1</v>
      </c>
      <c r="J50" t="str">
        <f t="shared" si="0"/>
        <v/>
      </c>
    </row>
    <row r="51" spans="1:10">
      <c r="A51" t="s">
        <v>1439</v>
      </c>
      <c r="B51" t="s">
        <v>1440</v>
      </c>
      <c r="C51" t="str">
        <f t="shared" si="3"/>
        <v>1/15</v>
      </c>
      <c r="D51" t="str">
        <f>"194/8582"</f>
        <v>194/8582</v>
      </c>
      <c r="E51">
        <v>0.29054371507131699</v>
      </c>
      <c r="F51">
        <v>0.34284158378415402</v>
      </c>
      <c r="G51">
        <v>0.244668391639004</v>
      </c>
      <c r="H51" t="s">
        <v>1611</v>
      </c>
      <c r="I51">
        <v>1</v>
      </c>
      <c r="J51" t="str">
        <f t="shared" si="0"/>
        <v/>
      </c>
    </row>
    <row r="52" spans="1:10">
      <c r="A52" t="s">
        <v>253</v>
      </c>
      <c r="B52" t="s">
        <v>254</v>
      </c>
      <c r="C52" t="str">
        <f t="shared" si="3"/>
        <v>1/15</v>
      </c>
      <c r="D52" t="str">
        <f>"201/8582"</f>
        <v>201/8582</v>
      </c>
      <c r="E52">
        <v>0.29938024707900701</v>
      </c>
      <c r="F52">
        <v>0.34634185446394899</v>
      </c>
      <c r="G52">
        <v>0.24716635465759099</v>
      </c>
      <c r="H52" t="s">
        <v>1593</v>
      </c>
      <c r="I52">
        <v>1</v>
      </c>
      <c r="J52" t="str">
        <f t="shared" si="0"/>
        <v/>
      </c>
    </row>
    <row r="53" spans="1:10">
      <c r="A53" t="s">
        <v>503</v>
      </c>
      <c r="B53" t="s">
        <v>504</v>
      </c>
      <c r="C53" t="str">
        <f t="shared" si="3"/>
        <v>1/15</v>
      </c>
      <c r="D53" t="str">
        <f>"230/8582"</f>
        <v>230/8582</v>
      </c>
      <c r="E53">
        <v>0.334905834085166</v>
      </c>
      <c r="F53">
        <v>0.37998931175047701</v>
      </c>
      <c r="G53">
        <v>0.27117881302442598</v>
      </c>
      <c r="H53" t="s">
        <v>1611</v>
      </c>
      <c r="I53">
        <v>1</v>
      </c>
      <c r="J53" t="str">
        <f t="shared" si="0"/>
        <v/>
      </c>
    </row>
    <row r="54" spans="1:10">
      <c r="A54" t="s">
        <v>593</v>
      </c>
      <c r="B54" t="s">
        <v>594</v>
      </c>
      <c r="C54" t="str">
        <f t="shared" si="3"/>
        <v>1/15</v>
      </c>
      <c r="D54" t="str">
        <f>"249/8582"</f>
        <v>249/8582</v>
      </c>
      <c r="E54">
        <v>0.35726179238524403</v>
      </c>
      <c r="F54">
        <v>0.39160569034887499</v>
      </c>
      <c r="G54">
        <v>0.27946882451302402</v>
      </c>
      <c r="H54" t="s">
        <v>1597</v>
      </c>
      <c r="I54">
        <v>1</v>
      </c>
      <c r="J54" t="str">
        <f t="shared" si="0"/>
        <v/>
      </c>
    </row>
    <row r="55" spans="1:10">
      <c r="A55" t="s">
        <v>596</v>
      </c>
      <c r="B55" t="s">
        <v>597</v>
      </c>
      <c r="C55" t="str">
        <f t="shared" si="3"/>
        <v>1/15</v>
      </c>
      <c r="D55" t="str">
        <f>"250/8582"</f>
        <v>250/8582</v>
      </c>
      <c r="E55">
        <v>0.35841876743795298</v>
      </c>
      <c r="F55">
        <v>0.39160569034887499</v>
      </c>
      <c r="G55">
        <v>0.27946882451302402</v>
      </c>
      <c r="H55" t="s">
        <v>1597</v>
      </c>
      <c r="I55">
        <v>1</v>
      </c>
      <c r="J55" t="str">
        <f t="shared" si="0"/>
        <v/>
      </c>
    </row>
    <row r="56" spans="1:10">
      <c r="A56" t="s">
        <v>509</v>
      </c>
      <c r="B56" t="s">
        <v>510</v>
      </c>
      <c r="C56" t="str">
        <f t="shared" si="3"/>
        <v>1/15</v>
      </c>
      <c r="D56" t="str">
        <f>"256/8582"</f>
        <v>256/8582</v>
      </c>
      <c r="E56">
        <v>0.36531989916329699</v>
      </c>
      <c r="F56">
        <v>0.39188861910244599</v>
      </c>
      <c r="G56">
        <v>0.27967073620156702</v>
      </c>
      <c r="H56" t="s">
        <v>1611</v>
      </c>
      <c r="I56">
        <v>1</v>
      </c>
      <c r="J56" t="str">
        <f t="shared" si="0"/>
        <v/>
      </c>
    </row>
    <row r="57" spans="1:10">
      <c r="A57" t="s">
        <v>309</v>
      </c>
      <c r="B57" t="s">
        <v>310</v>
      </c>
      <c r="C57" t="str">
        <f t="shared" si="3"/>
        <v>1/15</v>
      </c>
      <c r="D57" t="str">
        <f>"274/8582"</f>
        <v>274/8582</v>
      </c>
      <c r="E57">
        <v>0.38560988211755498</v>
      </c>
      <c r="F57">
        <v>0.40626755437385198</v>
      </c>
      <c r="G57">
        <v>0.28993224219364999</v>
      </c>
      <c r="H57" t="s">
        <v>1597</v>
      </c>
      <c r="I57">
        <v>1</v>
      </c>
      <c r="J57" t="str">
        <f t="shared" si="0"/>
        <v/>
      </c>
    </row>
    <row r="58" spans="1:10">
      <c r="A58" t="s">
        <v>314</v>
      </c>
      <c r="B58" t="s">
        <v>315</v>
      </c>
      <c r="C58" t="str">
        <f t="shared" si="3"/>
        <v>1/15</v>
      </c>
      <c r="D58" t="str">
        <f>"307/8582"</f>
        <v>307/8582</v>
      </c>
      <c r="E58">
        <v>0.42124464012719398</v>
      </c>
      <c r="F58">
        <v>0.43602515381586798</v>
      </c>
      <c r="G58">
        <v>0.31116870923523099</v>
      </c>
      <c r="H58" t="s">
        <v>1597</v>
      </c>
      <c r="I58">
        <v>1</v>
      </c>
      <c r="J58" t="str">
        <f t="shared" si="0"/>
        <v/>
      </c>
    </row>
    <row r="59" spans="1:10">
      <c r="A59" t="s">
        <v>316</v>
      </c>
      <c r="B59" t="s">
        <v>317</v>
      </c>
      <c r="C59" t="str">
        <f t="shared" si="3"/>
        <v>1/15</v>
      </c>
      <c r="D59" t="str">
        <f>"394/8582"</f>
        <v>394/8582</v>
      </c>
      <c r="E59">
        <v>0.50616271350408404</v>
      </c>
      <c r="F59">
        <v>0.51156766595312098</v>
      </c>
      <c r="G59">
        <v>0.365079511830951</v>
      </c>
      <c r="H59" t="s">
        <v>1597</v>
      </c>
      <c r="I59">
        <v>1</v>
      </c>
      <c r="J59" t="str">
        <f t="shared" si="0"/>
        <v/>
      </c>
    </row>
    <row r="60" spans="1:10">
      <c r="A60" t="s">
        <v>619</v>
      </c>
      <c r="B60" t="s">
        <v>620</v>
      </c>
      <c r="C60" t="str">
        <f t="shared" si="3"/>
        <v>1/15</v>
      </c>
      <c r="D60" t="str">
        <f>"400/8582"</f>
        <v>400/8582</v>
      </c>
      <c r="E60">
        <v>0.51156766595312098</v>
      </c>
      <c r="F60">
        <v>0.51156766595312098</v>
      </c>
      <c r="G60">
        <v>0.365079511830951</v>
      </c>
      <c r="H60" t="s">
        <v>1070</v>
      </c>
      <c r="I60">
        <v>1</v>
      </c>
      <c r="J60" t="str">
        <f t="shared" si="0"/>
        <v/>
      </c>
    </row>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1F37A-3A0A-4A9B-AA79-82C115EBBF7B}">
  <dimension ref="A1:J61"/>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1622</v>
      </c>
      <c r="B2" t="s">
        <v>1623</v>
      </c>
      <c r="C2" t="str">
        <f>"2/10"</f>
        <v>2/10</v>
      </c>
      <c r="D2" t="str">
        <f>"27/8582"</f>
        <v>27/8582</v>
      </c>
      <c r="E2">
        <v>4.2234893822275E-4</v>
      </c>
      <c r="F2">
        <v>2.5340936293365E-2</v>
      </c>
      <c r="G2">
        <v>1.6449379699201801E-2</v>
      </c>
      <c r="H2" t="s">
        <v>1624</v>
      </c>
      <c r="I2">
        <v>2</v>
      </c>
      <c r="J2" t="str">
        <f t="shared" ref="J2:J61" si="0">IF(F2&lt;0.05,"*","")</f>
        <v>*</v>
      </c>
    </row>
    <row r="3" spans="1:10">
      <c r="A3" t="s">
        <v>1625</v>
      </c>
      <c r="B3" t="s">
        <v>1626</v>
      </c>
      <c r="C3" t="str">
        <f>"2/10"</f>
        <v>2/10</v>
      </c>
      <c r="D3" t="str">
        <f>"94/8582"</f>
        <v>94/8582</v>
      </c>
      <c r="E3">
        <v>5.04478956090739E-3</v>
      </c>
      <c r="F3">
        <v>7.4359873715802896E-2</v>
      </c>
      <c r="G3">
        <v>4.82686899558721E-2</v>
      </c>
      <c r="H3" t="s">
        <v>1624</v>
      </c>
      <c r="I3">
        <v>2</v>
      </c>
      <c r="J3" t="str">
        <f t="shared" si="0"/>
        <v/>
      </c>
    </row>
    <row r="4" spans="1:10">
      <c r="A4" t="s">
        <v>1583</v>
      </c>
      <c r="B4" t="s">
        <v>1584</v>
      </c>
      <c r="C4" t="str">
        <f t="shared" ref="C4:C61" si="1">"1/10"</f>
        <v>1/10</v>
      </c>
      <c r="D4" t="str">
        <f>"10/8582"</f>
        <v>10/8582</v>
      </c>
      <c r="E4">
        <v>1.15974363641301E-2</v>
      </c>
      <c r="F4">
        <v>7.4359873715802896E-2</v>
      </c>
      <c r="G4">
        <v>4.82686899558721E-2</v>
      </c>
      <c r="H4" t="s">
        <v>1585</v>
      </c>
      <c r="I4">
        <v>1</v>
      </c>
      <c r="J4" t="str">
        <f t="shared" si="0"/>
        <v/>
      </c>
    </row>
    <row r="5" spans="1:10">
      <c r="A5" t="s">
        <v>1627</v>
      </c>
      <c r="B5" t="s">
        <v>1628</v>
      </c>
      <c r="C5" t="str">
        <f t="shared" si="1"/>
        <v>1/10</v>
      </c>
      <c r="D5" t="str">
        <f>"11/8582"</f>
        <v>11/8582</v>
      </c>
      <c r="E5">
        <v>1.27504958177418E-2</v>
      </c>
      <c r="F5">
        <v>7.4359873715802896E-2</v>
      </c>
      <c r="G5">
        <v>4.82686899558721E-2</v>
      </c>
      <c r="H5" t="s">
        <v>1629</v>
      </c>
      <c r="I5">
        <v>1</v>
      </c>
      <c r="J5" t="str">
        <f t="shared" si="0"/>
        <v/>
      </c>
    </row>
    <row r="6" spans="1:10">
      <c r="A6" t="s">
        <v>1630</v>
      </c>
      <c r="B6" t="s">
        <v>1631</v>
      </c>
      <c r="C6" t="str">
        <f t="shared" si="1"/>
        <v>1/10</v>
      </c>
      <c r="D6" t="str">
        <f>"11/8582"</f>
        <v>11/8582</v>
      </c>
      <c r="E6">
        <v>1.27504958177418E-2</v>
      </c>
      <c r="F6">
        <v>7.4359873715802896E-2</v>
      </c>
      <c r="G6">
        <v>4.82686899558721E-2</v>
      </c>
      <c r="H6" t="s">
        <v>1629</v>
      </c>
      <c r="I6">
        <v>1</v>
      </c>
      <c r="J6" t="str">
        <f t="shared" si="0"/>
        <v/>
      </c>
    </row>
    <row r="7" spans="1:10">
      <c r="A7" t="s">
        <v>1632</v>
      </c>
      <c r="B7" t="s">
        <v>1633</v>
      </c>
      <c r="C7" t="str">
        <f t="shared" si="1"/>
        <v>1/10</v>
      </c>
      <c r="D7" t="str">
        <f>"11/8582"</f>
        <v>11/8582</v>
      </c>
      <c r="E7">
        <v>1.27504958177418E-2</v>
      </c>
      <c r="F7">
        <v>7.4359873715802896E-2</v>
      </c>
      <c r="G7">
        <v>4.82686899558721E-2</v>
      </c>
      <c r="H7" t="s">
        <v>1629</v>
      </c>
      <c r="I7">
        <v>1</v>
      </c>
      <c r="J7" t="str">
        <f t="shared" si="0"/>
        <v/>
      </c>
    </row>
    <row r="8" spans="1:10">
      <c r="A8" t="s">
        <v>1634</v>
      </c>
      <c r="B8" t="s">
        <v>1635</v>
      </c>
      <c r="C8" t="str">
        <f t="shared" si="1"/>
        <v>1/10</v>
      </c>
      <c r="D8" t="str">
        <f>"12/8582"</f>
        <v>12/8582</v>
      </c>
      <c r="E8">
        <v>1.39023444983883E-2</v>
      </c>
      <c r="F8">
        <v>7.4359873715802896E-2</v>
      </c>
      <c r="G8">
        <v>4.82686899558721E-2</v>
      </c>
      <c r="H8" t="s">
        <v>1629</v>
      </c>
      <c r="I8">
        <v>1</v>
      </c>
      <c r="J8" t="str">
        <f t="shared" si="0"/>
        <v/>
      </c>
    </row>
    <row r="9" spans="1:10">
      <c r="A9" t="s">
        <v>1636</v>
      </c>
      <c r="B9" t="s">
        <v>1637</v>
      </c>
      <c r="C9" t="str">
        <f t="shared" si="1"/>
        <v>1/10</v>
      </c>
      <c r="D9" t="str">
        <f>"13/8582"</f>
        <v>13/8582</v>
      </c>
      <c r="E9">
        <v>1.5052983536312899E-2</v>
      </c>
      <c r="F9">
        <v>7.4359873715802896E-2</v>
      </c>
      <c r="G9">
        <v>4.82686899558721E-2</v>
      </c>
      <c r="H9" t="s">
        <v>1629</v>
      </c>
      <c r="I9">
        <v>1</v>
      </c>
      <c r="J9" t="str">
        <f t="shared" si="0"/>
        <v/>
      </c>
    </row>
    <row r="10" spans="1:10">
      <c r="A10" t="s">
        <v>1586</v>
      </c>
      <c r="B10" t="s">
        <v>1587</v>
      </c>
      <c r="C10" t="str">
        <f t="shared" si="1"/>
        <v>1/10</v>
      </c>
      <c r="D10" t="str">
        <f>"13/8582"</f>
        <v>13/8582</v>
      </c>
      <c r="E10">
        <v>1.5052983536312899E-2</v>
      </c>
      <c r="F10">
        <v>7.4359873715802896E-2</v>
      </c>
      <c r="G10">
        <v>4.82686899558721E-2</v>
      </c>
      <c r="H10" t="s">
        <v>1588</v>
      </c>
      <c r="I10">
        <v>1</v>
      </c>
      <c r="J10" t="str">
        <f t="shared" si="0"/>
        <v/>
      </c>
    </row>
    <row r="11" spans="1:10">
      <c r="A11" t="s">
        <v>1589</v>
      </c>
      <c r="B11" t="s">
        <v>1590</v>
      </c>
      <c r="C11" t="str">
        <f t="shared" si="1"/>
        <v>1/10</v>
      </c>
      <c r="D11" t="str">
        <f>"13/8582"</f>
        <v>13/8582</v>
      </c>
      <c r="E11">
        <v>1.5052983536312899E-2</v>
      </c>
      <c r="F11">
        <v>7.4359873715802896E-2</v>
      </c>
      <c r="G11">
        <v>4.82686899558721E-2</v>
      </c>
      <c r="H11" t="s">
        <v>1585</v>
      </c>
      <c r="I11">
        <v>1</v>
      </c>
      <c r="J11" t="str">
        <f t="shared" si="0"/>
        <v/>
      </c>
    </row>
    <row r="12" spans="1:10">
      <c r="A12" t="s">
        <v>1638</v>
      </c>
      <c r="B12" t="s">
        <v>1639</v>
      </c>
      <c r="C12" t="str">
        <f t="shared" si="1"/>
        <v>1/10</v>
      </c>
      <c r="D12" t="str">
        <f>"13/8582"</f>
        <v>13/8582</v>
      </c>
      <c r="E12">
        <v>1.5052983536312899E-2</v>
      </c>
      <c r="F12">
        <v>7.4359873715802896E-2</v>
      </c>
      <c r="G12">
        <v>4.82686899558721E-2</v>
      </c>
      <c r="H12" t="s">
        <v>1629</v>
      </c>
      <c r="I12">
        <v>1</v>
      </c>
      <c r="J12" t="str">
        <f t="shared" si="0"/>
        <v/>
      </c>
    </row>
    <row r="13" spans="1:10">
      <c r="A13" t="s">
        <v>1640</v>
      </c>
      <c r="B13" t="s">
        <v>1641</v>
      </c>
      <c r="C13" t="str">
        <f t="shared" si="1"/>
        <v>1/10</v>
      </c>
      <c r="D13" t="str">
        <f>"14/8582"</f>
        <v>14/8582</v>
      </c>
      <c r="E13">
        <v>1.6202414060836001E-2</v>
      </c>
      <c r="F13">
        <v>7.4359873715802896E-2</v>
      </c>
      <c r="G13">
        <v>4.82686899558721E-2</v>
      </c>
      <c r="H13" t="s">
        <v>1629</v>
      </c>
      <c r="I13">
        <v>1</v>
      </c>
      <c r="J13" t="str">
        <f t="shared" si="0"/>
        <v/>
      </c>
    </row>
    <row r="14" spans="1:10">
      <c r="A14" t="s">
        <v>1642</v>
      </c>
      <c r="B14" t="s">
        <v>1643</v>
      </c>
      <c r="C14" t="str">
        <f t="shared" si="1"/>
        <v>1/10</v>
      </c>
      <c r="D14" t="str">
        <f>"15/8582"</f>
        <v>15/8582</v>
      </c>
      <c r="E14">
        <v>1.7350637200353999E-2</v>
      </c>
      <c r="F14">
        <v>7.4359873715802896E-2</v>
      </c>
      <c r="G14">
        <v>4.82686899558721E-2</v>
      </c>
      <c r="H14" t="s">
        <v>1629</v>
      </c>
      <c r="I14">
        <v>1</v>
      </c>
      <c r="J14" t="str">
        <f t="shared" si="0"/>
        <v/>
      </c>
    </row>
    <row r="15" spans="1:10">
      <c r="A15" t="s">
        <v>1591</v>
      </c>
      <c r="B15" t="s">
        <v>1592</v>
      </c>
      <c r="C15" t="str">
        <f t="shared" si="1"/>
        <v>1/10</v>
      </c>
      <c r="D15" t="str">
        <f>"15/8582"</f>
        <v>15/8582</v>
      </c>
      <c r="E15">
        <v>1.7350637200353999E-2</v>
      </c>
      <c r="F15">
        <v>7.4359873715802896E-2</v>
      </c>
      <c r="G15">
        <v>4.82686899558721E-2</v>
      </c>
      <c r="H15" t="s">
        <v>1593</v>
      </c>
      <c r="I15">
        <v>1</v>
      </c>
      <c r="J15" t="str">
        <f t="shared" si="0"/>
        <v/>
      </c>
    </row>
    <row r="16" spans="1:10">
      <c r="A16" t="s">
        <v>1644</v>
      </c>
      <c r="B16" t="s">
        <v>1645</v>
      </c>
      <c r="C16" t="str">
        <f t="shared" si="1"/>
        <v>1/10</v>
      </c>
      <c r="D16" t="str">
        <f>"17/8582"</f>
        <v>17/8582</v>
      </c>
      <c r="E16">
        <v>1.9643465833355599E-2</v>
      </c>
      <c r="F16">
        <v>7.8573863333422506E-2</v>
      </c>
      <c r="G16">
        <v>5.1004086725204102E-2</v>
      </c>
      <c r="H16" t="s">
        <v>1629</v>
      </c>
      <c r="I16">
        <v>1</v>
      </c>
      <c r="J16" t="str">
        <f t="shared" si="0"/>
        <v/>
      </c>
    </row>
    <row r="17" spans="1:10">
      <c r="A17" t="s">
        <v>951</v>
      </c>
      <c r="B17" t="s">
        <v>952</v>
      </c>
      <c r="C17" t="str">
        <f t="shared" si="1"/>
        <v>1/10</v>
      </c>
      <c r="D17" t="str">
        <f>"24/8582"</f>
        <v>24/8582</v>
      </c>
      <c r="E17">
        <v>2.7630498860462399E-2</v>
      </c>
      <c r="F17">
        <v>9.6504533172482407E-2</v>
      </c>
      <c r="G17">
        <v>6.2643293462839506E-2</v>
      </c>
      <c r="H17" t="s">
        <v>953</v>
      </c>
      <c r="I17">
        <v>1</v>
      </c>
      <c r="J17" t="str">
        <f t="shared" si="0"/>
        <v/>
      </c>
    </row>
    <row r="18" spans="1:10">
      <c r="A18" t="s">
        <v>840</v>
      </c>
      <c r="B18" t="s">
        <v>841</v>
      </c>
      <c r="C18" t="str">
        <f t="shared" si="1"/>
        <v>1/10</v>
      </c>
      <c r="D18" t="str">
        <f>"27/8582"</f>
        <v>27/8582</v>
      </c>
      <c r="E18">
        <v>3.1035548324189199E-2</v>
      </c>
      <c r="F18">
        <v>9.6504533172482407E-2</v>
      </c>
      <c r="G18">
        <v>6.2643293462839506E-2</v>
      </c>
      <c r="H18" t="s">
        <v>1593</v>
      </c>
      <c r="I18">
        <v>1</v>
      </c>
      <c r="J18" t="str">
        <f t="shared" si="0"/>
        <v/>
      </c>
    </row>
    <row r="19" spans="1:10">
      <c r="A19" t="s">
        <v>1646</v>
      </c>
      <c r="B19" t="s">
        <v>1647</v>
      </c>
      <c r="C19" t="str">
        <f t="shared" si="1"/>
        <v>1/10</v>
      </c>
      <c r="D19" t="str">
        <f>"27/8582"</f>
        <v>27/8582</v>
      </c>
      <c r="E19">
        <v>3.1035548324189199E-2</v>
      </c>
      <c r="F19">
        <v>9.6504533172482407E-2</v>
      </c>
      <c r="G19">
        <v>6.2643293462839506E-2</v>
      </c>
      <c r="H19" t="s">
        <v>1629</v>
      </c>
      <c r="I19">
        <v>1</v>
      </c>
      <c r="J19" t="str">
        <f t="shared" si="0"/>
        <v/>
      </c>
    </row>
    <row r="20" spans="1:10">
      <c r="A20" t="s">
        <v>1599</v>
      </c>
      <c r="B20" t="s">
        <v>1600</v>
      </c>
      <c r="C20" t="str">
        <f t="shared" si="1"/>
        <v>1/10</v>
      </c>
      <c r="D20" t="str">
        <f>"28/8582"</f>
        <v>28/8582</v>
      </c>
      <c r="E20">
        <v>3.21681777241608E-2</v>
      </c>
      <c r="F20">
        <v>9.6504533172482407E-2</v>
      </c>
      <c r="G20">
        <v>6.2643293462839506E-2</v>
      </c>
      <c r="H20" t="s">
        <v>1585</v>
      </c>
      <c r="I20">
        <v>1</v>
      </c>
      <c r="J20" t="str">
        <f t="shared" si="0"/>
        <v/>
      </c>
    </row>
    <row r="21" spans="1:10">
      <c r="A21" t="s">
        <v>1601</v>
      </c>
      <c r="B21" t="s">
        <v>1602</v>
      </c>
      <c r="C21" t="str">
        <f t="shared" si="1"/>
        <v>1/10</v>
      </c>
      <c r="D21" t="str">
        <f>"28/8582"</f>
        <v>28/8582</v>
      </c>
      <c r="E21">
        <v>3.21681777241608E-2</v>
      </c>
      <c r="F21">
        <v>9.6504533172482407E-2</v>
      </c>
      <c r="G21">
        <v>6.2643293462839506E-2</v>
      </c>
      <c r="H21" t="s">
        <v>1585</v>
      </c>
      <c r="I21">
        <v>1</v>
      </c>
      <c r="J21" t="str">
        <f t="shared" si="0"/>
        <v/>
      </c>
    </row>
    <row r="22" spans="1:10">
      <c r="A22" t="s">
        <v>1648</v>
      </c>
      <c r="B22" t="s">
        <v>1649</v>
      </c>
      <c r="C22" t="str">
        <f t="shared" si="1"/>
        <v>1/10</v>
      </c>
      <c r="D22" t="str">
        <f>"31/8582"</f>
        <v>31/8582</v>
      </c>
      <c r="E22">
        <v>3.5558920277938798E-2</v>
      </c>
      <c r="F22">
        <v>0.10157991584639101</v>
      </c>
      <c r="G22">
        <v>6.5937840110815493E-2</v>
      </c>
      <c r="H22" t="s">
        <v>1629</v>
      </c>
      <c r="I22">
        <v>1</v>
      </c>
      <c r="J22" t="str">
        <f t="shared" si="0"/>
        <v/>
      </c>
    </row>
    <row r="23" spans="1:10">
      <c r="A23" t="s">
        <v>1650</v>
      </c>
      <c r="B23" t="s">
        <v>1651</v>
      </c>
      <c r="C23" t="str">
        <f t="shared" si="1"/>
        <v>1/10</v>
      </c>
      <c r="D23" t="str">
        <f>"33/8582"</f>
        <v>33/8582</v>
      </c>
      <c r="E23">
        <v>3.7813471743624399E-2</v>
      </c>
      <c r="F23">
        <v>0.10157991584639101</v>
      </c>
      <c r="G23">
        <v>6.5937840110815493E-2</v>
      </c>
      <c r="H23" t="s">
        <v>1629</v>
      </c>
      <c r="I23">
        <v>1</v>
      </c>
      <c r="J23" t="str">
        <f t="shared" si="0"/>
        <v/>
      </c>
    </row>
    <row r="24" spans="1:10">
      <c r="A24" t="s">
        <v>1604</v>
      </c>
      <c r="B24" t="s">
        <v>1605</v>
      </c>
      <c r="C24" t="str">
        <f t="shared" si="1"/>
        <v>1/10</v>
      </c>
      <c r="D24" t="str">
        <f>"34/8582"</f>
        <v>34/8582</v>
      </c>
      <c r="E24">
        <v>3.8938967741116701E-2</v>
      </c>
      <c r="F24">
        <v>0.10157991584639101</v>
      </c>
      <c r="G24">
        <v>6.5937840110815493E-2</v>
      </c>
      <c r="H24" t="s">
        <v>1593</v>
      </c>
      <c r="I24">
        <v>1</v>
      </c>
      <c r="J24" t="str">
        <f t="shared" si="0"/>
        <v/>
      </c>
    </row>
    <row r="25" spans="1:10">
      <c r="A25" t="s">
        <v>1612</v>
      </c>
      <c r="B25" t="s">
        <v>1613</v>
      </c>
      <c r="C25" t="str">
        <f t="shared" si="1"/>
        <v>1/10</v>
      </c>
      <c r="D25" t="str">
        <f>"44/8582"</f>
        <v>44/8582</v>
      </c>
      <c r="E25">
        <v>5.0128934889294298E-2</v>
      </c>
      <c r="F25">
        <v>0.11456353423790699</v>
      </c>
      <c r="G25">
        <v>7.4365802926360594E-2</v>
      </c>
      <c r="H25" t="s">
        <v>1593</v>
      </c>
      <c r="I25">
        <v>1</v>
      </c>
      <c r="J25" t="str">
        <f t="shared" si="0"/>
        <v/>
      </c>
    </row>
    <row r="26" spans="1:10">
      <c r="A26" t="s">
        <v>1652</v>
      </c>
      <c r="B26" t="s">
        <v>1653</v>
      </c>
      <c r="C26" t="str">
        <f t="shared" si="1"/>
        <v>1/10</v>
      </c>
      <c r="D26" t="str">
        <f>"46/8582"</f>
        <v>46/8582</v>
      </c>
      <c r="E26">
        <v>5.2352805518675397E-2</v>
      </c>
      <c r="F26">
        <v>0.11456353423790699</v>
      </c>
      <c r="G26">
        <v>7.4365802926360594E-2</v>
      </c>
      <c r="H26" t="s">
        <v>1629</v>
      </c>
      <c r="I26">
        <v>1</v>
      </c>
      <c r="J26" t="str">
        <f t="shared" si="0"/>
        <v/>
      </c>
    </row>
    <row r="27" spans="1:10">
      <c r="A27" t="s">
        <v>1654</v>
      </c>
      <c r="B27" t="s">
        <v>1655</v>
      </c>
      <c r="C27" t="str">
        <f t="shared" si="1"/>
        <v>1/10</v>
      </c>
      <c r="D27" t="str">
        <f>"46/8582"</f>
        <v>46/8582</v>
      </c>
      <c r="E27">
        <v>5.2352805518675397E-2</v>
      </c>
      <c r="F27">
        <v>0.11456353423790699</v>
      </c>
      <c r="G27">
        <v>7.4365802926360594E-2</v>
      </c>
      <c r="H27" t="s">
        <v>1629</v>
      </c>
      <c r="I27">
        <v>1</v>
      </c>
      <c r="J27" t="str">
        <f t="shared" si="0"/>
        <v/>
      </c>
    </row>
    <row r="28" spans="1:10">
      <c r="A28" t="s">
        <v>1656</v>
      </c>
      <c r="B28" t="s">
        <v>1657</v>
      </c>
      <c r="C28" t="str">
        <f t="shared" si="1"/>
        <v>1/10</v>
      </c>
      <c r="D28" t="str">
        <f>"47/8582"</f>
        <v>47/8582</v>
      </c>
      <c r="E28">
        <v>5.3462982644356602E-2</v>
      </c>
      <c r="F28">
        <v>0.11456353423790699</v>
      </c>
      <c r="G28">
        <v>7.4365802926360594E-2</v>
      </c>
      <c r="H28" t="s">
        <v>1629</v>
      </c>
      <c r="I28">
        <v>1</v>
      </c>
      <c r="J28" t="str">
        <f t="shared" si="0"/>
        <v/>
      </c>
    </row>
    <row r="29" spans="1:10">
      <c r="A29" t="s">
        <v>1658</v>
      </c>
      <c r="B29" t="s">
        <v>1659</v>
      </c>
      <c r="C29" t="str">
        <f t="shared" si="1"/>
        <v>1/10</v>
      </c>
      <c r="D29" t="str">
        <f>"47/8582"</f>
        <v>47/8582</v>
      </c>
      <c r="E29">
        <v>5.3462982644356602E-2</v>
      </c>
      <c r="F29">
        <v>0.11456353423790699</v>
      </c>
      <c r="G29">
        <v>7.4365802926360594E-2</v>
      </c>
      <c r="H29" t="s">
        <v>1629</v>
      </c>
      <c r="I29">
        <v>1</v>
      </c>
      <c r="J29" t="str">
        <f t="shared" si="0"/>
        <v/>
      </c>
    </row>
    <row r="30" spans="1:10">
      <c r="A30" t="s">
        <v>658</v>
      </c>
      <c r="B30" t="s">
        <v>659</v>
      </c>
      <c r="C30" t="str">
        <f t="shared" si="1"/>
        <v>1/10</v>
      </c>
      <c r="D30" t="str">
        <f>"56/8582"</f>
        <v>56/8582</v>
      </c>
      <c r="E30">
        <v>6.34020285175384E-2</v>
      </c>
      <c r="F30">
        <v>0.131176610725942</v>
      </c>
      <c r="G30">
        <v>8.51497297694708E-2</v>
      </c>
      <c r="H30" t="s">
        <v>1660</v>
      </c>
      <c r="I30">
        <v>1</v>
      </c>
      <c r="J30" t="str">
        <f t="shared" si="0"/>
        <v/>
      </c>
    </row>
    <row r="31" spans="1:10">
      <c r="A31" t="s">
        <v>235</v>
      </c>
      <c r="B31" t="s">
        <v>236</v>
      </c>
      <c r="C31" t="str">
        <f t="shared" si="1"/>
        <v>1/10</v>
      </c>
      <c r="D31" t="str">
        <f>"65/8582"</f>
        <v>65/8582</v>
      </c>
      <c r="E31">
        <v>7.3247047733113704E-2</v>
      </c>
      <c r="F31">
        <v>0.14649409546622699</v>
      </c>
      <c r="G31">
        <v>9.5092658460533594E-2</v>
      </c>
      <c r="H31" t="s">
        <v>1593</v>
      </c>
      <c r="I31">
        <v>1</v>
      </c>
      <c r="J31" t="str">
        <f t="shared" si="0"/>
        <v/>
      </c>
    </row>
    <row r="32" spans="1:10">
      <c r="A32" t="s">
        <v>1052</v>
      </c>
      <c r="B32" t="s">
        <v>1053</v>
      </c>
      <c r="C32" t="str">
        <f t="shared" si="1"/>
        <v>1/10</v>
      </c>
      <c r="D32" t="str">
        <f>"69/8582"</f>
        <v>69/8582</v>
      </c>
      <c r="E32">
        <v>7.75926376636068E-2</v>
      </c>
      <c r="F32">
        <v>0.15017929870375499</v>
      </c>
      <c r="G32">
        <v>9.7484807930507705E-2</v>
      </c>
      <c r="H32" t="s">
        <v>1629</v>
      </c>
      <c r="I32">
        <v>1</v>
      </c>
      <c r="J32" t="str">
        <f t="shared" si="0"/>
        <v/>
      </c>
    </row>
    <row r="33" spans="1:10">
      <c r="A33" t="s">
        <v>427</v>
      </c>
      <c r="B33" t="s">
        <v>428</v>
      </c>
      <c r="C33" t="str">
        <f t="shared" si="1"/>
        <v>1/10</v>
      </c>
      <c r="D33" t="str">
        <f>"81/8582"</f>
        <v>81/8582</v>
      </c>
      <c r="E33">
        <v>9.0519597059524795E-2</v>
      </c>
      <c r="F33">
        <v>0.169724244486609</v>
      </c>
      <c r="G33">
        <v>0.11017187800008001</v>
      </c>
      <c r="H33" t="s">
        <v>1588</v>
      </c>
      <c r="I33">
        <v>1</v>
      </c>
      <c r="J33" t="str">
        <f t="shared" si="0"/>
        <v/>
      </c>
    </row>
    <row r="34" spans="1:10">
      <c r="A34" t="s">
        <v>1352</v>
      </c>
      <c r="B34" t="s">
        <v>1353</v>
      </c>
      <c r="C34" t="str">
        <f t="shared" si="1"/>
        <v>1/10</v>
      </c>
      <c r="D34" t="str">
        <f>"97/8582"</f>
        <v>97/8582</v>
      </c>
      <c r="E34">
        <v>0.10750187583477901</v>
      </c>
      <c r="F34">
        <v>0.18617100183086899</v>
      </c>
      <c r="G34">
        <v>0.120847843293722</v>
      </c>
      <c r="H34" t="s">
        <v>1629</v>
      </c>
      <c r="I34">
        <v>1</v>
      </c>
      <c r="J34" t="str">
        <f t="shared" si="0"/>
        <v/>
      </c>
    </row>
    <row r="35" spans="1:10">
      <c r="A35" t="s">
        <v>96</v>
      </c>
      <c r="B35" t="s">
        <v>97</v>
      </c>
      <c r="C35" t="str">
        <f t="shared" si="1"/>
        <v>1/10</v>
      </c>
      <c r="D35" t="str">
        <f>"98/8582"</f>
        <v>98/8582</v>
      </c>
      <c r="E35">
        <v>0.108553729840866</v>
      </c>
      <c r="F35">
        <v>0.18617100183086899</v>
      </c>
      <c r="G35">
        <v>0.120847843293722</v>
      </c>
      <c r="H35" t="s">
        <v>972</v>
      </c>
      <c r="I35">
        <v>1</v>
      </c>
      <c r="J35" t="str">
        <f t="shared" si="0"/>
        <v/>
      </c>
    </row>
    <row r="36" spans="1:10">
      <c r="A36" t="s">
        <v>857</v>
      </c>
      <c r="B36" t="s">
        <v>858</v>
      </c>
      <c r="C36" t="str">
        <f t="shared" si="1"/>
        <v>1/10</v>
      </c>
      <c r="D36" t="str">
        <f>"99/8582"</f>
        <v>99/8582</v>
      </c>
      <c r="E36">
        <v>0.1096044680188</v>
      </c>
      <c r="F36">
        <v>0.18617100183086899</v>
      </c>
      <c r="G36">
        <v>0.120847843293722</v>
      </c>
      <c r="H36" t="s">
        <v>1629</v>
      </c>
      <c r="I36">
        <v>1</v>
      </c>
      <c r="J36" t="str">
        <f t="shared" si="0"/>
        <v/>
      </c>
    </row>
    <row r="37" spans="1:10">
      <c r="A37" t="s">
        <v>245</v>
      </c>
      <c r="B37" t="s">
        <v>246</v>
      </c>
      <c r="C37" t="str">
        <f t="shared" si="1"/>
        <v>1/10</v>
      </c>
      <c r="D37" t="str">
        <f>"101/8582"</f>
        <v>101/8582</v>
      </c>
      <c r="E37">
        <v>0.111702601098521</v>
      </c>
      <c r="F37">
        <v>0.18617100183086899</v>
      </c>
      <c r="G37">
        <v>0.120847843293722</v>
      </c>
      <c r="H37" t="s">
        <v>1593</v>
      </c>
      <c r="I37">
        <v>1</v>
      </c>
      <c r="J37" t="str">
        <f t="shared" si="0"/>
        <v/>
      </c>
    </row>
    <row r="38" spans="1:10">
      <c r="A38" t="s">
        <v>861</v>
      </c>
      <c r="B38" t="s">
        <v>862</v>
      </c>
      <c r="C38" t="str">
        <f t="shared" si="1"/>
        <v>1/10</v>
      </c>
      <c r="D38" t="str">
        <f>"106/8582"</f>
        <v>106/8582</v>
      </c>
      <c r="E38">
        <v>0.116928480359539</v>
      </c>
      <c r="F38">
        <v>0.18961375193438701</v>
      </c>
      <c r="G38">
        <v>0.123082610904778</v>
      </c>
      <c r="H38" t="s">
        <v>1629</v>
      </c>
      <c r="I38">
        <v>1</v>
      </c>
      <c r="J38" t="str">
        <f t="shared" si="0"/>
        <v/>
      </c>
    </row>
    <row r="39" spans="1:10">
      <c r="A39" t="s">
        <v>759</v>
      </c>
      <c r="B39" t="s">
        <v>760</v>
      </c>
      <c r="C39" t="str">
        <f t="shared" si="1"/>
        <v>1/10</v>
      </c>
      <c r="D39" t="str">
        <f>"126/8582"</f>
        <v>126/8582</v>
      </c>
      <c r="E39">
        <v>0.13755644031638101</v>
      </c>
      <c r="F39">
        <v>0.21389148711992201</v>
      </c>
      <c r="G39">
        <v>0.13884184251644099</v>
      </c>
      <c r="H39" t="s">
        <v>1593</v>
      </c>
      <c r="I39">
        <v>1</v>
      </c>
      <c r="J39" t="str">
        <f t="shared" si="0"/>
        <v/>
      </c>
    </row>
    <row r="40" spans="1:10">
      <c r="A40" t="s">
        <v>1060</v>
      </c>
      <c r="B40" t="s">
        <v>1061</v>
      </c>
      <c r="C40" t="str">
        <f t="shared" si="1"/>
        <v>1/10</v>
      </c>
      <c r="D40" t="str">
        <f>"132/8582"</f>
        <v>132/8582</v>
      </c>
      <c r="E40">
        <v>0.14365969030002701</v>
      </c>
      <c r="F40">
        <v>0.21389148711992201</v>
      </c>
      <c r="G40">
        <v>0.13884184251644099</v>
      </c>
      <c r="H40" t="s">
        <v>1660</v>
      </c>
      <c r="I40">
        <v>1</v>
      </c>
      <c r="J40" t="str">
        <f t="shared" si="0"/>
        <v/>
      </c>
    </row>
    <row r="41" spans="1:10">
      <c r="A41" t="s">
        <v>1356</v>
      </c>
      <c r="B41" t="s">
        <v>1357</v>
      </c>
      <c r="C41" t="str">
        <f t="shared" si="1"/>
        <v>1/10</v>
      </c>
      <c r="D41" t="str">
        <f>"133/8582"</f>
        <v>133/8582</v>
      </c>
      <c r="E41">
        <v>0.14467311078487799</v>
      </c>
      <c r="F41">
        <v>0.21389148711992201</v>
      </c>
      <c r="G41">
        <v>0.13884184251644099</v>
      </c>
      <c r="H41" t="s">
        <v>1629</v>
      </c>
      <c r="I41">
        <v>1</v>
      </c>
      <c r="J41" t="str">
        <f t="shared" si="0"/>
        <v/>
      </c>
    </row>
    <row r="42" spans="1:10">
      <c r="A42" t="s">
        <v>247</v>
      </c>
      <c r="B42" t="s">
        <v>248</v>
      </c>
      <c r="C42" t="str">
        <f t="shared" si="1"/>
        <v>1/10</v>
      </c>
      <c r="D42" t="str">
        <f>"138/8582"</f>
        <v>138/8582</v>
      </c>
      <c r="E42">
        <v>0.14972404098394501</v>
      </c>
      <c r="F42">
        <v>0.21389148711992201</v>
      </c>
      <c r="G42">
        <v>0.13884184251644099</v>
      </c>
      <c r="H42" t="s">
        <v>1585</v>
      </c>
      <c r="I42">
        <v>1</v>
      </c>
      <c r="J42" t="str">
        <f t="shared" si="0"/>
        <v/>
      </c>
    </row>
    <row r="43" spans="1:10">
      <c r="A43" t="s">
        <v>477</v>
      </c>
      <c r="B43" t="s">
        <v>478</v>
      </c>
      <c r="C43" t="str">
        <f t="shared" si="1"/>
        <v>1/10</v>
      </c>
      <c r="D43" t="str">
        <f>"138/8582"</f>
        <v>138/8582</v>
      </c>
      <c r="E43">
        <v>0.14972404098394501</v>
      </c>
      <c r="F43">
        <v>0.21389148711992201</v>
      </c>
      <c r="G43">
        <v>0.13884184251644099</v>
      </c>
      <c r="H43" t="s">
        <v>1588</v>
      </c>
      <c r="I43">
        <v>1</v>
      </c>
      <c r="J43" t="str">
        <f t="shared" si="0"/>
        <v/>
      </c>
    </row>
    <row r="44" spans="1:10">
      <c r="A44" t="s">
        <v>98</v>
      </c>
      <c r="B44" t="s">
        <v>99</v>
      </c>
      <c r="C44" t="str">
        <f t="shared" si="1"/>
        <v>1/10</v>
      </c>
      <c r="D44" t="str">
        <f>"153/8582"</f>
        <v>153/8582</v>
      </c>
      <c r="E44">
        <v>0.164716177826051</v>
      </c>
      <c r="F44">
        <v>0.22983652719914099</v>
      </c>
      <c r="G44">
        <v>0.149192131690671</v>
      </c>
      <c r="H44" t="s">
        <v>972</v>
      </c>
      <c r="I44">
        <v>1</v>
      </c>
      <c r="J44" t="str">
        <f t="shared" si="0"/>
        <v/>
      </c>
    </row>
    <row r="45" spans="1:10">
      <c r="A45" t="s">
        <v>1063</v>
      </c>
      <c r="B45" t="s">
        <v>1064</v>
      </c>
      <c r="C45" t="str">
        <f t="shared" si="1"/>
        <v>1/10</v>
      </c>
      <c r="D45" t="str">
        <f>"159/8582"</f>
        <v>159/8582</v>
      </c>
      <c r="E45">
        <v>0.17064611050185499</v>
      </c>
      <c r="F45">
        <v>0.23269924159343899</v>
      </c>
      <c r="G45">
        <v>0.15105038489398701</v>
      </c>
      <c r="H45" t="s">
        <v>1629</v>
      </c>
      <c r="I45">
        <v>1</v>
      </c>
      <c r="J45" t="str">
        <f t="shared" si="0"/>
        <v/>
      </c>
    </row>
    <row r="46" spans="1:10">
      <c r="A46" t="s">
        <v>863</v>
      </c>
      <c r="B46" t="s">
        <v>864</v>
      </c>
      <c r="C46" t="str">
        <f t="shared" si="1"/>
        <v>1/10</v>
      </c>
      <c r="D46" t="str">
        <f>"200/8582"</f>
        <v>200/8582</v>
      </c>
      <c r="E46">
        <v>0.21016370641185</v>
      </c>
      <c r="F46">
        <v>0.26949703012229997</v>
      </c>
      <c r="G46">
        <v>0.17493666867587901</v>
      </c>
      <c r="H46" t="s">
        <v>953</v>
      </c>
      <c r="I46">
        <v>1</v>
      </c>
      <c r="J46" t="str">
        <f t="shared" si="0"/>
        <v/>
      </c>
    </row>
    <row r="47" spans="1:10">
      <c r="A47" t="s">
        <v>251</v>
      </c>
      <c r="B47" t="s">
        <v>252</v>
      </c>
      <c r="C47" t="str">
        <f t="shared" si="1"/>
        <v>1/10</v>
      </c>
      <c r="D47" t="str">
        <f>"201/8582"</f>
        <v>201/8582</v>
      </c>
      <c r="E47">
        <v>0.211106006929135</v>
      </c>
      <c r="F47">
        <v>0.26949703012229997</v>
      </c>
      <c r="G47">
        <v>0.17493666867587901</v>
      </c>
      <c r="H47" t="s">
        <v>1585</v>
      </c>
      <c r="I47">
        <v>1</v>
      </c>
      <c r="J47" t="str">
        <f t="shared" si="0"/>
        <v/>
      </c>
    </row>
    <row r="48" spans="1:10">
      <c r="A48" t="s">
        <v>253</v>
      </c>
      <c r="B48" t="s">
        <v>254</v>
      </c>
      <c r="C48" t="str">
        <f t="shared" si="1"/>
        <v>1/10</v>
      </c>
      <c r="D48" t="str">
        <f>"201/8582"</f>
        <v>201/8582</v>
      </c>
      <c r="E48">
        <v>0.211106006929135</v>
      </c>
      <c r="F48">
        <v>0.26949703012229997</v>
      </c>
      <c r="G48">
        <v>0.17493666867587901</v>
      </c>
      <c r="H48" t="s">
        <v>1593</v>
      </c>
      <c r="I48">
        <v>1</v>
      </c>
      <c r="J48" t="str">
        <f t="shared" si="0"/>
        <v/>
      </c>
    </row>
    <row r="49" spans="1:10">
      <c r="A49" t="s">
        <v>1065</v>
      </c>
      <c r="B49" t="s">
        <v>1066</v>
      </c>
      <c r="C49" t="str">
        <f t="shared" si="1"/>
        <v>1/10</v>
      </c>
      <c r="D49" t="str">
        <f>"209/8582"</f>
        <v>209/8582</v>
      </c>
      <c r="E49">
        <v>0.21860806383634199</v>
      </c>
      <c r="F49">
        <v>0.27326007979542699</v>
      </c>
      <c r="G49">
        <v>0.17737935004264599</v>
      </c>
      <c r="H49" t="s">
        <v>1629</v>
      </c>
      <c r="I49">
        <v>1</v>
      </c>
      <c r="J49" t="str">
        <f t="shared" si="0"/>
        <v/>
      </c>
    </row>
    <row r="50" spans="1:10">
      <c r="A50" t="s">
        <v>503</v>
      </c>
      <c r="B50" t="s">
        <v>504</v>
      </c>
      <c r="C50" t="str">
        <f t="shared" si="1"/>
        <v>1/10</v>
      </c>
      <c r="D50" t="str">
        <f>"230/8582"</f>
        <v>230/8582</v>
      </c>
      <c r="E50">
        <v>0.23799644691847799</v>
      </c>
      <c r="F50">
        <v>0.285595736302173</v>
      </c>
      <c r="G50">
        <v>0.185386706020709</v>
      </c>
      <c r="H50" t="s">
        <v>1629</v>
      </c>
      <c r="I50">
        <v>1</v>
      </c>
      <c r="J50" t="str">
        <f t="shared" si="0"/>
        <v/>
      </c>
    </row>
    <row r="51" spans="1:10">
      <c r="A51" t="s">
        <v>114</v>
      </c>
      <c r="B51" t="s">
        <v>115</v>
      </c>
      <c r="C51" t="str">
        <f t="shared" si="1"/>
        <v>1/10</v>
      </c>
      <c r="D51" t="str">
        <f>"230/8582"</f>
        <v>230/8582</v>
      </c>
      <c r="E51">
        <v>0.23799644691847799</v>
      </c>
      <c r="F51">
        <v>0.285595736302173</v>
      </c>
      <c r="G51">
        <v>0.185386706020709</v>
      </c>
      <c r="H51" t="s">
        <v>1661</v>
      </c>
      <c r="I51">
        <v>1</v>
      </c>
      <c r="J51" t="str">
        <f t="shared" si="0"/>
        <v/>
      </c>
    </row>
    <row r="52" spans="1:10">
      <c r="A52" t="s">
        <v>82</v>
      </c>
      <c r="B52" t="s">
        <v>83</v>
      </c>
      <c r="C52" t="str">
        <f t="shared" si="1"/>
        <v>1/10</v>
      </c>
      <c r="D52" t="str">
        <f>"246/8582"</f>
        <v>246/8582</v>
      </c>
      <c r="E52">
        <v>0.25247675045962598</v>
      </c>
      <c r="F52">
        <v>0.29703147112897199</v>
      </c>
      <c r="G52">
        <v>0.19280990231178899</v>
      </c>
      <c r="H52" t="s">
        <v>953</v>
      </c>
      <c r="I52">
        <v>1</v>
      </c>
      <c r="J52" t="str">
        <f t="shared" si="0"/>
        <v/>
      </c>
    </row>
    <row r="53" spans="1:10">
      <c r="A53" t="s">
        <v>509</v>
      </c>
      <c r="B53" t="s">
        <v>510</v>
      </c>
      <c r="C53" t="str">
        <f t="shared" si="1"/>
        <v>1/10</v>
      </c>
      <c r="D53" t="str">
        <f>"256/8582"</f>
        <v>256/8582</v>
      </c>
      <c r="E53">
        <v>0.26140069836174001</v>
      </c>
      <c r="F53">
        <v>0.30161619041739202</v>
      </c>
      <c r="G53">
        <v>0.19578594816567499</v>
      </c>
      <c r="H53" t="s">
        <v>1629</v>
      </c>
      <c r="I53">
        <v>1</v>
      </c>
      <c r="J53" t="str">
        <f t="shared" si="0"/>
        <v/>
      </c>
    </row>
    <row r="54" spans="1:10">
      <c r="A54" t="s">
        <v>511</v>
      </c>
      <c r="B54" t="s">
        <v>512</v>
      </c>
      <c r="C54" t="str">
        <f t="shared" si="1"/>
        <v>1/10</v>
      </c>
      <c r="D54" t="str">
        <f>"262/8582"</f>
        <v>262/8582</v>
      </c>
      <c r="E54">
        <v>0.26670893024054598</v>
      </c>
      <c r="F54">
        <v>0.301934638008166</v>
      </c>
      <c r="G54">
        <v>0.19599265975968699</v>
      </c>
      <c r="H54" t="s">
        <v>1629</v>
      </c>
      <c r="I54">
        <v>1</v>
      </c>
      <c r="J54" t="str">
        <f t="shared" si="0"/>
        <v/>
      </c>
    </row>
    <row r="55" spans="1:10">
      <c r="A55" t="s">
        <v>515</v>
      </c>
      <c r="B55" t="s">
        <v>516</v>
      </c>
      <c r="C55" t="str">
        <f t="shared" si="1"/>
        <v>1/10</v>
      </c>
      <c r="D55" t="str">
        <f>"268/8582"</f>
        <v>268/8582</v>
      </c>
      <c r="E55">
        <v>0.271982802699405</v>
      </c>
      <c r="F55">
        <v>0.30220311411044998</v>
      </c>
      <c r="G55">
        <v>0.196166933720818</v>
      </c>
      <c r="H55" t="s">
        <v>1629</v>
      </c>
      <c r="I55">
        <v>1</v>
      </c>
      <c r="J55" t="str">
        <f t="shared" si="0"/>
        <v/>
      </c>
    </row>
    <row r="56" spans="1:10">
      <c r="A56" t="s">
        <v>519</v>
      </c>
      <c r="B56" t="s">
        <v>520</v>
      </c>
      <c r="C56" t="str">
        <f t="shared" si="1"/>
        <v>1/10</v>
      </c>
      <c r="D56" t="str">
        <f>"291/8582"</f>
        <v>291/8582</v>
      </c>
      <c r="E56">
        <v>0.29188456285176201</v>
      </c>
      <c r="F56">
        <v>0.31841952311101301</v>
      </c>
      <c r="G56">
        <v>0.20669337465100801</v>
      </c>
      <c r="H56" t="s">
        <v>1629</v>
      </c>
      <c r="I56">
        <v>1</v>
      </c>
      <c r="J56" t="str">
        <f t="shared" si="0"/>
        <v/>
      </c>
    </row>
    <row r="57" spans="1:10">
      <c r="A57" t="s">
        <v>262</v>
      </c>
      <c r="B57" t="s">
        <v>263</v>
      </c>
      <c r="C57" t="str">
        <f t="shared" si="1"/>
        <v>1/10</v>
      </c>
      <c r="D57" t="str">
        <f>"323/8582"</f>
        <v>323/8582</v>
      </c>
      <c r="E57">
        <v>0.31875954245967097</v>
      </c>
      <c r="F57">
        <v>0.34152808120679001</v>
      </c>
      <c r="G57">
        <v>0.22169366674826699</v>
      </c>
      <c r="H57" t="s">
        <v>1585</v>
      </c>
      <c r="I57">
        <v>1</v>
      </c>
      <c r="J57" t="str">
        <f t="shared" si="0"/>
        <v/>
      </c>
    </row>
    <row r="58" spans="1:10">
      <c r="A58" t="s">
        <v>316</v>
      </c>
      <c r="B58" t="s">
        <v>317</v>
      </c>
      <c r="C58" t="str">
        <f t="shared" si="1"/>
        <v>1/10</v>
      </c>
      <c r="D58" t="str">
        <f>"394/8582"</f>
        <v>394/8582</v>
      </c>
      <c r="E58">
        <v>0.37513877453327998</v>
      </c>
      <c r="F58">
        <v>0.39279834114715001</v>
      </c>
      <c r="G58">
        <v>0.25497436179727301</v>
      </c>
      <c r="H58" t="s">
        <v>1660</v>
      </c>
      <c r="I58">
        <v>1</v>
      </c>
      <c r="J58" t="str">
        <f t="shared" si="0"/>
        <v/>
      </c>
    </row>
    <row r="59" spans="1:10">
      <c r="A59" t="s">
        <v>619</v>
      </c>
      <c r="B59" t="s">
        <v>620</v>
      </c>
      <c r="C59" t="str">
        <f t="shared" si="1"/>
        <v>1/10</v>
      </c>
      <c r="D59" t="str">
        <f>"400/8582"</f>
        <v>400/8582</v>
      </c>
      <c r="E59">
        <v>0.379705063108912</v>
      </c>
      <c r="F59">
        <v>0.39279834114715001</v>
      </c>
      <c r="G59">
        <v>0.25497436179727301</v>
      </c>
      <c r="H59" t="s">
        <v>1629</v>
      </c>
      <c r="I59">
        <v>1</v>
      </c>
      <c r="J59" t="str">
        <f t="shared" si="0"/>
        <v/>
      </c>
    </row>
    <row r="60" spans="1:10">
      <c r="A60" t="s">
        <v>160</v>
      </c>
      <c r="B60" t="s">
        <v>161</v>
      </c>
      <c r="C60" t="str">
        <f t="shared" si="1"/>
        <v>1/10</v>
      </c>
      <c r="D60" t="str">
        <f>"447/8582"</f>
        <v>447/8582</v>
      </c>
      <c r="E60">
        <v>0.41444829927780003</v>
      </c>
      <c r="F60">
        <v>0.42147284672318602</v>
      </c>
      <c r="G60">
        <v>0.27358763734663</v>
      </c>
      <c r="H60" t="s">
        <v>1585</v>
      </c>
      <c r="I60">
        <v>1</v>
      </c>
      <c r="J60" t="str">
        <f t="shared" si="0"/>
        <v/>
      </c>
    </row>
    <row r="61" spans="1:10">
      <c r="A61" t="s">
        <v>84</v>
      </c>
      <c r="B61" t="s">
        <v>85</v>
      </c>
      <c r="C61" t="str">
        <f t="shared" si="1"/>
        <v>1/10</v>
      </c>
      <c r="D61" t="str">
        <f>"492/8582"</f>
        <v>492/8582</v>
      </c>
      <c r="E61">
        <v>0.44606154333300702</v>
      </c>
      <c r="F61">
        <v>0.44606154333300702</v>
      </c>
      <c r="G61">
        <v>0.28954872111090002</v>
      </c>
      <c r="H61" t="s">
        <v>953</v>
      </c>
      <c r="I61">
        <v>1</v>
      </c>
      <c r="J61" t="str">
        <f t="shared" si="0"/>
        <v/>
      </c>
    </row>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F2127-20BE-43DB-B236-FD3FEC5561C9}">
  <dimension ref="A1:J64"/>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1464</v>
      </c>
      <c r="B2" t="s">
        <v>1465</v>
      </c>
      <c r="C2" t="str">
        <f>"2/16"</f>
        <v>2/16</v>
      </c>
      <c r="D2" t="str">
        <f>"32/8582"</f>
        <v>32/8582</v>
      </c>
      <c r="E2">
        <v>1.5645742420435701E-3</v>
      </c>
      <c r="F2">
        <v>7.3070138258257797E-2</v>
      </c>
      <c r="G2">
        <v>5.9823505006760702E-2</v>
      </c>
      <c r="H2" t="s">
        <v>1579</v>
      </c>
      <c r="I2">
        <v>2</v>
      </c>
      <c r="J2" t="str">
        <f t="shared" ref="J2:J64" si="0">IF(F2&lt;0.05,"*","")</f>
        <v/>
      </c>
    </row>
    <row r="3" spans="1:10">
      <c r="A3" t="s">
        <v>1472</v>
      </c>
      <c r="B3" t="s">
        <v>1473</v>
      </c>
      <c r="C3" t="str">
        <f>"2/16"</f>
        <v>2/16</v>
      </c>
      <c r="D3" t="str">
        <f>"39/8582"</f>
        <v>39/8582</v>
      </c>
      <c r="E3">
        <v>2.31968692883358E-3</v>
      </c>
      <c r="F3">
        <v>7.3070138258257797E-2</v>
      </c>
      <c r="G3">
        <v>5.9823505006760702E-2</v>
      </c>
      <c r="H3" t="s">
        <v>1579</v>
      </c>
      <c r="I3">
        <v>2</v>
      </c>
      <c r="J3" t="str">
        <f t="shared" si="0"/>
        <v/>
      </c>
    </row>
    <row r="4" spans="1:10">
      <c r="A4" t="s">
        <v>67</v>
      </c>
      <c r="B4" t="s">
        <v>68</v>
      </c>
      <c r="C4" t="str">
        <f>"2/16"</f>
        <v>2/16</v>
      </c>
      <c r="D4" t="str">
        <f>"97/8582"</f>
        <v>97/8582</v>
      </c>
      <c r="E4">
        <v>1.36867549503703E-2</v>
      </c>
      <c r="F4">
        <v>0.162580951332993</v>
      </c>
      <c r="G4">
        <v>0.13310721161765501</v>
      </c>
      <c r="H4" t="s">
        <v>1662</v>
      </c>
      <c r="I4">
        <v>2</v>
      </c>
      <c r="J4" t="str">
        <f t="shared" si="0"/>
        <v/>
      </c>
    </row>
    <row r="5" spans="1:10">
      <c r="A5" t="s">
        <v>72</v>
      </c>
      <c r="B5" t="s">
        <v>73</v>
      </c>
      <c r="C5" t="str">
        <f>"2/16"</f>
        <v>2/16</v>
      </c>
      <c r="D5" t="str">
        <f>"117/8582"</f>
        <v>117/8582</v>
      </c>
      <c r="E5">
        <v>1.9520887344511399E-2</v>
      </c>
      <c r="F5">
        <v>0.162580951332993</v>
      </c>
      <c r="G5">
        <v>0.13310721161765501</v>
      </c>
      <c r="H5" t="s">
        <v>1581</v>
      </c>
      <c r="I5">
        <v>2</v>
      </c>
      <c r="J5" t="str">
        <f t="shared" si="0"/>
        <v/>
      </c>
    </row>
    <row r="6" spans="1:10">
      <c r="A6" t="s">
        <v>76</v>
      </c>
      <c r="B6" t="s">
        <v>77</v>
      </c>
      <c r="C6" t="str">
        <f>"2/16"</f>
        <v>2/16</v>
      </c>
      <c r="D6" t="str">
        <f>"122/8582"</f>
        <v>122/8582</v>
      </c>
      <c r="E6">
        <v>2.11179677454057E-2</v>
      </c>
      <c r="F6">
        <v>0.162580951332993</v>
      </c>
      <c r="G6">
        <v>0.13310721161765501</v>
      </c>
      <c r="H6" t="s">
        <v>1581</v>
      </c>
      <c r="I6">
        <v>2</v>
      </c>
      <c r="J6" t="str">
        <f t="shared" si="0"/>
        <v/>
      </c>
    </row>
    <row r="7" spans="1:10">
      <c r="A7" t="s">
        <v>1392</v>
      </c>
      <c r="B7" t="s">
        <v>1393</v>
      </c>
      <c r="C7" t="str">
        <f t="shared" ref="C7:C12" si="1">"1/16"</f>
        <v>1/16</v>
      </c>
      <c r="D7" t="str">
        <f>"10/8582"</f>
        <v>10/8582</v>
      </c>
      <c r="E7">
        <v>1.84976540823431E-2</v>
      </c>
      <c r="F7">
        <v>0.162580951332993</v>
      </c>
      <c r="G7">
        <v>0.13310721161765501</v>
      </c>
      <c r="H7" t="s">
        <v>1394</v>
      </c>
      <c r="I7">
        <v>1</v>
      </c>
      <c r="J7" t="str">
        <f t="shared" si="0"/>
        <v/>
      </c>
    </row>
    <row r="8" spans="1:10">
      <c r="A8" t="s">
        <v>1398</v>
      </c>
      <c r="B8" t="s">
        <v>1399</v>
      </c>
      <c r="C8" t="str">
        <f t="shared" si="1"/>
        <v>1/16</v>
      </c>
      <c r="D8" t="str">
        <f>"13/8582"</f>
        <v>13/8582</v>
      </c>
      <c r="E8">
        <v>2.3984087491299301E-2</v>
      </c>
      <c r="F8">
        <v>0.162580951332993</v>
      </c>
      <c r="G8">
        <v>0.13310721161765501</v>
      </c>
      <c r="H8" t="s">
        <v>1394</v>
      </c>
      <c r="I8">
        <v>1</v>
      </c>
      <c r="J8" t="str">
        <f t="shared" si="0"/>
        <v/>
      </c>
    </row>
    <row r="9" spans="1:10">
      <c r="A9" t="s">
        <v>1400</v>
      </c>
      <c r="B9" t="s">
        <v>1401</v>
      </c>
      <c r="C9" t="str">
        <f t="shared" si="1"/>
        <v>1/16</v>
      </c>
      <c r="D9" t="str">
        <f>"13/8582"</f>
        <v>13/8582</v>
      </c>
      <c r="E9">
        <v>2.3984087491299301E-2</v>
      </c>
      <c r="F9">
        <v>0.162580951332993</v>
      </c>
      <c r="G9">
        <v>0.13310721161765501</v>
      </c>
      <c r="H9" t="s">
        <v>1394</v>
      </c>
      <c r="I9">
        <v>1</v>
      </c>
      <c r="J9" t="str">
        <f t="shared" si="0"/>
        <v/>
      </c>
    </row>
    <row r="10" spans="1:10">
      <c r="A10" t="s">
        <v>940</v>
      </c>
      <c r="B10" t="s">
        <v>941</v>
      </c>
      <c r="C10" t="str">
        <f t="shared" si="1"/>
        <v>1/16</v>
      </c>
      <c r="D10" t="str">
        <f>"13/8582"</f>
        <v>13/8582</v>
      </c>
      <c r="E10">
        <v>2.3984087491299301E-2</v>
      </c>
      <c r="F10">
        <v>0.162580951332993</v>
      </c>
      <c r="G10">
        <v>0.13310721161765501</v>
      </c>
      <c r="H10" t="s">
        <v>1070</v>
      </c>
      <c r="I10">
        <v>1</v>
      </c>
      <c r="J10" t="str">
        <f t="shared" si="0"/>
        <v/>
      </c>
    </row>
    <row r="11" spans="1:10">
      <c r="A11" t="s">
        <v>1404</v>
      </c>
      <c r="B11" t="s">
        <v>1405</v>
      </c>
      <c r="C11" t="str">
        <f t="shared" si="1"/>
        <v>1/16</v>
      </c>
      <c r="D11" t="str">
        <f>"14/8582"</f>
        <v>14/8582</v>
      </c>
      <c r="E11">
        <v>2.58065002115863E-2</v>
      </c>
      <c r="F11">
        <v>0.162580951332993</v>
      </c>
      <c r="G11">
        <v>0.13310721161765501</v>
      </c>
      <c r="H11" t="s">
        <v>1394</v>
      </c>
      <c r="I11">
        <v>1</v>
      </c>
      <c r="J11" t="str">
        <f t="shared" si="0"/>
        <v/>
      </c>
    </row>
    <row r="12" spans="1:10">
      <c r="A12" t="s">
        <v>1407</v>
      </c>
      <c r="B12" t="s">
        <v>1408</v>
      </c>
      <c r="C12" t="str">
        <f t="shared" si="1"/>
        <v>1/16</v>
      </c>
      <c r="D12" t="str">
        <f>"16/8582"</f>
        <v>16/8582</v>
      </c>
      <c r="E12">
        <v>2.9441759370621799E-2</v>
      </c>
      <c r="F12">
        <v>0.16862098548628801</v>
      </c>
      <c r="G12">
        <v>0.138052268819183</v>
      </c>
      <c r="H12" t="s">
        <v>1394</v>
      </c>
      <c r="I12">
        <v>1</v>
      </c>
      <c r="J12" t="str">
        <f t="shared" si="0"/>
        <v/>
      </c>
    </row>
    <row r="13" spans="1:10">
      <c r="A13" t="s">
        <v>98</v>
      </c>
      <c r="B13" t="s">
        <v>99</v>
      </c>
      <c r="C13" t="str">
        <f>"2/16"</f>
        <v>2/16</v>
      </c>
      <c r="D13" t="str">
        <f>"153/8582"</f>
        <v>153/8582</v>
      </c>
      <c r="E13">
        <v>3.2173238253205901E-2</v>
      </c>
      <c r="F13">
        <v>0.16890950082933101</v>
      </c>
      <c r="G13">
        <v>0.13828848021114801</v>
      </c>
      <c r="H13" t="s">
        <v>1663</v>
      </c>
      <c r="I13">
        <v>2</v>
      </c>
      <c r="J13" t="str">
        <f t="shared" si="0"/>
        <v/>
      </c>
    </row>
    <row r="14" spans="1:10">
      <c r="A14" t="s">
        <v>1595</v>
      </c>
      <c r="B14" t="s">
        <v>1596</v>
      </c>
      <c r="C14" t="str">
        <f>"1/16"</f>
        <v>1/16</v>
      </c>
      <c r="D14" t="str">
        <f>"19/8582"</f>
        <v>19/8582</v>
      </c>
      <c r="E14">
        <v>3.4870810494325798E-2</v>
      </c>
      <c r="F14">
        <v>0.16898931239557899</v>
      </c>
      <c r="G14">
        <v>0.13835382301392399</v>
      </c>
      <c r="H14" t="s">
        <v>1597</v>
      </c>
      <c r="I14">
        <v>1</v>
      </c>
      <c r="J14" t="str">
        <f t="shared" si="0"/>
        <v/>
      </c>
    </row>
    <row r="15" spans="1:10">
      <c r="A15" t="s">
        <v>1027</v>
      </c>
      <c r="B15" t="s">
        <v>1028</v>
      </c>
      <c r="C15" t="str">
        <f>"1/16"</f>
        <v>1/16</v>
      </c>
      <c r="D15" t="str">
        <f>"24/8582"</f>
        <v>24/8582</v>
      </c>
      <c r="E15">
        <v>4.3856007676911599E-2</v>
      </c>
      <c r="F15">
        <v>0.19735203454610201</v>
      </c>
      <c r="G15">
        <v>0.16157476512546401</v>
      </c>
      <c r="H15" t="s">
        <v>1029</v>
      </c>
      <c r="I15">
        <v>1</v>
      </c>
      <c r="J15" t="str">
        <f t="shared" si="0"/>
        <v/>
      </c>
    </row>
    <row r="16" spans="1:10">
      <c r="A16" t="s">
        <v>114</v>
      </c>
      <c r="B16" t="s">
        <v>115</v>
      </c>
      <c r="C16" t="str">
        <f>"2/16"</f>
        <v>2/16</v>
      </c>
      <c r="D16" t="str">
        <f>"230/8582"</f>
        <v>230/8582</v>
      </c>
      <c r="E16">
        <v>6.7067048932116805E-2</v>
      </c>
      <c r="F16">
        <v>0.20663259478372101</v>
      </c>
      <c r="G16">
        <v>0.169172884618252</v>
      </c>
      <c r="H16" t="s">
        <v>1579</v>
      </c>
      <c r="I16">
        <v>2</v>
      </c>
      <c r="J16" t="str">
        <f t="shared" si="0"/>
        <v/>
      </c>
    </row>
    <row r="17" spans="1:10">
      <c r="A17" t="s">
        <v>82</v>
      </c>
      <c r="B17" t="s">
        <v>83</v>
      </c>
      <c r="C17" t="str">
        <f>"2/16"</f>
        <v>2/16</v>
      </c>
      <c r="D17" t="str">
        <f>"246/8582"</f>
        <v>246/8582</v>
      </c>
      <c r="E17">
        <v>7.5437296508342702E-2</v>
      </c>
      <c r="F17">
        <v>0.20663259478372101</v>
      </c>
      <c r="G17">
        <v>0.169172884618252</v>
      </c>
      <c r="H17" t="s">
        <v>1581</v>
      </c>
      <c r="I17">
        <v>2</v>
      </c>
      <c r="J17" t="str">
        <f t="shared" si="0"/>
        <v/>
      </c>
    </row>
    <row r="18" spans="1:10">
      <c r="A18" t="s">
        <v>954</v>
      </c>
      <c r="B18" t="s">
        <v>955</v>
      </c>
      <c r="C18" t="str">
        <f t="shared" ref="C18:C34" si="2">"1/16"</f>
        <v>1/16</v>
      </c>
      <c r="D18" t="str">
        <f>"31/8582"</f>
        <v>31/8582</v>
      </c>
      <c r="E18">
        <v>5.6303600568554997E-2</v>
      </c>
      <c r="F18">
        <v>0.20663259478372101</v>
      </c>
      <c r="G18">
        <v>0.169172884618252</v>
      </c>
      <c r="H18" t="s">
        <v>956</v>
      </c>
      <c r="I18">
        <v>1</v>
      </c>
      <c r="J18" t="str">
        <f t="shared" si="0"/>
        <v/>
      </c>
    </row>
    <row r="19" spans="1:10">
      <c r="A19" t="s">
        <v>780</v>
      </c>
      <c r="B19" t="s">
        <v>781</v>
      </c>
      <c r="C19" t="str">
        <f t="shared" si="2"/>
        <v>1/16</v>
      </c>
      <c r="D19" t="str">
        <f>"32/8582"</f>
        <v>32/8582</v>
      </c>
      <c r="E19">
        <v>5.80693756113453E-2</v>
      </c>
      <c r="F19">
        <v>0.20663259478372101</v>
      </c>
      <c r="G19">
        <v>0.169172884618252</v>
      </c>
      <c r="H19" t="s">
        <v>1603</v>
      </c>
      <c r="I19">
        <v>1</v>
      </c>
      <c r="J19" t="str">
        <f t="shared" si="0"/>
        <v/>
      </c>
    </row>
    <row r="20" spans="1:10">
      <c r="A20" t="s">
        <v>921</v>
      </c>
      <c r="B20" t="s">
        <v>922</v>
      </c>
      <c r="C20" t="str">
        <f t="shared" si="2"/>
        <v>1/16</v>
      </c>
      <c r="D20" t="str">
        <f>"33/8582"</f>
        <v>33/8582</v>
      </c>
      <c r="E20">
        <v>5.9832052803184002E-2</v>
      </c>
      <c r="F20">
        <v>0.20663259478372101</v>
      </c>
      <c r="G20">
        <v>0.169172884618252</v>
      </c>
      <c r="H20" t="s">
        <v>1664</v>
      </c>
      <c r="I20">
        <v>1</v>
      </c>
      <c r="J20" t="str">
        <f t="shared" si="0"/>
        <v/>
      </c>
    </row>
    <row r="21" spans="1:10">
      <c r="A21" t="s">
        <v>1606</v>
      </c>
      <c r="B21" t="s">
        <v>1607</v>
      </c>
      <c r="C21" t="str">
        <f t="shared" si="2"/>
        <v>1/16</v>
      </c>
      <c r="D21" t="str">
        <f>"36/8582"</f>
        <v>36/8582</v>
      </c>
      <c r="E21">
        <v>6.5101547965398202E-2</v>
      </c>
      <c r="F21">
        <v>0.20663259478372101</v>
      </c>
      <c r="G21">
        <v>0.169172884618252</v>
      </c>
      <c r="H21" t="s">
        <v>1608</v>
      </c>
      <c r="I21">
        <v>1</v>
      </c>
      <c r="J21" t="str">
        <f t="shared" si="0"/>
        <v/>
      </c>
    </row>
    <row r="22" spans="1:10">
      <c r="A22" t="s">
        <v>1220</v>
      </c>
      <c r="B22" t="s">
        <v>1221</v>
      </c>
      <c r="C22" t="str">
        <f t="shared" si="2"/>
        <v>1/16</v>
      </c>
      <c r="D22" t="str">
        <f>"39/8582"</f>
        <v>39/8582</v>
      </c>
      <c r="E22">
        <v>7.0343344638230998E-2</v>
      </c>
      <c r="F22">
        <v>0.20663259478372101</v>
      </c>
      <c r="G22">
        <v>0.169172884618252</v>
      </c>
      <c r="H22" t="s">
        <v>1665</v>
      </c>
      <c r="I22">
        <v>1</v>
      </c>
      <c r="J22" t="str">
        <f t="shared" si="0"/>
        <v/>
      </c>
    </row>
    <row r="23" spans="1:10">
      <c r="A23" t="s">
        <v>1041</v>
      </c>
      <c r="B23" t="s">
        <v>1042</v>
      </c>
      <c r="C23" t="str">
        <f t="shared" si="2"/>
        <v>1/16</v>
      </c>
      <c r="D23" t="str">
        <f>"40/8582"</f>
        <v>40/8582</v>
      </c>
      <c r="E23">
        <v>7.2084478488844597E-2</v>
      </c>
      <c r="F23">
        <v>0.20663259478372101</v>
      </c>
      <c r="G23">
        <v>0.169172884618252</v>
      </c>
      <c r="H23" t="s">
        <v>1043</v>
      </c>
      <c r="I23">
        <v>1</v>
      </c>
      <c r="J23" t="str">
        <f t="shared" si="0"/>
        <v/>
      </c>
    </row>
    <row r="24" spans="1:10">
      <c r="A24" t="s">
        <v>1609</v>
      </c>
      <c r="B24" t="s">
        <v>1610</v>
      </c>
      <c r="C24" t="str">
        <f t="shared" si="2"/>
        <v>1/16</v>
      </c>
      <c r="D24" t="str">
        <f>"41/8582"</f>
        <v>41/8582</v>
      </c>
      <c r="E24">
        <v>7.3822554857865694E-2</v>
      </c>
      <c r="F24">
        <v>0.20663259478372101</v>
      </c>
      <c r="G24">
        <v>0.169172884618252</v>
      </c>
      <c r="H24" t="s">
        <v>1611</v>
      </c>
      <c r="I24">
        <v>1</v>
      </c>
      <c r="J24" t="str">
        <f t="shared" si="0"/>
        <v/>
      </c>
    </row>
    <row r="25" spans="1:10">
      <c r="A25" t="s">
        <v>1047</v>
      </c>
      <c r="B25" t="s">
        <v>1048</v>
      </c>
      <c r="C25" t="str">
        <f t="shared" si="2"/>
        <v>1/16</v>
      </c>
      <c r="D25" t="str">
        <f>"48/8582"</f>
        <v>48/8582</v>
      </c>
      <c r="E25">
        <v>8.5903899977486806E-2</v>
      </c>
      <c r="F25">
        <v>0.224330369112029</v>
      </c>
      <c r="G25">
        <v>0.18366229050107599</v>
      </c>
      <c r="H25" t="s">
        <v>1043</v>
      </c>
      <c r="I25">
        <v>1</v>
      </c>
      <c r="J25" t="str">
        <f t="shared" si="0"/>
        <v/>
      </c>
    </row>
    <row r="26" spans="1:10">
      <c r="A26" t="s">
        <v>590</v>
      </c>
      <c r="B26" t="s">
        <v>591</v>
      </c>
      <c r="C26" t="str">
        <f t="shared" si="2"/>
        <v>1/16</v>
      </c>
      <c r="D26" t="str">
        <f>"50/8582"</f>
        <v>50/8582</v>
      </c>
      <c r="E26">
        <v>8.9328479921664303E-2</v>
      </c>
      <c r="F26">
        <v>0.224330369112029</v>
      </c>
      <c r="G26">
        <v>0.18366229050107599</v>
      </c>
      <c r="H26" t="s">
        <v>1664</v>
      </c>
      <c r="I26">
        <v>1</v>
      </c>
      <c r="J26" t="str">
        <f t="shared" si="0"/>
        <v/>
      </c>
    </row>
    <row r="27" spans="1:10">
      <c r="A27" t="s">
        <v>1157</v>
      </c>
      <c r="B27" t="s">
        <v>1158</v>
      </c>
      <c r="C27" t="str">
        <f t="shared" si="2"/>
        <v>1/16</v>
      </c>
      <c r="D27" t="str">
        <f>"54/8582"</f>
        <v>54/8582</v>
      </c>
      <c r="E27">
        <v>9.6141586762298004E-2</v>
      </c>
      <c r="F27">
        <v>0.224330369112029</v>
      </c>
      <c r="G27">
        <v>0.18366229050107599</v>
      </c>
      <c r="H27" t="s">
        <v>1597</v>
      </c>
      <c r="I27">
        <v>1</v>
      </c>
      <c r="J27" t="str">
        <f t="shared" si="0"/>
        <v/>
      </c>
    </row>
    <row r="28" spans="1:10">
      <c r="A28" t="s">
        <v>63</v>
      </c>
      <c r="B28" t="s">
        <v>64</v>
      </c>
      <c r="C28" t="str">
        <f t="shared" si="2"/>
        <v>1/16</v>
      </c>
      <c r="D28" t="str">
        <f>"54/8582"</f>
        <v>54/8582</v>
      </c>
      <c r="E28">
        <v>9.6141586762298004E-2</v>
      </c>
      <c r="F28">
        <v>0.224330369112029</v>
      </c>
      <c r="G28">
        <v>0.18366229050107599</v>
      </c>
      <c r="H28" t="s">
        <v>1666</v>
      </c>
      <c r="I28">
        <v>1</v>
      </c>
      <c r="J28" t="str">
        <f t="shared" si="0"/>
        <v/>
      </c>
    </row>
    <row r="29" spans="1:10">
      <c r="A29" t="s">
        <v>230</v>
      </c>
      <c r="B29" t="s">
        <v>231</v>
      </c>
      <c r="C29" t="str">
        <f t="shared" si="2"/>
        <v>1/16</v>
      </c>
      <c r="D29" t="str">
        <f>"57/8582"</f>
        <v>57/8582</v>
      </c>
      <c r="E29">
        <v>0.10122002554178899</v>
      </c>
      <c r="F29">
        <v>0.22774505746902499</v>
      </c>
      <c r="G29">
        <v>0.18645794178750599</v>
      </c>
      <c r="H29" t="s">
        <v>232</v>
      </c>
      <c r="I29">
        <v>1</v>
      </c>
      <c r="J29" t="str">
        <f t="shared" si="0"/>
        <v/>
      </c>
    </row>
    <row r="30" spans="1:10">
      <c r="A30" t="s">
        <v>1614</v>
      </c>
      <c r="B30" t="s">
        <v>1615</v>
      </c>
      <c r="C30" t="str">
        <f t="shared" si="2"/>
        <v>1/16</v>
      </c>
      <c r="D30" t="str">
        <f>"60/8582"</f>
        <v>60/8582</v>
      </c>
      <c r="E30">
        <v>0.10627170445634</v>
      </c>
      <c r="F30">
        <v>0.230866116577567</v>
      </c>
      <c r="G30">
        <v>0.189013194858827</v>
      </c>
      <c r="H30" t="s">
        <v>1611</v>
      </c>
      <c r="I30">
        <v>1</v>
      </c>
      <c r="J30" t="str">
        <f t="shared" si="0"/>
        <v/>
      </c>
    </row>
    <row r="31" spans="1:10">
      <c r="A31" t="s">
        <v>663</v>
      </c>
      <c r="B31" t="s">
        <v>664</v>
      </c>
      <c r="C31" t="str">
        <f t="shared" si="2"/>
        <v>1/16</v>
      </c>
      <c r="D31" t="str">
        <f>"66/8582"</f>
        <v>66/8582</v>
      </c>
      <c r="E31">
        <v>0.116295308696478</v>
      </c>
      <c r="F31">
        <v>0.24422014826260399</v>
      </c>
      <c r="G31">
        <v>0.199946320214998</v>
      </c>
      <c r="H31" t="s">
        <v>1394</v>
      </c>
      <c r="I31">
        <v>1</v>
      </c>
      <c r="J31" t="str">
        <f t="shared" si="0"/>
        <v/>
      </c>
    </row>
    <row r="32" spans="1:10">
      <c r="A32" t="s">
        <v>1616</v>
      </c>
      <c r="B32" t="s">
        <v>1617</v>
      </c>
      <c r="C32" t="str">
        <f t="shared" si="2"/>
        <v>1/16</v>
      </c>
      <c r="D32" t="str">
        <f>"70/8582"</f>
        <v>70/8582</v>
      </c>
      <c r="E32">
        <v>0.122919054324274</v>
      </c>
      <c r="F32">
        <v>0.24848272081478301</v>
      </c>
      <c r="G32">
        <v>0.20343614569631399</v>
      </c>
      <c r="H32" t="s">
        <v>1608</v>
      </c>
      <c r="I32">
        <v>1</v>
      </c>
      <c r="J32" t="str">
        <f t="shared" si="0"/>
        <v/>
      </c>
    </row>
    <row r="33" spans="1:10">
      <c r="A33" t="s">
        <v>1054</v>
      </c>
      <c r="B33" t="s">
        <v>1055</v>
      </c>
      <c r="C33" t="str">
        <f t="shared" si="2"/>
        <v>1/16</v>
      </c>
      <c r="D33" t="str">
        <f>"72/8582"</f>
        <v>72/8582</v>
      </c>
      <c r="E33">
        <v>0.126213445493223</v>
      </c>
      <c r="F33">
        <v>0.24848272081478301</v>
      </c>
      <c r="G33">
        <v>0.20343614569631399</v>
      </c>
      <c r="H33" t="s">
        <v>1043</v>
      </c>
      <c r="I33">
        <v>1</v>
      </c>
      <c r="J33" t="str">
        <f t="shared" si="0"/>
        <v/>
      </c>
    </row>
    <row r="34" spans="1:10">
      <c r="A34" t="s">
        <v>676</v>
      </c>
      <c r="B34" t="s">
        <v>677</v>
      </c>
      <c r="C34" t="str">
        <f t="shared" si="2"/>
        <v>1/16</v>
      </c>
      <c r="D34" t="str">
        <f>"81/8582"</f>
        <v>81/8582</v>
      </c>
      <c r="E34">
        <v>0.140895163909487</v>
      </c>
      <c r="F34">
        <v>0.26898167655447502</v>
      </c>
      <c r="G34">
        <v>0.22021891647734801</v>
      </c>
      <c r="H34" t="s">
        <v>1394</v>
      </c>
      <c r="I34">
        <v>1</v>
      </c>
      <c r="J34" t="str">
        <f t="shared" si="0"/>
        <v/>
      </c>
    </row>
    <row r="35" spans="1:10">
      <c r="A35" t="s">
        <v>619</v>
      </c>
      <c r="B35" t="s">
        <v>620</v>
      </c>
      <c r="C35" t="str">
        <f>"2/16"</f>
        <v>2/16</v>
      </c>
      <c r="D35" t="str">
        <f>"400/8582"</f>
        <v>400/8582</v>
      </c>
      <c r="E35">
        <v>0.16948829110996899</v>
      </c>
      <c r="F35">
        <v>0.276446859693108</v>
      </c>
      <c r="G35">
        <v>0.22633076232184299</v>
      </c>
      <c r="H35" t="s">
        <v>1667</v>
      </c>
      <c r="I35">
        <v>2</v>
      </c>
      <c r="J35" t="str">
        <f t="shared" si="0"/>
        <v/>
      </c>
    </row>
    <row r="36" spans="1:10">
      <c r="A36" t="s">
        <v>437</v>
      </c>
      <c r="B36" t="s">
        <v>438</v>
      </c>
      <c r="C36" t="str">
        <f t="shared" ref="C36:C43" si="3">"1/16"</f>
        <v>1/16</v>
      </c>
      <c r="D36" t="str">
        <f>"87/8582"</f>
        <v>87/8582</v>
      </c>
      <c r="E36">
        <v>0.150554145950792</v>
      </c>
      <c r="F36">
        <v>0.276446859693108</v>
      </c>
      <c r="G36">
        <v>0.22633076232184299</v>
      </c>
      <c r="H36" t="s">
        <v>1029</v>
      </c>
      <c r="I36">
        <v>1</v>
      </c>
      <c r="J36" t="str">
        <f t="shared" si="0"/>
        <v/>
      </c>
    </row>
    <row r="37" spans="1:10">
      <c r="A37" t="s">
        <v>1056</v>
      </c>
      <c r="B37" t="s">
        <v>1057</v>
      </c>
      <c r="C37" t="str">
        <f t="shared" si="3"/>
        <v>1/16</v>
      </c>
      <c r="D37" t="str">
        <f>"91/8582"</f>
        <v>91/8582</v>
      </c>
      <c r="E37">
        <v>0.156936804583093</v>
      </c>
      <c r="F37">
        <v>0.276446859693108</v>
      </c>
      <c r="G37">
        <v>0.22633076232184299</v>
      </c>
      <c r="H37" t="s">
        <v>1043</v>
      </c>
      <c r="I37">
        <v>1</v>
      </c>
      <c r="J37" t="str">
        <f t="shared" si="0"/>
        <v/>
      </c>
    </row>
    <row r="38" spans="1:10">
      <c r="A38" t="s">
        <v>682</v>
      </c>
      <c r="B38" t="s">
        <v>683</v>
      </c>
      <c r="C38" t="str">
        <f t="shared" si="3"/>
        <v>1/16</v>
      </c>
      <c r="D38" t="str">
        <f>"92/8582"</f>
        <v>92/8582</v>
      </c>
      <c r="E38">
        <v>0.158525429141646</v>
      </c>
      <c r="F38">
        <v>0.276446859693108</v>
      </c>
      <c r="G38">
        <v>0.22633076232184299</v>
      </c>
      <c r="H38" t="s">
        <v>1070</v>
      </c>
      <c r="I38">
        <v>1</v>
      </c>
      <c r="J38" t="str">
        <f t="shared" si="0"/>
        <v/>
      </c>
    </row>
    <row r="39" spans="1:10">
      <c r="A39" t="s">
        <v>1618</v>
      </c>
      <c r="B39" t="s">
        <v>1619</v>
      </c>
      <c r="C39" t="str">
        <f t="shared" si="3"/>
        <v>1/16</v>
      </c>
      <c r="D39" t="str">
        <f>"98/8582"</f>
        <v>98/8582</v>
      </c>
      <c r="E39">
        <v>0.167998396355414</v>
      </c>
      <c r="F39">
        <v>0.276446859693108</v>
      </c>
      <c r="G39">
        <v>0.22633076232184299</v>
      </c>
      <c r="H39" t="s">
        <v>1608</v>
      </c>
      <c r="I39">
        <v>1</v>
      </c>
      <c r="J39" t="str">
        <f t="shared" si="0"/>
        <v/>
      </c>
    </row>
    <row r="40" spans="1:10">
      <c r="A40" t="s">
        <v>687</v>
      </c>
      <c r="B40" t="s">
        <v>688</v>
      </c>
      <c r="C40" t="str">
        <f t="shared" si="3"/>
        <v>1/16</v>
      </c>
      <c r="D40" t="str">
        <f>"100/8582"</f>
        <v>100/8582</v>
      </c>
      <c r="E40">
        <v>0.17113377028620899</v>
      </c>
      <c r="F40">
        <v>0.276446859693108</v>
      </c>
      <c r="G40">
        <v>0.22633076232184299</v>
      </c>
      <c r="H40" t="s">
        <v>1070</v>
      </c>
      <c r="I40">
        <v>1</v>
      </c>
      <c r="J40" t="str">
        <f t="shared" si="0"/>
        <v/>
      </c>
    </row>
    <row r="41" spans="1:10">
      <c r="A41" t="s">
        <v>147</v>
      </c>
      <c r="B41" t="s">
        <v>148</v>
      </c>
      <c r="C41" t="str">
        <f t="shared" si="3"/>
        <v>1/16</v>
      </c>
      <c r="D41" t="str">
        <f>"106/8582"</f>
        <v>106/8582</v>
      </c>
      <c r="E41">
        <v>0.18047355995380901</v>
      </c>
      <c r="F41">
        <v>0.28424585692725002</v>
      </c>
      <c r="G41">
        <v>0.23271590625622801</v>
      </c>
      <c r="H41" t="s">
        <v>1620</v>
      </c>
      <c r="I41">
        <v>1</v>
      </c>
      <c r="J41" t="str">
        <f t="shared" si="0"/>
        <v/>
      </c>
    </row>
    <row r="42" spans="1:10">
      <c r="A42" t="s">
        <v>463</v>
      </c>
      <c r="B42" t="s">
        <v>464</v>
      </c>
      <c r="C42" t="str">
        <f t="shared" si="3"/>
        <v>1/16</v>
      </c>
      <c r="D42" t="str">
        <f>"111/8582"</f>
        <v>111/8582</v>
      </c>
      <c r="E42">
        <v>0.18818125462643001</v>
      </c>
      <c r="F42">
        <v>0.289156561986954</v>
      </c>
      <c r="G42">
        <v>0.23673636653902599</v>
      </c>
      <c r="H42" t="s">
        <v>1611</v>
      </c>
      <c r="I42">
        <v>1</v>
      </c>
      <c r="J42" t="str">
        <f t="shared" si="0"/>
        <v/>
      </c>
    </row>
    <row r="43" spans="1:10">
      <c r="A43" t="s">
        <v>473</v>
      </c>
      <c r="B43" t="s">
        <v>474</v>
      </c>
      <c r="C43" t="str">
        <f t="shared" si="3"/>
        <v>1/16</v>
      </c>
      <c r="D43" t="str">
        <f>"124/8582"</f>
        <v>124/8582</v>
      </c>
      <c r="E43">
        <v>0.20790441468625501</v>
      </c>
      <c r="F43">
        <v>0.31185662202938202</v>
      </c>
      <c r="G43">
        <v>0.25532121101820798</v>
      </c>
      <c r="H43" t="s">
        <v>1029</v>
      </c>
      <c r="I43">
        <v>1</v>
      </c>
      <c r="J43" t="str">
        <f t="shared" si="0"/>
        <v/>
      </c>
    </row>
    <row r="44" spans="1:10">
      <c r="A44" t="s">
        <v>84</v>
      </c>
      <c r="B44" t="s">
        <v>85</v>
      </c>
      <c r="C44" t="str">
        <f>"2/16"</f>
        <v>2/16</v>
      </c>
      <c r="D44" t="str">
        <f>"492/8582"</f>
        <v>492/8582</v>
      </c>
      <c r="E44">
        <v>0.23276770568216701</v>
      </c>
      <c r="F44">
        <v>0.325874787955034</v>
      </c>
      <c r="G44">
        <v>0.26679807200996902</v>
      </c>
      <c r="H44" t="s">
        <v>1581</v>
      </c>
      <c r="I44">
        <v>2</v>
      </c>
      <c r="J44" t="str">
        <f t="shared" si="0"/>
        <v/>
      </c>
    </row>
    <row r="45" spans="1:10">
      <c r="A45" t="s">
        <v>200</v>
      </c>
      <c r="B45" t="s">
        <v>201</v>
      </c>
      <c r="C45" t="str">
        <f t="shared" ref="C45:C64" si="4">"1/16"</f>
        <v>1/16</v>
      </c>
      <c r="D45" t="str">
        <f>"135/8582"</f>
        <v>135/8582</v>
      </c>
      <c r="E45">
        <v>0.22424144621328601</v>
      </c>
      <c r="F45">
        <v>0.325874787955034</v>
      </c>
      <c r="G45">
        <v>0.26679807200996902</v>
      </c>
      <c r="H45" t="s">
        <v>1394</v>
      </c>
      <c r="I45">
        <v>1</v>
      </c>
      <c r="J45" t="str">
        <f t="shared" si="0"/>
        <v/>
      </c>
    </row>
    <row r="46" spans="1:10">
      <c r="A46" t="s">
        <v>247</v>
      </c>
      <c r="B46" t="s">
        <v>248</v>
      </c>
      <c r="C46" t="str">
        <f t="shared" si="4"/>
        <v>1/16</v>
      </c>
      <c r="D46" t="str">
        <f>"138/8582"</f>
        <v>138/8582</v>
      </c>
      <c r="E46">
        <v>0.22864186241829701</v>
      </c>
      <c r="F46">
        <v>0.325874787955034</v>
      </c>
      <c r="G46">
        <v>0.26679807200996902</v>
      </c>
      <c r="H46" t="s">
        <v>232</v>
      </c>
      <c r="I46">
        <v>1</v>
      </c>
      <c r="J46" t="str">
        <f t="shared" si="0"/>
        <v/>
      </c>
    </row>
    <row r="47" spans="1:10">
      <c r="A47" t="s">
        <v>1160</v>
      </c>
      <c r="B47" t="s">
        <v>1161</v>
      </c>
      <c r="C47" t="str">
        <f t="shared" si="4"/>
        <v>1/16</v>
      </c>
      <c r="D47" t="str">
        <f>"186/8582"</f>
        <v>186/8582</v>
      </c>
      <c r="E47">
        <v>0.29594267391976198</v>
      </c>
      <c r="F47">
        <v>0.397931024314153</v>
      </c>
      <c r="G47">
        <v>0.32579148189462798</v>
      </c>
      <c r="H47" t="s">
        <v>1597</v>
      </c>
      <c r="I47">
        <v>1</v>
      </c>
      <c r="J47" t="str">
        <f t="shared" si="0"/>
        <v/>
      </c>
    </row>
    <row r="48" spans="1:10">
      <c r="A48" t="s">
        <v>1437</v>
      </c>
      <c r="B48" t="s">
        <v>1438</v>
      </c>
      <c r="C48" t="str">
        <f t="shared" si="4"/>
        <v>1/16</v>
      </c>
      <c r="D48" t="str">
        <f>"194/8582"</f>
        <v>194/8582</v>
      </c>
      <c r="E48">
        <v>0.30660937624514301</v>
      </c>
      <c r="F48">
        <v>0.397931024314153</v>
      </c>
      <c r="G48">
        <v>0.32579148189462798</v>
      </c>
      <c r="H48" t="s">
        <v>1611</v>
      </c>
      <c r="I48">
        <v>1</v>
      </c>
      <c r="J48" t="str">
        <f t="shared" si="0"/>
        <v/>
      </c>
    </row>
    <row r="49" spans="1:10">
      <c r="A49" t="s">
        <v>1439</v>
      </c>
      <c r="B49" t="s">
        <v>1440</v>
      </c>
      <c r="C49" t="str">
        <f t="shared" si="4"/>
        <v>1/16</v>
      </c>
      <c r="D49" t="str">
        <f>"194/8582"</f>
        <v>194/8582</v>
      </c>
      <c r="E49">
        <v>0.30660937624514301</v>
      </c>
      <c r="F49">
        <v>0.397931024314153</v>
      </c>
      <c r="G49">
        <v>0.32579148189462798</v>
      </c>
      <c r="H49" t="s">
        <v>1611</v>
      </c>
      <c r="I49">
        <v>1</v>
      </c>
      <c r="J49" t="str">
        <f t="shared" si="0"/>
        <v/>
      </c>
    </row>
    <row r="50" spans="1:10">
      <c r="A50" t="s">
        <v>863</v>
      </c>
      <c r="B50" t="s">
        <v>864</v>
      </c>
      <c r="C50" t="str">
        <f t="shared" si="4"/>
        <v>1/16</v>
      </c>
      <c r="D50" t="str">
        <f>"200/8582"</f>
        <v>200/8582</v>
      </c>
      <c r="E50">
        <v>0.31450977366829003</v>
      </c>
      <c r="F50">
        <v>0.397931024314153</v>
      </c>
      <c r="G50">
        <v>0.32579148189462798</v>
      </c>
      <c r="H50" t="s">
        <v>1668</v>
      </c>
      <c r="I50">
        <v>1</v>
      </c>
      <c r="J50" t="str">
        <f t="shared" si="0"/>
        <v/>
      </c>
    </row>
    <row r="51" spans="1:10">
      <c r="A51" t="s">
        <v>251</v>
      </c>
      <c r="B51" t="s">
        <v>252</v>
      </c>
      <c r="C51" t="str">
        <f t="shared" si="4"/>
        <v>1/16</v>
      </c>
      <c r="D51" t="str">
        <f>"201/8582"</f>
        <v>201/8582</v>
      </c>
      <c r="E51">
        <v>0.31581827326520101</v>
      </c>
      <c r="F51">
        <v>0.397931024314153</v>
      </c>
      <c r="G51">
        <v>0.32579148189462798</v>
      </c>
      <c r="H51" t="s">
        <v>232</v>
      </c>
      <c r="I51">
        <v>1</v>
      </c>
      <c r="J51" t="str">
        <f t="shared" si="0"/>
        <v/>
      </c>
    </row>
    <row r="52" spans="1:10">
      <c r="A52" t="s">
        <v>501</v>
      </c>
      <c r="B52" t="s">
        <v>502</v>
      </c>
      <c r="C52" t="str">
        <f t="shared" si="4"/>
        <v>1/16</v>
      </c>
      <c r="D52" t="str">
        <f>"229/8582"</f>
        <v>229/8582</v>
      </c>
      <c r="E52">
        <v>0.35151960220770301</v>
      </c>
      <c r="F52">
        <v>0.42738443163477502</v>
      </c>
      <c r="G52">
        <v>0.34990538262496201</v>
      </c>
      <c r="H52" t="s">
        <v>1029</v>
      </c>
      <c r="I52">
        <v>1</v>
      </c>
      <c r="J52" t="str">
        <f t="shared" si="0"/>
        <v/>
      </c>
    </row>
    <row r="53" spans="1:10">
      <c r="A53" t="s">
        <v>503</v>
      </c>
      <c r="B53" t="s">
        <v>504</v>
      </c>
      <c r="C53" t="str">
        <f t="shared" si="4"/>
        <v>1/16</v>
      </c>
      <c r="D53" t="str">
        <f>"230/8582"</f>
        <v>230/8582</v>
      </c>
      <c r="E53">
        <v>0.35276175309537</v>
      </c>
      <c r="F53">
        <v>0.42738443163477502</v>
      </c>
      <c r="G53">
        <v>0.34990538262496201</v>
      </c>
      <c r="H53" t="s">
        <v>1611</v>
      </c>
      <c r="I53">
        <v>1</v>
      </c>
      <c r="J53" t="str">
        <f t="shared" si="0"/>
        <v/>
      </c>
    </row>
    <row r="54" spans="1:10">
      <c r="A54" t="s">
        <v>593</v>
      </c>
      <c r="B54" t="s">
        <v>594</v>
      </c>
      <c r="C54" t="str">
        <f t="shared" si="4"/>
        <v>1/16</v>
      </c>
      <c r="D54" t="str">
        <f>"249/8582"</f>
        <v>249/8582</v>
      </c>
      <c r="E54">
        <v>0.37594298926817599</v>
      </c>
      <c r="F54">
        <v>0.43999809776798998</v>
      </c>
      <c r="G54">
        <v>0.36023236074572201</v>
      </c>
      <c r="H54" t="s">
        <v>1597</v>
      </c>
      <c r="I54">
        <v>1</v>
      </c>
      <c r="J54" t="str">
        <f t="shared" si="0"/>
        <v/>
      </c>
    </row>
    <row r="55" spans="1:10">
      <c r="A55" t="s">
        <v>596</v>
      </c>
      <c r="B55" t="s">
        <v>597</v>
      </c>
      <c r="C55" t="str">
        <f t="shared" si="4"/>
        <v>1/16</v>
      </c>
      <c r="D55" t="str">
        <f>"250/8582"</f>
        <v>250/8582</v>
      </c>
      <c r="E55">
        <v>0.37714122665827698</v>
      </c>
      <c r="F55">
        <v>0.43999809776798998</v>
      </c>
      <c r="G55">
        <v>0.36023236074572201</v>
      </c>
      <c r="H55" t="s">
        <v>1597</v>
      </c>
      <c r="I55">
        <v>1</v>
      </c>
      <c r="J55" t="str">
        <f t="shared" si="0"/>
        <v/>
      </c>
    </row>
    <row r="56" spans="1:10">
      <c r="A56" t="s">
        <v>509</v>
      </c>
      <c r="B56" t="s">
        <v>510</v>
      </c>
      <c r="C56" t="str">
        <f t="shared" si="4"/>
        <v>1/16</v>
      </c>
      <c r="D56" t="str">
        <f>"256/8582"</f>
        <v>256/8582</v>
      </c>
      <c r="E56">
        <v>0.384285477056865</v>
      </c>
      <c r="F56">
        <v>0.44018154644695401</v>
      </c>
      <c r="G56">
        <v>0.360382552646629</v>
      </c>
      <c r="H56" t="s">
        <v>1611</v>
      </c>
      <c r="I56">
        <v>1</v>
      </c>
      <c r="J56" t="str">
        <f t="shared" si="0"/>
        <v/>
      </c>
    </row>
    <row r="57" spans="1:10">
      <c r="A57" t="s">
        <v>511</v>
      </c>
      <c r="B57" t="s">
        <v>512</v>
      </c>
      <c r="C57" t="str">
        <f t="shared" si="4"/>
        <v>1/16</v>
      </c>
      <c r="D57" t="str">
        <f>"262/8582"</f>
        <v>262/8582</v>
      </c>
      <c r="E57">
        <v>0.39135284862237302</v>
      </c>
      <c r="F57">
        <v>0.44019624904154198</v>
      </c>
      <c r="G57">
        <v>0.36039458985857198</v>
      </c>
      <c r="H57" t="s">
        <v>1665</v>
      </c>
      <c r="I57">
        <v>1</v>
      </c>
      <c r="J57" t="str">
        <f t="shared" si="0"/>
        <v/>
      </c>
    </row>
    <row r="58" spans="1:10">
      <c r="A58" t="s">
        <v>515</v>
      </c>
      <c r="B58" t="s">
        <v>516</v>
      </c>
      <c r="C58" t="str">
        <f t="shared" si="4"/>
        <v>1/16</v>
      </c>
      <c r="D58" t="str">
        <f>"268/8582"</f>
        <v>268/8582</v>
      </c>
      <c r="E58">
        <v>0.398344114045449</v>
      </c>
      <c r="F58">
        <v>0.44019624904154198</v>
      </c>
      <c r="G58">
        <v>0.36039458985857198</v>
      </c>
      <c r="H58" t="s">
        <v>1665</v>
      </c>
      <c r="I58">
        <v>1</v>
      </c>
      <c r="J58" t="str">
        <f t="shared" si="0"/>
        <v/>
      </c>
    </row>
    <row r="59" spans="1:10">
      <c r="A59" t="s">
        <v>309</v>
      </c>
      <c r="B59" t="s">
        <v>310</v>
      </c>
      <c r="C59" t="str">
        <f t="shared" si="4"/>
        <v>1/16</v>
      </c>
      <c r="D59" t="str">
        <f>"274/8582"</f>
        <v>274/8582</v>
      </c>
      <c r="E59">
        <v>0.40526003880014899</v>
      </c>
      <c r="F59">
        <v>0.44019624904154198</v>
      </c>
      <c r="G59">
        <v>0.36039458985857198</v>
      </c>
      <c r="H59" t="s">
        <v>1597</v>
      </c>
      <c r="I59">
        <v>1</v>
      </c>
      <c r="J59" t="str">
        <f t="shared" si="0"/>
        <v/>
      </c>
    </row>
    <row r="60" spans="1:10">
      <c r="A60" t="s">
        <v>519</v>
      </c>
      <c r="B60" t="s">
        <v>520</v>
      </c>
      <c r="C60" t="str">
        <f t="shared" si="4"/>
        <v>1/16</v>
      </c>
      <c r="D60" t="str">
        <f>"291/8582"</f>
        <v>291/8582</v>
      </c>
      <c r="E60">
        <v>0.42445262356508201</v>
      </c>
      <c r="F60">
        <v>0.45322907262034101</v>
      </c>
      <c r="G60">
        <v>0.37106473781782301</v>
      </c>
      <c r="H60" t="s">
        <v>1665</v>
      </c>
      <c r="I60">
        <v>1</v>
      </c>
      <c r="J60" t="str">
        <f t="shared" si="0"/>
        <v/>
      </c>
    </row>
    <row r="61" spans="1:10">
      <c r="A61" t="s">
        <v>314</v>
      </c>
      <c r="B61" t="s">
        <v>315</v>
      </c>
      <c r="C61" t="str">
        <f t="shared" si="4"/>
        <v>1/16</v>
      </c>
      <c r="D61" t="str">
        <f>"307/8582"</f>
        <v>307/8582</v>
      </c>
      <c r="E61">
        <v>0.44198444349838101</v>
      </c>
      <c r="F61">
        <v>0.46408366567330001</v>
      </c>
      <c r="G61">
        <v>0.379951539147731</v>
      </c>
      <c r="H61" t="s">
        <v>1597</v>
      </c>
      <c r="I61">
        <v>1</v>
      </c>
      <c r="J61" t="str">
        <f t="shared" si="0"/>
        <v/>
      </c>
    </row>
    <row r="62" spans="1:10">
      <c r="A62" t="s">
        <v>262</v>
      </c>
      <c r="B62" t="s">
        <v>263</v>
      </c>
      <c r="C62" t="str">
        <f t="shared" si="4"/>
        <v>1/16</v>
      </c>
      <c r="D62" t="str">
        <f>"323/8582"</f>
        <v>323/8582</v>
      </c>
      <c r="E62">
        <v>0.45901464436370698</v>
      </c>
      <c r="F62">
        <v>0.47406430483464801</v>
      </c>
      <c r="G62">
        <v>0.388122822671642</v>
      </c>
      <c r="H62" t="s">
        <v>232</v>
      </c>
      <c r="I62">
        <v>1</v>
      </c>
      <c r="J62" t="str">
        <f t="shared" si="0"/>
        <v/>
      </c>
    </row>
    <row r="63" spans="1:10">
      <c r="A63" t="s">
        <v>316</v>
      </c>
      <c r="B63" t="s">
        <v>317</v>
      </c>
      <c r="C63" t="str">
        <f t="shared" si="4"/>
        <v>1/16</v>
      </c>
      <c r="D63" t="str">
        <f>"394/8582"</f>
        <v>394/8582</v>
      </c>
      <c r="E63">
        <v>0.52887450186399898</v>
      </c>
      <c r="F63">
        <v>0.537404735765032</v>
      </c>
      <c r="G63">
        <v>0.43998048542166301</v>
      </c>
      <c r="H63" t="s">
        <v>1597</v>
      </c>
      <c r="I63">
        <v>1</v>
      </c>
      <c r="J63" t="str">
        <f t="shared" si="0"/>
        <v/>
      </c>
    </row>
    <row r="64" spans="1:10">
      <c r="A64" t="s">
        <v>160</v>
      </c>
      <c r="B64" t="s">
        <v>161</v>
      </c>
      <c r="C64" t="str">
        <f t="shared" si="4"/>
        <v>1/16</v>
      </c>
      <c r="D64" t="str">
        <f>"447/8582"</f>
        <v>447/8582</v>
      </c>
      <c r="E64">
        <v>0.57540911925276705</v>
      </c>
      <c r="F64">
        <v>0.57540911925276705</v>
      </c>
      <c r="G64">
        <v>0.47109518535314299</v>
      </c>
      <c r="H64" t="s">
        <v>1597</v>
      </c>
      <c r="I64">
        <v>1</v>
      </c>
      <c r="J64" t="str">
        <f t="shared" si="0"/>
        <v/>
      </c>
    </row>
  </sheetData>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B502D-D362-49CE-BBF8-D7BE206BC560}">
  <dimension ref="A1:J86"/>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1112</v>
      </c>
      <c r="B2" t="s">
        <v>1113</v>
      </c>
      <c r="C2" t="str">
        <f t="shared" ref="C2:C8" si="0">"2/3"</f>
        <v>2/3</v>
      </c>
      <c r="D2" t="str">
        <f>"63/8582"</f>
        <v>63/8582</v>
      </c>
      <c r="E2">
        <v>1.5836666103302799E-4</v>
      </c>
      <c r="F2">
        <v>1.34611661878074E-2</v>
      </c>
      <c r="G2">
        <v>3.5007367175722E-3</v>
      </c>
      <c r="H2" t="s">
        <v>1669</v>
      </c>
      <c r="I2">
        <v>2</v>
      </c>
      <c r="J2" t="str">
        <f t="shared" ref="J2:J65" si="1">IF(F2&lt;0.05,"*","")</f>
        <v>*</v>
      </c>
    </row>
    <row r="3" spans="1:10">
      <c r="A3" t="s">
        <v>593</v>
      </c>
      <c r="B3" t="s">
        <v>594</v>
      </c>
      <c r="C3" t="str">
        <f t="shared" si="0"/>
        <v>2/3</v>
      </c>
      <c r="D3" t="str">
        <f>"249/8582"</f>
        <v>249/8582</v>
      </c>
      <c r="E3">
        <v>2.46734514889833E-3</v>
      </c>
      <c r="F3">
        <v>4.2381018084248601E-2</v>
      </c>
      <c r="G3">
        <v>1.10216889135507E-2</v>
      </c>
      <c r="H3" t="s">
        <v>1669</v>
      </c>
      <c r="I3">
        <v>2</v>
      </c>
      <c r="J3" t="str">
        <f t="shared" si="1"/>
        <v>*</v>
      </c>
    </row>
    <row r="4" spans="1:10">
      <c r="A4" t="s">
        <v>596</v>
      </c>
      <c r="B4" t="s">
        <v>597</v>
      </c>
      <c r="C4" t="str">
        <f t="shared" si="0"/>
        <v>2/3</v>
      </c>
      <c r="D4" t="str">
        <f>"250/8582"</f>
        <v>250/8582</v>
      </c>
      <c r="E4">
        <v>2.48704605307921E-3</v>
      </c>
      <c r="F4">
        <v>4.2381018084248601E-2</v>
      </c>
      <c r="G4">
        <v>1.10216889135507E-2</v>
      </c>
      <c r="H4" t="s">
        <v>1669</v>
      </c>
      <c r="I4">
        <v>2</v>
      </c>
      <c r="J4" t="str">
        <f t="shared" si="1"/>
        <v>*</v>
      </c>
    </row>
    <row r="5" spans="1:10">
      <c r="A5" t="s">
        <v>156</v>
      </c>
      <c r="B5" t="s">
        <v>157</v>
      </c>
      <c r="C5" t="str">
        <f t="shared" si="0"/>
        <v>2/3</v>
      </c>
      <c r="D5" t="str">
        <f>"440/8582"</f>
        <v>440/8582</v>
      </c>
      <c r="E5">
        <v>7.6010658303606801E-3</v>
      </c>
      <c r="F5">
        <v>4.2381018084248601E-2</v>
      </c>
      <c r="G5">
        <v>1.10216889135507E-2</v>
      </c>
      <c r="H5" t="s">
        <v>1670</v>
      </c>
      <c r="I5">
        <v>2</v>
      </c>
      <c r="J5" t="str">
        <f t="shared" si="1"/>
        <v>*</v>
      </c>
    </row>
    <row r="6" spans="1:10">
      <c r="A6" t="s">
        <v>158</v>
      </c>
      <c r="B6" t="s">
        <v>159</v>
      </c>
      <c r="C6" t="str">
        <f t="shared" si="0"/>
        <v>2/3</v>
      </c>
      <c r="D6" t="str">
        <f>"443/8582"</f>
        <v>443/8582</v>
      </c>
      <c r="E6">
        <v>7.70332958143846E-3</v>
      </c>
      <c r="F6">
        <v>4.2381018084248601E-2</v>
      </c>
      <c r="G6">
        <v>1.10216889135507E-2</v>
      </c>
      <c r="H6" t="s">
        <v>1670</v>
      </c>
      <c r="I6">
        <v>2</v>
      </c>
      <c r="J6" t="str">
        <f t="shared" si="1"/>
        <v>*</v>
      </c>
    </row>
    <row r="7" spans="1:10">
      <c r="A7" t="s">
        <v>160</v>
      </c>
      <c r="B7" t="s">
        <v>161</v>
      </c>
      <c r="C7" t="str">
        <f t="shared" si="0"/>
        <v>2/3</v>
      </c>
      <c r="D7" t="str">
        <f>"447/8582"</f>
        <v>447/8582</v>
      </c>
      <c r="E7">
        <v>7.84070429050337E-3</v>
      </c>
      <c r="F7">
        <v>4.2381018084248601E-2</v>
      </c>
      <c r="G7">
        <v>1.10216889135507E-2</v>
      </c>
      <c r="H7" t="s">
        <v>1669</v>
      </c>
      <c r="I7">
        <v>2</v>
      </c>
      <c r="J7" t="str">
        <f t="shared" si="1"/>
        <v>*</v>
      </c>
    </row>
    <row r="8" spans="1:10">
      <c r="A8" t="s">
        <v>84</v>
      </c>
      <c r="B8" t="s">
        <v>85</v>
      </c>
      <c r="C8" t="str">
        <f t="shared" si="0"/>
        <v>2/3</v>
      </c>
      <c r="D8" t="str">
        <f>"492/8582"</f>
        <v>492/8582</v>
      </c>
      <c r="E8">
        <v>9.4663713086979503E-3</v>
      </c>
      <c r="F8">
        <v>4.2381018084248601E-2</v>
      </c>
      <c r="G8">
        <v>1.10216889135507E-2</v>
      </c>
      <c r="H8" t="s">
        <v>1669</v>
      </c>
      <c r="I8">
        <v>2</v>
      </c>
      <c r="J8" t="str">
        <f t="shared" si="1"/>
        <v>*</v>
      </c>
    </row>
    <row r="9" spans="1:10">
      <c r="A9" t="s">
        <v>1671</v>
      </c>
      <c r="B9" t="s">
        <v>1672</v>
      </c>
      <c r="C9" t="str">
        <f t="shared" ref="C9:C72" si="2">"1/3"</f>
        <v>1/3</v>
      </c>
      <c r="D9" t="str">
        <f>"12/8582"</f>
        <v>12/8582</v>
      </c>
      <c r="E9">
        <v>4.1894511140939698E-3</v>
      </c>
      <c r="F9">
        <v>4.2381018084248601E-2</v>
      </c>
      <c r="G9">
        <v>1.10216889135507E-2</v>
      </c>
      <c r="H9" t="s">
        <v>1673</v>
      </c>
      <c r="I9">
        <v>1</v>
      </c>
      <c r="J9" t="str">
        <f t="shared" si="1"/>
        <v>*</v>
      </c>
    </row>
    <row r="10" spans="1:10">
      <c r="A10" t="s">
        <v>1182</v>
      </c>
      <c r="B10" t="s">
        <v>1183</v>
      </c>
      <c r="C10" t="str">
        <f t="shared" si="2"/>
        <v>1/3</v>
      </c>
      <c r="D10" t="str">
        <f>"15/8582"</f>
        <v>15/8582</v>
      </c>
      <c r="E10">
        <v>5.2349824124049401E-3</v>
      </c>
      <c r="F10">
        <v>4.2381018084248601E-2</v>
      </c>
      <c r="G10">
        <v>1.10216889135507E-2</v>
      </c>
      <c r="H10" t="s">
        <v>1673</v>
      </c>
      <c r="I10">
        <v>1</v>
      </c>
      <c r="J10" t="str">
        <f t="shared" si="1"/>
        <v>*</v>
      </c>
    </row>
    <row r="11" spans="1:10">
      <c r="A11" t="s">
        <v>1185</v>
      </c>
      <c r="B11" t="s">
        <v>1186</v>
      </c>
      <c r="C11" t="str">
        <f t="shared" si="2"/>
        <v>1/3</v>
      </c>
      <c r="D11" t="str">
        <f>"15/8582"</f>
        <v>15/8582</v>
      </c>
      <c r="E11">
        <v>5.2349824124049401E-3</v>
      </c>
      <c r="F11">
        <v>4.2381018084248601E-2</v>
      </c>
      <c r="G11">
        <v>1.10216889135507E-2</v>
      </c>
      <c r="H11" t="s">
        <v>1673</v>
      </c>
      <c r="I11">
        <v>1</v>
      </c>
      <c r="J11" t="str">
        <f t="shared" si="1"/>
        <v>*</v>
      </c>
    </row>
    <row r="12" spans="1:10">
      <c r="A12" t="s">
        <v>1077</v>
      </c>
      <c r="B12" t="s">
        <v>1078</v>
      </c>
      <c r="C12" t="str">
        <f t="shared" si="2"/>
        <v>1/3</v>
      </c>
      <c r="D12" t="str">
        <f>"16/8582"</f>
        <v>16/8582</v>
      </c>
      <c r="E12">
        <v>5.5833301482240997E-3</v>
      </c>
      <c r="F12">
        <v>4.2381018084248601E-2</v>
      </c>
      <c r="G12">
        <v>1.10216889135507E-2</v>
      </c>
      <c r="H12" t="s">
        <v>1674</v>
      </c>
      <c r="I12">
        <v>1</v>
      </c>
      <c r="J12" t="str">
        <f t="shared" si="1"/>
        <v>*</v>
      </c>
    </row>
    <row r="13" spans="1:10">
      <c r="A13" t="s">
        <v>1675</v>
      </c>
      <c r="B13" t="s">
        <v>1676</v>
      </c>
      <c r="C13" t="str">
        <f t="shared" si="2"/>
        <v>1/3</v>
      </c>
      <c r="D13" t="str">
        <f>"16/8582"</f>
        <v>16/8582</v>
      </c>
      <c r="E13">
        <v>5.5833301482240997E-3</v>
      </c>
      <c r="F13">
        <v>4.2381018084248601E-2</v>
      </c>
      <c r="G13">
        <v>1.10216889135507E-2</v>
      </c>
      <c r="H13" t="s">
        <v>1673</v>
      </c>
      <c r="I13">
        <v>1</v>
      </c>
      <c r="J13" t="str">
        <f t="shared" si="1"/>
        <v>*</v>
      </c>
    </row>
    <row r="14" spans="1:10">
      <c r="A14" t="s">
        <v>1080</v>
      </c>
      <c r="B14" t="s">
        <v>1081</v>
      </c>
      <c r="C14" t="str">
        <f t="shared" si="2"/>
        <v>1/3</v>
      </c>
      <c r="D14" t="str">
        <f>"17/8582"</f>
        <v>17/8582</v>
      </c>
      <c r="E14">
        <v>5.9315965513942999E-3</v>
      </c>
      <c r="F14">
        <v>4.2381018084248601E-2</v>
      </c>
      <c r="G14">
        <v>1.10216889135507E-2</v>
      </c>
      <c r="H14" t="s">
        <v>1674</v>
      </c>
      <c r="I14">
        <v>1</v>
      </c>
      <c r="J14" t="str">
        <f t="shared" si="1"/>
        <v>*</v>
      </c>
    </row>
    <row r="15" spans="1:10">
      <c r="A15" t="s">
        <v>1677</v>
      </c>
      <c r="B15" t="s">
        <v>1678</v>
      </c>
      <c r="C15" t="str">
        <f t="shared" si="2"/>
        <v>1/3</v>
      </c>
      <c r="D15" t="str">
        <f>"19/8582"</f>
        <v>19/8582</v>
      </c>
      <c r="E15">
        <v>6.6278853977709299E-3</v>
      </c>
      <c r="F15">
        <v>4.2381018084248601E-2</v>
      </c>
      <c r="G15">
        <v>1.10216889135507E-2</v>
      </c>
      <c r="H15" t="s">
        <v>1673</v>
      </c>
      <c r="I15">
        <v>1</v>
      </c>
      <c r="J15" t="str">
        <f t="shared" si="1"/>
        <v>*</v>
      </c>
    </row>
    <row r="16" spans="1:10">
      <c r="A16" t="s">
        <v>1090</v>
      </c>
      <c r="B16" t="s">
        <v>1091</v>
      </c>
      <c r="C16" t="str">
        <f t="shared" si="2"/>
        <v>1/3</v>
      </c>
      <c r="D16" t="str">
        <f>"26/8582"</f>
        <v>26/8582</v>
      </c>
      <c r="E16">
        <v>9.0623357775473402E-3</v>
      </c>
      <c r="F16">
        <v>4.2381018084248601E-2</v>
      </c>
      <c r="G16">
        <v>1.10216889135507E-2</v>
      </c>
      <c r="H16" t="s">
        <v>1674</v>
      </c>
      <c r="I16">
        <v>1</v>
      </c>
      <c r="J16" t="str">
        <f t="shared" si="1"/>
        <v>*</v>
      </c>
    </row>
    <row r="17" spans="1:10">
      <c r="A17" t="s">
        <v>1092</v>
      </c>
      <c r="B17" t="s">
        <v>1093</v>
      </c>
      <c r="C17" t="str">
        <f t="shared" si="2"/>
        <v>1/3</v>
      </c>
      <c r="D17" t="str">
        <f>"27/8582"</f>
        <v>27/8582</v>
      </c>
      <c r="E17">
        <v>9.4097893765033892E-3</v>
      </c>
      <c r="F17">
        <v>4.2381018084248601E-2</v>
      </c>
      <c r="G17">
        <v>1.10216889135507E-2</v>
      </c>
      <c r="H17" t="s">
        <v>1673</v>
      </c>
      <c r="I17">
        <v>1</v>
      </c>
      <c r="J17" t="str">
        <f t="shared" si="1"/>
        <v>*</v>
      </c>
    </row>
    <row r="18" spans="1:10">
      <c r="A18" t="s">
        <v>733</v>
      </c>
      <c r="B18" t="s">
        <v>734</v>
      </c>
      <c r="C18" t="str">
        <f t="shared" si="2"/>
        <v>1/3</v>
      </c>
      <c r="D18" t="str">
        <f>"27/8582"</f>
        <v>27/8582</v>
      </c>
      <c r="E18">
        <v>9.4097893765033892E-3</v>
      </c>
      <c r="F18">
        <v>4.2381018084248601E-2</v>
      </c>
      <c r="G18">
        <v>1.10216889135507E-2</v>
      </c>
      <c r="H18" t="s">
        <v>1674</v>
      </c>
      <c r="I18">
        <v>1</v>
      </c>
      <c r="J18" t="str">
        <f t="shared" si="1"/>
        <v>*</v>
      </c>
    </row>
    <row r="19" spans="1:10">
      <c r="A19" t="s">
        <v>1094</v>
      </c>
      <c r="B19" t="s">
        <v>1095</v>
      </c>
      <c r="C19" t="str">
        <f t="shared" si="2"/>
        <v>1/3</v>
      </c>
      <c r="D19" t="str">
        <f>"30/8582"</f>
        <v>30/8582</v>
      </c>
      <c r="E19">
        <v>1.0451662842192001E-2</v>
      </c>
      <c r="F19">
        <v>4.2381018084248601E-2</v>
      </c>
      <c r="G19">
        <v>1.10216889135507E-2</v>
      </c>
      <c r="H19" t="s">
        <v>1674</v>
      </c>
      <c r="I19">
        <v>1</v>
      </c>
      <c r="J19" t="str">
        <f t="shared" si="1"/>
        <v>*</v>
      </c>
    </row>
    <row r="20" spans="1:10">
      <c r="A20" t="s">
        <v>710</v>
      </c>
      <c r="B20" t="s">
        <v>711</v>
      </c>
      <c r="C20" t="str">
        <f t="shared" si="2"/>
        <v>1/3</v>
      </c>
      <c r="D20" t="str">
        <f>"32/8582"</f>
        <v>32/8582</v>
      </c>
      <c r="E20">
        <v>1.1145839138295E-2</v>
      </c>
      <c r="F20">
        <v>4.2381018084248601E-2</v>
      </c>
      <c r="G20">
        <v>1.10216889135507E-2</v>
      </c>
      <c r="H20" t="s">
        <v>1674</v>
      </c>
      <c r="I20">
        <v>1</v>
      </c>
      <c r="J20" t="str">
        <f t="shared" si="1"/>
        <v>*</v>
      </c>
    </row>
    <row r="21" spans="1:10">
      <c r="A21" t="s">
        <v>1464</v>
      </c>
      <c r="B21" t="s">
        <v>1465</v>
      </c>
      <c r="C21" t="str">
        <f t="shared" si="2"/>
        <v>1/3</v>
      </c>
      <c r="D21" t="str">
        <f>"32/8582"</f>
        <v>32/8582</v>
      </c>
      <c r="E21">
        <v>1.1145839138295E-2</v>
      </c>
      <c r="F21">
        <v>4.2381018084248601E-2</v>
      </c>
      <c r="G21">
        <v>1.10216889135507E-2</v>
      </c>
      <c r="H21" t="s">
        <v>1673</v>
      </c>
      <c r="I21">
        <v>1</v>
      </c>
      <c r="J21" t="str">
        <f t="shared" si="1"/>
        <v>*</v>
      </c>
    </row>
    <row r="22" spans="1:10">
      <c r="A22" t="s">
        <v>1679</v>
      </c>
      <c r="B22" t="s">
        <v>1680</v>
      </c>
      <c r="C22" t="str">
        <f t="shared" si="2"/>
        <v>1/3</v>
      </c>
      <c r="D22" t="str">
        <f>"32/8582"</f>
        <v>32/8582</v>
      </c>
      <c r="E22">
        <v>1.1145839138295E-2</v>
      </c>
      <c r="F22">
        <v>4.2381018084248601E-2</v>
      </c>
      <c r="G22">
        <v>1.10216889135507E-2</v>
      </c>
      <c r="H22" t="s">
        <v>1673</v>
      </c>
      <c r="I22">
        <v>1</v>
      </c>
      <c r="J22" t="str">
        <f t="shared" si="1"/>
        <v>*</v>
      </c>
    </row>
    <row r="23" spans="1:10">
      <c r="A23" t="s">
        <v>1098</v>
      </c>
      <c r="B23" t="s">
        <v>1099</v>
      </c>
      <c r="C23" t="str">
        <f t="shared" si="2"/>
        <v>1/3</v>
      </c>
      <c r="D23" t="str">
        <f>"35/8582"</f>
        <v>35/8582</v>
      </c>
      <c r="E23">
        <v>1.21864947508328E-2</v>
      </c>
      <c r="F23">
        <v>4.2381018084248601E-2</v>
      </c>
      <c r="G23">
        <v>1.10216889135507E-2</v>
      </c>
      <c r="H23" t="s">
        <v>1674</v>
      </c>
      <c r="I23">
        <v>1</v>
      </c>
      <c r="J23" t="str">
        <f t="shared" si="1"/>
        <v>*</v>
      </c>
    </row>
    <row r="24" spans="1:10">
      <c r="A24" t="s">
        <v>1606</v>
      </c>
      <c r="B24" t="s">
        <v>1607</v>
      </c>
      <c r="C24" t="str">
        <f t="shared" si="2"/>
        <v>1/3</v>
      </c>
      <c r="D24" t="str">
        <f>"36/8582"</f>
        <v>36/8582</v>
      </c>
      <c r="E24">
        <v>1.25332176378979E-2</v>
      </c>
      <c r="F24">
        <v>4.2381018084248601E-2</v>
      </c>
      <c r="G24">
        <v>1.10216889135507E-2</v>
      </c>
      <c r="H24" t="s">
        <v>1673</v>
      </c>
      <c r="I24">
        <v>1</v>
      </c>
      <c r="J24" t="str">
        <f t="shared" si="1"/>
        <v>*</v>
      </c>
    </row>
    <row r="25" spans="1:10">
      <c r="A25" t="s">
        <v>1100</v>
      </c>
      <c r="B25" t="s">
        <v>1101</v>
      </c>
      <c r="C25" t="str">
        <f t="shared" si="2"/>
        <v>1/3</v>
      </c>
      <c r="D25" t="str">
        <f>"36/8582"</f>
        <v>36/8582</v>
      </c>
      <c r="E25">
        <v>1.25332176378979E-2</v>
      </c>
      <c r="F25">
        <v>4.2381018084248601E-2</v>
      </c>
      <c r="G25">
        <v>1.10216889135507E-2</v>
      </c>
      <c r="H25" t="s">
        <v>1673</v>
      </c>
      <c r="I25">
        <v>1</v>
      </c>
      <c r="J25" t="str">
        <f t="shared" si="1"/>
        <v>*</v>
      </c>
    </row>
    <row r="26" spans="1:10">
      <c r="A26" t="s">
        <v>1102</v>
      </c>
      <c r="B26" t="s">
        <v>1103</v>
      </c>
      <c r="C26" t="str">
        <f t="shared" si="2"/>
        <v>1/3</v>
      </c>
      <c r="D26" t="str">
        <f>"37/8582"</f>
        <v>37/8582</v>
      </c>
      <c r="E26">
        <v>1.2879859382232999E-2</v>
      </c>
      <c r="F26">
        <v>4.2381018084248601E-2</v>
      </c>
      <c r="G26">
        <v>1.10216889135507E-2</v>
      </c>
      <c r="H26" t="s">
        <v>1674</v>
      </c>
      <c r="I26">
        <v>1</v>
      </c>
      <c r="J26" t="str">
        <f t="shared" si="1"/>
        <v>*</v>
      </c>
    </row>
    <row r="27" spans="1:10">
      <c r="A27" t="s">
        <v>1472</v>
      </c>
      <c r="B27" t="s">
        <v>1473</v>
      </c>
      <c r="C27" t="str">
        <f t="shared" si="2"/>
        <v>1/3</v>
      </c>
      <c r="D27" t="str">
        <f>"39/8582"</f>
        <v>39/8582</v>
      </c>
      <c r="E27">
        <v>1.35728994806952E-2</v>
      </c>
      <c r="F27">
        <v>4.2381018084248601E-2</v>
      </c>
      <c r="G27">
        <v>1.10216889135507E-2</v>
      </c>
      <c r="H27" t="s">
        <v>1673</v>
      </c>
      <c r="I27">
        <v>1</v>
      </c>
      <c r="J27" t="str">
        <f t="shared" si="1"/>
        <v>*</v>
      </c>
    </row>
    <row r="28" spans="1:10">
      <c r="A28" t="s">
        <v>1220</v>
      </c>
      <c r="B28" t="s">
        <v>1221</v>
      </c>
      <c r="C28" t="str">
        <f t="shared" si="2"/>
        <v>1/3</v>
      </c>
      <c r="D28" t="str">
        <f>"39/8582"</f>
        <v>39/8582</v>
      </c>
      <c r="E28">
        <v>1.35728994806952E-2</v>
      </c>
      <c r="F28">
        <v>4.2381018084248601E-2</v>
      </c>
      <c r="G28">
        <v>1.10216889135507E-2</v>
      </c>
      <c r="H28" t="s">
        <v>1673</v>
      </c>
      <c r="I28">
        <v>1</v>
      </c>
      <c r="J28" t="str">
        <f t="shared" si="1"/>
        <v>*</v>
      </c>
    </row>
    <row r="29" spans="1:10">
      <c r="A29" t="s">
        <v>713</v>
      </c>
      <c r="B29" t="s">
        <v>714</v>
      </c>
      <c r="C29" t="str">
        <f t="shared" si="2"/>
        <v>1/3</v>
      </c>
      <c r="D29" t="str">
        <f>"41/8582"</f>
        <v>41/8582</v>
      </c>
      <c r="E29">
        <v>1.42656151221869E-2</v>
      </c>
      <c r="F29">
        <v>4.2381018084248601E-2</v>
      </c>
      <c r="G29">
        <v>1.10216889135507E-2</v>
      </c>
      <c r="H29" t="s">
        <v>1674</v>
      </c>
      <c r="I29">
        <v>1</v>
      </c>
      <c r="J29" t="str">
        <f t="shared" si="1"/>
        <v>*</v>
      </c>
    </row>
    <row r="30" spans="1:10">
      <c r="A30" t="s">
        <v>588</v>
      </c>
      <c r="B30" t="s">
        <v>589</v>
      </c>
      <c r="C30" t="str">
        <f t="shared" si="2"/>
        <v>1/3</v>
      </c>
      <c r="D30" t="str">
        <f>"42/8582"</f>
        <v>42/8582</v>
      </c>
      <c r="E30">
        <v>1.4611851295309E-2</v>
      </c>
      <c r="F30">
        <v>4.2381018084248601E-2</v>
      </c>
      <c r="G30">
        <v>1.10216889135507E-2</v>
      </c>
      <c r="H30" t="s">
        <v>1673</v>
      </c>
      <c r="I30">
        <v>1</v>
      </c>
      <c r="J30" t="str">
        <f t="shared" si="1"/>
        <v>*</v>
      </c>
    </row>
    <row r="31" spans="1:10">
      <c r="A31" t="s">
        <v>715</v>
      </c>
      <c r="B31" t="s">
        <v>716</v>
      </c>
      <c r="C31" t="str">
        <f t="shared" si="2"/>
        <v>1/3</v>
      </c>
      <c r="D31" t="str">
        <f>"43/8582"</f>
        <v>43/8582</v>
      </c>
      <c r="E31">
        <v>1.4958006382676E-2</v>
      </c>
      <c r="F31">
        <v>4.2381018084248601E-2</v>
      </c>
      <c r="G31">
        <v>1.10216889135507E-2</v>
      </c>
      <c r="H31" t="s">
        <v>1674</v>
      </c>
      <c r="I31">
        <v>1</v>
      </c>
      <c r="J31" t="str">
        <f t="shared" si="1"/>
        <v>*</v>
      </c>
    </row>
    <row r="32" spans="1:10">
      <c r="A32" t="s">
        <v>1104</v>
      </c>
      <c r="B32" t="s">
        <v>1105</v>
      </c>
      <c r="C32" t="str">
        <f t="shared" si="2"/>
        <v>1/3</v>
      </c>
      <c r="D32" t="str">
        <f>"48/8582"</f>
        <v>48/8582</v>
      </c>
      <c r="E32">
        <v>1.6687565865546001E-2</v>
      </c>
      <c r="F32">
        <v>4.4722384813127999E-2</v>
      </c>
      <c r="G32">
        <v>1.16305892393274E-2</v>
      </c>
      <c r="H32" t="s">
        <v>1674</v>
      </c>
      <c r="I32">
        <v>1</v>
      </c>
      <c r="J32" t="str">
        <f t="shared" si="1"/>
        <v>*</v>
      </c>
    </row>
    <row r="33" spans="1:10">
      <c r="A33" t="s">
        <v>1106</v>
      </c>
      <c r="B33" t="s">
        <v>1107</v>
      </c>
      <c r="C33" t="str">
        <f t="shared" si="2"/>
        <v>1/3</v>
      </c>
      <c r="D33" t="str">
        <f>"51/8582"</f>
        <v>51/8582</v>
      </c>
      <c r="E33">
        <v>1.7724329133949699E-2</v>
      </c>
      <c r="F33">
        <v>4.4722384813127999E-2</v>
      </c>
      <c r="G33">
        <v>1.16305892393274E-2</v>
      </c>
      <c r="H33" t="s">
        <v>1674</v>
      </c>
      <c r="I33">
        <v>1</v>
      </c>
      <c r="J33" t="str">
        <f t="shared" si="1"/>
        <v>*</v>
      </c>
    </row>
    <row r="34" spans="1:10">
      <c r="A34" t="s">
        <v>960</v>
      </c>
      <c r="B34" t="s">
        <v>961</v>
      </c>
      <c r="C34" t="str">
        <f t="shared" si="2"/>
        <v>1/3</v>
      </c>
      <c r="D34" t="str">
        <f>"52/8582"</f>
        <v>52/8582</v>
      </c>
      <c r="E34">
        <v>1.8069754876840399E-2</v>
      </c>
      <c r="F34">
        <v>4.4722384813127999E-2</v>
      </c>
      <c r="G34">
        <v>1.16305892393274E-2</v>
      </c>
      <c r="H34" t="s">
        <v>1674</v>
      </c>
      <c r="I34">
        <v>1</v>
      </c>
      <c r="J34" t="str">
        <f t="shared" si="1"/>
        <v>*</v>
      </c>
    </row>
    <row r="35" spans="1:10">
      <c r="A35" t="s">
        <v>1681</v>
      </c>
      <c r="B35" t="s">
        <v>1682</v>
      </c>
      <c r="C35" t="str">
        <f t="shared" si="2"/>
        <v>1/3</v>
      </c>
      <c r="D35" t="str">
        <f>"53/8582"</f>
        <v>53/8582</v>
      </c>
      <c r="E35">
        <v>1.8415099628935099E-2</v>
      </c>
      <c r="F35">
        <v>4.4722384813127999E-2</v>
      </c>
      <c r="G35">
        <v>1.16305892393274E-2</v>
      </c>
      <c r="H35" t="s">
        <v>1683</v>
      </c>
      <c r="I35">
        <v>1</v>
      </c>
      <c r="J35" t="str">
        <f t="shared" si="1"/>
        <v>*</v>
      </c>
    </row>
    <row r="36" spans="1:10">
      <c r="A36" t="s">
        <v>1684</v>
      </c>
      <c r="B36" t="s">
        <v>1685</v>
      </c>
      <c r="C36" t="str">
        <f t="shared" si="2"/>
        <v>1/3</v>
      </c>
      <c r="D36" t="str">
        <f>"53/8582"</f>
        <v>53/8582</v>
      </c>
      <c r="E36">
        <v>1.8415099628935099E-2</v>
      </c>
      <c r="F36">
        <v>4.4722384813127999E-2</v>
      </c>
      <c r="G36">
        <v>1.16305892393274E-2</v>
      </c>
      <c r="H36" t="s">
        <v>1683</v>
      </c>
      <c r="I36">
        <v>1</v>
      </c>
      <c r="J36" t="str">
        <f t="shared" si="1"/>
        <v>*</v>
      </c>
    </row>
    <row r="37" spans="1:10">
      <c r="A37" t="s">
        <v>1108</v>
      </c>
      <c r="B37" t="s">
        <v>1109</v>
      </c>
      <c r="C37" t="str">
        <f t="shared" si="2"/>
        <v>1/3</v>
      </c>
      <c r="D37" t="str">
        <f>"56/8582"</f>
        <v>56/8582</v>
      </c>
      <c r="E37">
        <v>1.9450648035405999E-2</v>
      </c>
      <c r="F37">
        <v>4.5925141194708502E-2</v>
      </c>
      <c r="G37">
        <v>1.1943380372617701E-2</v>
      </c>
      <c r="H37" t="s">
        <v>1674</v>
      </c>
      <c r="I37">
        <v>1</v>
      </c>
      <c r="J37" t="str">
        <f t="shared" si="1"/>
        <v>*</v>
      </c>
    </row>
    <row r="38" spans="1:10">
      <c r="A38" t="s">
        <v>1114</v>
      </c>
      <c r="B38" t="s">
        <v>1115</v>
      </c>
      <c r="C38" t="str">
        <f t="shared" si="2"/>
        <v>1/3</v>
      </c>
      <c r="D38" t="str">
        <f>"64/8582"</f>
        <v>64/8582</v>
      </c>
      <c r="E38">
        <v>2.2208549225310799E-2</v>
      </c>
      <c r="F38">
        <v>4.8656583074403403E-2</v>
      </c>
      <c r="G38">
        <v>1.26537243908665E-2</v>
      </c>
      <c r="H38" t="s">
        <v>1674</v>
      </c>
      <c r="I38">
        <v>1</v>
      </c>
      <c r="J38" t="str">
        <f t="shared" si="1"/>
        <v>*</v>
      </c>
    </row>
    <row r="39" spans="1:10">
      <c r="A39" t="s">
        <v>293</v>
      </c>
      <c r="B39" t="s">
        <v>294</v>
      </c>
      <c r="C39" t="str">
        <f t="shared" si="2"/>
        <v>1/3</v>
      </c>
      <c r="D39" t="str">
        <f>"64/8582"</f>
        <v>64/8582</v>
      </c>
      <c r="E39">
        <v>2.2208549225310799E-2</v>
      </c>
      <c r="F39">
        <v>4.8656583074403403E-2</v>
      </c>
      <c r="G39">
        <v>1.26537243908665E-2</v>
      </c>
      <c r="H39" t="s">
        <v>1674</v>
      </c>
      <c r="I39">
        <v>1</v>
      </c>
      <c r="J39" t="str">
        <f t="shared" si="1"/>
        <v>*</v>
      </c>
    </row>
    <row r="40" spans="1:10">
      <c r="A40" t="s">
        <v>1116</v>
      </c>
      <c r="B40" t="s">
        <v>1117</v>
      </c>
      <c r="C40" t="str">
        <f t="shared" si="2"/>
        <v>1/3</v>
      </c>
      <c r="D40" t="str">
        <f>"65/8582"</f>
        <v>65/8582</v>
      </c>
      <c r="E40">
        <v>2.25529228285423E-2</v>
      </c>
      <c r="F40">
        <v>4.8656583074403403E-2</v>
      </c>
      <c r="G40">
        <v>1.26537243908665E-2</v>
      </c>
      <c r="H40" t="s">
        <v>1674</v>
      </c>
      <c r="I40">
        <v>1</v>
      </c>
      <c r="J40" t="str">
        <f t="shared" si="1"/>
        <v>*</v>
      </c>
    </row>
    <row r="41" spans="1:10">
      <c r="A41" t="s">
        <v>93</v>
      </c>
      <c r="B41" t="s">
        <v>94</v>
      </c>
      <c r="C41" t="str">
        <f t="shared" si="2"/>
        <v>1/3</v>
      </c>
      <c r="D41" t="str">
        <f>"66/8582"</f>
        <v>66/8582</v>
      </c>
      <c r="E41">
        <v>2.2897215564425099E-2</v>
      </c>
      <c r="F41">
        <v>4.8656583074403403E-2</v>
      </c>
      <c r="G41">
        <v>1.26537243908665E-2</v>
      </c>
      <c r="H41" t="s">
        <v>1673</v>
      </c>
      <c r="I41">
        <v>1</v>
      </c>
      <c r="J41" t="str">
        <f t="shared" si="1"/>
        <v>*</v>
      </c>
    </row>
    <row r="42" spans="1:10">
      <c r="A42" t="s">
        <v>1616</v>
      </c>
      <c r="B42" t="s">
        <v>1617</v>
      </c>
      <c r="C42" t="str">
        <f t="shared" si="2"/>
        <v>1/3</v>
      </c>
      <c r="D42" t="str">
        <f>"70/8582"</f>
        <v>70/8582</v>
      </c>
      <c r="E42">
        <v>2.4273578024391E-2</v>
      </c>
      <c r="F42">
        <v>5.0323271513981402E-2</v>
      </c>
      <c r="G42">
        <v>1.30871665856794E-2</v>
      </c>
      <c r="H42" t="s">
        <v>1673</v>
      </c>
      <c r="I42">
        <v>1</v>
      </c>
      <c r="J42" t="str">
        <f t="shared" si="1"/>
        <v/>
      </c>
    </row>
    <row r="43" spans="1:10">
      <c r="A43" t="s">
        <v>413</v>
      </c>
      <c r="B43" t="s">
        <v>414</v>
      </c>
      <c r="C43" t="str">
        <f t="shared" si="2"/>
        <v>1/3</v>
      </c>
      <c r="D43" t="str">
        <f>"75/8582"</f>
        <v>75/8582</v>
      </c>
      <c r="E43">
        <v>2.5992212723520602E-2</v>
      </c>
      <c r="F43">
        <v>5.2603287654744001E-2</v>
      </c>
      <c r="G43">
        <v>1.36801119597477E-2</v>
      </c>
      <c r="H43" t="s">
        <v>1674</v>
      </c>
      <c r="I43">
        <v>1</v>
      </c>
      <c r="J43" t="str">
        <f t="shared" si="1"/>
        <v/>
      </c>
    </row>
    <row r="44" spans="1:10">
      <c r="A44" t="s">
        <v>1120</v>
      </c>
      <c r="B44" t="s">
        <v>1121</v>
      </c>
      <c r="C44" t="str">
        <f t="shared" si="2"/>
        <v>1/3</v>
      </c>
      <c r="D44" t="str">
        <f>"87/8582"</f>
        <v>87/8582</v>
      </c>
      <c r="E44">
        <v>3.0108699477774802E-2</v>
      </c>
      <c r="F44">
        <v>5.6348754920296097E-2</v>
      </c>
      <c r="G44">
        <v>1.4654165366268899E-2</v>
      </c>
      <c r="H44" t="s">
        <v>1674</v>
      </c>
      <c r="I44">
        <v>1</v>
      </c>
      <c r="J44" t="str">
        <f t="shared" si="1"/>
        <v/>
      </c>
    </row>
    <row r="45" spans="1:10">
      <c r="A45" t="s">
        <v>140</v>
      </c>
      <c r="B45" t="s">
        <v>141</v>
      </c>
      <c r="C45" t="str">
        <f t="shared" si="2"/>
        <v>1/3</v>
      </c>
      <c r="D45" t="str">
        <f>"89/8582"</f>
        <v>89/8582</v>
      </c>
      <c r="E45">
        <v>3.07936509422094E-2</v>
      </c>
      <c r="F45">
        <v>5.6348754920296097E-2</v>
      </c>
      <c r="G45">
        <v>1.4654165366268899E-2</v>
      </c>
      <c r="H45" t="s">
        <v>1673</v>
      </c>
      <c r="I45">
        <v>1</v>
      </c>
      <c r="J45" t="str">
        <f t="shared" si="1"/>
        <v/>
      </c>
    </row>
    <row r="46" spans="1:10">
      <c r="A46" t="s">
        <v>298</v>
      </c>
      <c r="B46" t="s">
        <v>299</v>
      </c>
      <c r="C46" t="str">
        <f t="shared" si="2"/>
        <v>1/3</v>
      </c>
      <c r="D46" t="str">
        <f>"91/8582"</f>
        <v>91/8582</v>
      </c>
      <c r="E46">
        <v>3.1478279848859501E-2</v>
      </c>
      <c r="F46">
        <v>5.6348754920296097E-2</v>
      </c>
      <c r="G46">
        <v>1.4654165366268899E-2</v>
      </c>
      <c r="H46" t="s">
        <v>1674</v>
      </c>
      <c r="I46">
        <v>1</v>
      </c>
      <c r="J46" t="str">
        <f t="shared" si="1"/>
        <v/>
      </c>
    </row>
    <row r="47" spans="1:10">
      <c r="A47" t="s">
        <v>1122</v>
      </c>
      <c r="B47" t="s">
        <v>1123</v>
      </c>
      <c r="C47" t="str">
        <f t="shared" si="2"/>
        <v>1/3</v>
      </c>
      <c r="D47" t="str">
        <f>"91/8582"</f>
        <v>91/8582</v>
      </c>
      <c r="E47">
        <v>3.1478279848859501E-2</v>
      </c>
      <c r="F47">
        <v>5.6348754920296097E-2</v>
      </c>
      <c r="G47">
        <v>1.4654165366268899E-2</v>
      </c>
      <c r="H47" t="s">
        <v>1674</v>
      </c>
      <c r="I47">
        <v>1</v>
      </c>
      <c r="J47" t="str">
        <f t="shared" si="1"/>
        <v/>
      </c>
    </row>
    <row r="48" spans="1:10">
      <c r="A48" t="s">
        <v>970</v>
      </c>
      <c r="B48" t="s">
        <v>971</v>
      </c>
      <c r="C48" t="str">
        <f t="shared" si="2"/>
        <v>1/3</v>
      </c>
      <c r="D48" t="str">
        <f>"91/8582"</f>
        <v>91/8582</v>
      </c>
      <c r="E48">
        <v>3.1478279848859501E-2</v>
      </c>
      <c r="F48">
        <v>5.6348754920296097E-2</v>
      </c>
      <c r="G48">
        <v>1.4654165366268899E-2</v>
      </c>
      <c r="H48" t="s">
        <v>1674</v>
      </c>
      <c r="I48">
        <v>1</v>
      </c>
      <c r="J48" t="str">
        <f t="shared" si="1"/>
        <v/>
      </c>
    </row>
    <row r="49" spans="1:10">
      <c r="A49" t="s">
        <v>682</v>
      </c>
      <c r="B49" t="s">
        <v>683</v>
      </c>
      <c r="C49" t="str">
        <f t="shared" si="2"/>
        <v>1/3</v>
      </c>
      <c r="D49" t="str">
        <f>"92/8582"</f>
        <v>92/8582</v>
      </c>
      <c r="E49">
        <v>3.1820473366755399E-2</v>
      </c>
      <c r="F49">
        <v>5.6348754920296097E-2</v>
      </c>
      <c r="G49">
        <v>1.4654165366268899E-2</v>
      </c>
      <c r="H49" t="s">
        <v>1673</v>
      </c>
      <c r="I49">
        <v>1</v>
      </c>
      <c r="J49" t="str">
        <f t="shared" si="1"/>
        <v/>
      </c>
    </row>
    <row r="50" spans="1:10">
      <c r="A50" t="s">
        <v>1618</v>
      </c>
      <c r="B50" t="s">
        <v>1619</v>
      </c>
      <c r="C50" t="str">
        <f t="shared" si="2"/>
        <v>1/3</v>
      </c>
      <c r="D50" t="str">
        <f>"98/8582"</f>
        <v>98/8582</v>
      </c>
      <c r="E50">
        <v>3.3871941976363902E-2</v>
      </c>
      <c r="F50">
        <v>5.87024799419383E-2</v>
      </c>
      <c r="G50">
        <v>1.52662796133833E-2</v>
      </c>
      <c r="H50" t="s">
        <v>1673</v>
      </c>
      <c r="I50">
        <v>1</v>
      </c>
      <c r="J50" t="str">
        <f t="shared" si="1"/>
        <v/>
      </c>
    </row>
    <row r="51" spans="1:10">
      <c r="A51" t="s">
        <v>687</v>
      </c>
      <c r="B51" t="s">
        <v>688</v>
      </c>
      <c r="C51" t="str">
        <f t="shared" si="2"/>
        <v>1/3</v>
      </c>
      <c r="D51" t="str">
        <f>"100/8582"</f>
        <v>100/8582</v>
      </c>
      <c r="E51">
        <v>3.4555120313082298E-2</v>
      </c>
      <c r="F51">
        <v>5.87024799419383E-2</v>
      </c>
      <c r="G51">
        <v>1.52662796133833E-2</v>
      </c>
      <c r="H51" t="s">
        <v>1673</v>
      </c>
      <c r="I51">
        <v>1</v>
      </c>
      <c r="J51" t="str">
        <f t="shared" si="1"/>
        <v/>
      </c>
    </row>
    <row r="52" spans="1:10">
      <c r="A52" t="s">
        <v>859</v>
      </c>
      <c r="B52" t="s">
        <v>860</v>
      </c>
      <c r="C52" t="str">
        <f t="shared" si="2"/>
        <v>1/3</v>
      </c>
      <c r="D52" t="str">
        <f>"103/8582"</f>
        <v>103/8582</v>
      </c>
      <c r="E52">
        <v>3.5579283829467803E-2</v>
      </c>
      <c r="F52">
        <v>5.87024799419383E-2</v>
      </c>
      <c r="G52">
        <v>1.52662796133833E-2</v>
      </c>
      <c r="H52" t="s">
        <v>1674</v>
      </c>
      <c r="I52">
        <v>1</v>
      </c>
      <c r="J52" t="str">
        <f t="shared" si="1"/>
        <v/>
      </c>
    </row>
    <row r="53" spans="1:10">
      <c r="A53" t="s">
        <v>459</v>
      </c>
      <c r="B53" t="s">
        <v>460</v>
      </c>
      <c r="C53" t="str">
        <f t="shared" si="2"/>
        <v>1/3</v>
      </c>
      <c r="D53" t="str">
        <f>"106/8582"</f>
        <v>106/8582</v>
      </c>
      <c r="E53">
        <v>3.6602722787326201E-2</v>
      </c>
      <c r="F53">
        <v>5.87024799419383E-2</v>
      </c>
      <c r="G53">
        <v>1.52662796133833E-2</v>
      </c>
      <c r="H53" t="s">
        <v>1674</v>
      </c>
      <c r="I53">
        <v>1</v>
      </c>
      <c r="J53" t="str">
        <f t="shared" si="1"/>
        <v/>
      </c>
    </row>
    <row r="54" spans="1:10">
      <c r="A54" t="s">
        <v>1124</v>
      </c>
      <c r="B54" t="s">
        <v>1125</v>
      </c>
      <c r="C54" t="str">
        <f t="shared" si="2"/>
        <v>1/3</v>
      </c>
      <c r="D54" t="str">
        <f>"106/8582"</f>
        <v>106/8582</v>
      </c>
      <c r="E54">
        <v>3.6602722787326201E-2</v>
      </c>
      <c r="F54">
        <v>5.87024799419383E-2</v>
      </c>
      <c r="G54">
        <v>1.52662796133833E-2</v>
      </c>
      <c r="H54" t="s">
        <v>1674</v>
      </c>
      <c r="I54">
        <v>1</v>
      </c>
      <c r="J54" t="str">
        <f t="shared" si="1"/>
        <v/>
      </c>
    </row>
    <row r="55" spans="1:10">
      <c r="A55" t="s">
        <v>72</v>
      </c>
      <c r="B55" t="s">
        <v>73</v>
      </c>
      <c r="C55" t="str">
        <f t="shared" si="2"/>
        <v>1/3</v>
      </c>
      <c r="D55" t="str">
        <f>"117/8582"</f>
        <v>117/8582</v>
      </c>
      <c r="E55">
        <v>4.0349137442130797E-2</v>
      </c>
      <c r="F55">
        <v>6.0531553147937102E-2</v>
      </c>
      <c r="G55">
        <v>1.57419519022499E-2</v>
      </c>
      <c r="H55" t="s">
        <v>1673</v>
      </c>
      <c r="I55">
        <v>1</v>
      </c>
      <c r="J55" t="str">
        <f t="shared" si="1"/>
        <v/>
      </c>
    </row>
    <row r="56" spans="1:10">
      <c r="A56" t="s">
        <v>1126</v>
      </c>
      <c r="B56" t="s">
        <v>1127</v>
      </c>
      <c r="C56" t="str">
        <f t="shared" si="2"/>
        <v>1/3</v>
      </c>
      <c r="D56" t="str">
        <f>"117/8582"</f>
        <v>117/8582</v>
      </c>
      <c r="E56">
        <v>4.0349137442130797E-2</v>
      </c>
      <c r="F56">
        <v>6.0531553147937102E-2</v>
      </c>
      <c r="G56">
        <v>1.57419519022499E-2</v>
      </c>
      <c r="H56" t="s">
        <v>1674</v>
      </c>
      <c r="I56">
        <v>1</v>
      </c>
      <c r="J56" t="str">
        <f t="shared" si="1"/>
        <v/>
      </c>
    </row>
    <row r="57" spans="1:10">
      <c r="A57" t="s">
        <v>1128</v>
      </c>
      <c r="B57" t="s">
        <v>1129</v>
      </c>
      <c r="C57" t="str">
        <f t="shared" si="2"/>
        <v>1/3</v>
      </c>
      <c r="D57" t="str">
        <f>"120/8582"</f>
        <v>120/8582</v>
      </c>
      <c r="E57">
        <v>4.1369198516908803E-2</v>
      </c>
      <c r="F57">
        <v>6.0531553147937102E-2</v>
      </c>
      <c r="G57">
        <v>1.57419519022499E-2</v>
      </c>
      <c r="H57" t="s">
        <v>1674</v>
      </c>
      <c r="I57">
        <v>1</v>
      </c>
      <c r="J57" t="str">
        <f t="shared" si="1"/>
        <v/>
      </c>
    </row>
    <row r="58" spans="1:10">
      <c r="A58" t="s">
        <v>1130</v>
      </c>
      <c r="B58" t="s">
        <v>1131</v>
      </c>
      <c r="C58" t="str">
        <f t="shared" si="2"/>
        <v>1/3</v>
      </c>
      <c r="D58" t="str">
        <f>"120/8582"</f>
        <v>120/8582</v>
      </c>
      <c r="E58">
        <v>4.1369198516908803E-2</v>
      </c>
      <c r="F58">
        <v>6.0531553147937102E-2</v>
      </c>
      <c r="G58">
        <v>1.57419519022499E-2</v>
      </c>
      <c r="H58" t="s">
        <v>1674</v>
      </c>
      <c r="I58">
        <v>1</v>
      </c>
      <c r="J58" t="str">
        <f t="shared" si="1"/>
        <v/>
      </c>
    </row>
    <row r="59" spans="1:10">
      <c r="A59" t="s">
        <v>76</v>
      </c>
      <c r="B59" t="s">
        <v>77</v>
      </c>
      <c r="C59" t="str">
        <f t="shared" si="2"/>
        <v>1/3</v>
      </c>
      <c r="D59" t="str">
        <f>"122/8582"</f>
        <v>122/8582</v>
      </c>
      <c r="E59">
        <v>4.2048837492240101E-2</v>
      </c>
      <c r="F59">
        <v>6.0531553147937102E-2</v>
      </c>
      <c r="G59">
        <v>1.57419519022499E-2</v>
      </c>
      <c r="H59" t="s">
        <v>1673</v>
      </c>
      <c r="I59">
        <v>1</v>
      </c>
      <c r="J59" t="str">
        <f t="shared" si="1"/>
        <v/>
      </c>
    </row>
    <row r="60" spans="1:10">
      <c r="A60" t="s">
        <v>977</v>
      </c>
      <c r="B60" t="s">
        <v>978</v>
      </c>
      <c r="C60" t="str">
        <f t="shared" si="2"/>
        <v>1/3</v>
      </c>
      <c r="D60" t="str">
        <f>"122/8582"</f>
        <v>122/8582</v>
      </c>
      <c r="E60">
        <v>4.2048837492240101E-2</v>
      </c>
      <c r="F60">
        <v>6.0531553147937102E-2</v>
      </c>
      <c r="G60">
        <v>1.57419519022499E-2</v>
      </c>
      <c r="H60" t="s">
        <v>1674</v>
      </c>
      <c r="I60">
        <v>1</v>
      </c>
      <c r="J60" t="str">
        <f t="shared" si="1"/>
        <v/>
      </c>
    </row>
    <row r="61" spans="1:10">
      <c r="A61" t="s">
        <v>979</v>
      </c>
      <c r="B61" t="s">
        <v>980</v>
      </c>
      <c r="C61" t="str">
        <f t="shared" si="2"/>
        <v>1/3</v>
      </c>
      <c r="D61" t="str">
        <f>"124/8582"</f>
        <v>124/8582</v>
      </c>
      <c r="E61">
        <v>4.2728155163249702E-2</v>
      </c>
      <c r="F61">
        <v>6.0531553147937102E-2</v>
      </c>
      <c r="G61">
        <v>1.57419519022499E-2</v>
      </c>
      <c r="H61" t="s">
        <v>1674</v>
      </c>
      <c r="I61">
        <v>1</v>
      </c>
      <c r="J61" t="str">
        <f t="shared" si="1"/>
        <v/>
      </c>
    </row>
    <row r="62" spans="1:10">
      <c r="A62" t="s">
        <v>1132</v>
      </c>
      <c r="B62" t="s">
        <v>1133</v>
      </c>
      <c r="C62" t="str">
        <f t="shared" si="2"/>
        <v>1/3</v>
      </c>
      <c r="D62" t="str">
        <f>"131/8582"</f>
        <v>131/8582</v>
      </c>
      <c r="E62">
        <v>4.5103237837032899E-2</v>
      </c>
      <c r="F62">
        <v>6.1835084131416002E-2</v>
      </c>
      <c r="G62">
        <v>1.6080950671947199E-2</v>
      </c>
      <c r="H62" t="s">
        <v>1674</v>
      </c>
      <c r="I62">
        <v>1</v>
      </c>
      <c r="J62" t="str">
        <f t="shared" si="1"/>
        <v/>
      </c>
    </row>
    <row r="63" spans="1:10">
      <c r="A63" t="s">
        <v>307</v>
      </c>
      <c r="B63" t="s">
        <v>308</v>
      </c>
      <c r="C63" t="str">
        <f t="shared" si="2"/>
        <v>1/3</v>
      </c>
      <c r="D63" t="str">
        <f>"131/8582"</f>
        <v>131/8582</v>
      </c>
      <c r="E63">
        <v>4.5103237837032899E-2</v>
      </c>
      <c r="F63">
        <v>6.1835084131416002E-2</v>
      </c>
      <c r="G63">
        <v>1.6080950671947199E-2</v>
      </c>
      <c r="H63" t="s">
        <v>1674</v>
      </c>
      <c r="I63">
        <v>1</v>
      </c>
      <c r="J63" t="str">
        <f t="shared" si="1"/>
        <v/>
      </c>
    </row>
    <row r="64" spans="1:10">
      <c r="A64" t="s">
        <v>477</v>
      </c>
      <c r="B64" t="s">
        <v>478</v>
      </c>
      <c r="C64" t="str">
        <f t="shared" si="2"/>
        <v>1/3</v>
      </c>
      <c r="D64" t="str">
        <f>"138/8582"</f>
        <v>138/8582</v>
      </c>
      <c r="E64">
        <v>4.7474388720584501E-2</v>
      </c>
      <c r="F64">
        <v>6.4052746686502904E-2</v>
      </c>
      <c r="G64">
        <v>1.6657680252836701E-2</v>
      </c>
      <c r="H64" t="s">
        <v>1674</v>
      </c>
      <c r="I64">
        <v>1</v>
      </c>
      <c r="J64" t="str">
        <f t="shared" si="1"/>
        <v/>
      </c>
    </row>
    <row r="65" spans="1:10">
      <c r="A65" t="s">
        <v>697</v>
      </c>
      <c r="B65" t="s">
        <v>698</v>
      </c>
      <c r="C65" t="str">
        <f t="shared" si="2"/>
        <v>1/3</v>
      </c>
      <c r="D65" t="str">
        <f>"143/8582"</f>
        <v>143/8582</v>
      </c>
      <c r="E65">
        <v>4.9165662508839199E-2</v>
      </c>
      <c r="F65">
        <v>6.5298145519552098E-2</v>
      </c>
      <c r="G65">
        <v>1.6981561063908301E-2</v>
      </c>
      <c r="H65" t="s">
        <v>1674</v>
      </c>
      <c r="I65">
        <v>1</v>
      </c>
      <c r="J65" t="str">
        <f t="shared" si="1"/>
        <v/>
      </c>
    </row>
    <row r="66" spans="1:10">
      <c r="A66" t="s">
        <v>701</v>
      </c>
      <c r="B66" t="s">
        <v>702</v>
      </c>
      <c r="C66" t="str">
        <f t="shared" si="2"/>
        <v>1/3</v>
      </c>
      <c r="D66" t="str">
        <f>"171/8582"</f>
        <v>171/8582</v>
      </c>
      <c r="E66">
        <v>5.8599810838053802E-2</v>
      </c>
      <c r="F66">
        <v>7.6574977632911601E-2</v>
      </c>
      <c r="G66">
        <v>1.99142356692402E-2</v>
      </c>
      <c r="H66" t="s">
        <v>1674</v>
      </c>
      <c r="I66">
        <v>1</v>
      </c>
      <c r="J66" t="str">
        <f t="shared" ref="J66:J86" si="3">IF(F66&lt;0.05,"*","")</f>
        <v/>
      </c>
    </row>
    <row r="67" spans="1:10">
      <c r="A67" t="s">
        <v>487</v>
      </c>
      <c r="B67" t="s">
        <v>488</v>
      </c>
      <c r="C67" t="str">
        <f t="shared" si="2"/>
        <v>1/3</v>
      </c>
      <c r="D67" t="str">
        <f>"175/8582"</f>
        <v>175/8582</v>
      </c>
      <c r="E67">
        <v>5.99424303618366E-2</v>
      </c>
      <c r="F67">
        <v>7.6574977632911601E-2</v>
      </c>
      <c r="G67">
        <v>1.99142356692402E-2</v>
      </c>
      <c r="H67" t="s">
        <v>1674</v>
      </c>
      <c r="I67">
        <v>1</v>
      </c>
      <c r="J67" t="str">
        <f t="shared" si="3"/>
        <v/>
      </c>
    </row>
    <row r="68" spans="1:10">
      <c r="A68" t="s">
        <v>489</v>
      </c>
      <c r="B68" t="s">
        <v>490</v>
      </c>
      <c r="C68" t="str">
        <f t="shared" si="2"/>
        <v>1/3</v>
      </c>
      <c r="D68" t="str">
        <f>"177/8582"</f>
        <v>177/8582</v>
      </c>
      <c r="E68">
        <v>6.0613261148967999E-2</v>
      </c>
      <c r="F68">
        <v>7.6574977632911601E-2</v>
      </c>
      <c r="G68">
        <v>1.99142356692402E-2</v>
      </c>
      <c r="H68" t="s">
        <v>1674</v>
      </c>
      <c r="I68">
        <v>1</v>
      </c>
      <c r="J68" t="str">
        <f t="shared" si="3"/>
        <v/>
      </c>
    </row>
    <row r="69" spans="1:10">
      <c r="A69" t="s">
        <v>981</v>
      </c>
      <c r="B69" t="s">
        <v>982</v>
      </c>
      <c r="C69" t="str">
        <f t="shared" si="2"/>
        <v>1/3</v>
      </c>
      <c r="D69" t="str">
        <f>"179/8582"</f>
        <v>179/8582</v>
      </c>
      <c r="E69">
        <v>6.1283772720882902E-2</v>
      </c>
      <c r="F69">
        <v>7.6574977632911601E-2</v>
      </c>
      <c r="G69">
        <v>1.99142356692402E-2</v>
      </c>
      <c r="H69" t="s">
        <v>1674</v>
      </c>
      <c r="I69">
        <v>1</v>
      </c>
      <c r="J69" t="str">
        <f t="shared" si="3"/>
        <v/>
      </c>
    </row>
    <row r="70" spans="1:10">
      <c r="A70" t="s">
        <v>493</v>
      </c>
      <c r="B70" t="s">
        <v>494</v>
      </c>
      <c r="C70" t="str">
        <f t="shared" si="2"/>
        <v>1/3</v>
      </c>
      <c r="D70" t="str">
        <f>"182/8582"</f>
        <v>182/8582</v>
      </c>
      <c r="E70">
        <v>6.2288941716403402E-2</v>
      </c>
      <c r="F70">
        <v>7.6574977632911601E-2</v>
      </c>
      <c r="G70">
        <v>1.99142356692402E-2</v>
      </c>
      <c r="H70" t="s">
        <v>1674</v>
      </c>
      <c r="I70">
        <v>1</v>
      </c>
      <c r="J70" t="str">
        <f t="shared" si="3"/>
        <v/>
      </c>
    </row>
    <row r="71" spans="1:10">
      <c r="A71" t="s">
        <v>1135</v>
      </c>
      <c r="B71" t="s">
        <v>1136</v>
      </c>
      <c r="C71" t="str">
        <f t="shared" si="2"/>
        <v>1/3</v>
      </c>
      <c r="D71" t="str">
        <f>"185/8582"</f>
        <v>185/8582</v>
      </c>
      <c r="E71">
        <v>6.3293392905003201E-2</v>
      </c>
      <c r="F71">
        <v>7.6574977632911601E-2</v>
      </c>
      <c r="G71">
        <v>1.99142356692402E-2</v>
      </c>
      <c r="H71" t="s">
        <v>1674</v>
      </c>
      <c r="I71">
        <v>1</v>
      </c>
      <c r="J71" t="str">
        <f t="shared" si="3"/>
        <v/>
      </c>
    </row>
    <row r="72" spans="1:10">
      <c r="A72" t="s">
        <v>1137</v>
      </c>
      <c r="B72" t="s">
        <v>1138</v>
      </c>
      <c r="C72" t="str">
        <f t="shared" si="2"/>
        <v>1/3</v>
      </c>
      <c r="D72" t="str">
        <f>"187/8582"</f>
        <v>187/8582</v>
      </c>
      <c r="E72">
        <v>6.3962628375726194E-2</v>
      </c>
      <c r="F72">
        <v>7.6574977632911601E-2</v>
      </c>
      <c r="G72">
        <v>1.99142356692402E-2</v>
      </c>
      <c r="H72" t="s">
        <v>1674</v>
      </c>
      <c r="I72">
        <v>1</v>
      </c>
      <c r="J72" t="str">
        <f t="shared" si="3"/>
        <v/>
      </c>
    </row>
    <row r="73" spans="1:10">
      <c r="A73" t="s">
        <v>1139</v>
      </c>
      <c r="B73" t="s">
        <v>1140</v>
      </c>
      <c r="C73" t="str">
        <f t="shared" ref="C73:C86" si="4">"1/3"</f>
        <v>1/3</v>
      </c>
      <c r="D73" t="str">
        <f>"212/8582"</f>
        <v>212/8582</v>
      </c>
      <c r="E73">
        <v>7.2301194595356194E-2</v>
      </c>
      <c r="F73">
        <v>8.5355576952851106E-2</v>
      </c>
      <c r="G73">
        <v>2.2197735182784801E-2</v>
      </c>
      <c r="H73" t="s">
        <v>1674</v>
      </c>
      <c r="I73">
        <v>1</v>
      </c>
      <c r="J73" t="str">
        <f t="shared" si="3"/>
        <v/>
      </c>
    </row>
    <row r="74" spans="1:10">
      <c r="A74" t="s">
        <v>497</v>
      </c>
      <c r="B74" t="s">
        <v>498</v>
      </c>
      <c r="C74" t="str">
        <f t="shared" si="4"/>
        <v>1/3</v>
      </c>
      <c r="D74" t="str">
        <f>"218/8582"</f>
        <v>218/8582</v>
      </c>
      <c r="E74">
        <v>7.4295054050433795E-2</v>
      </c>
      <c r="F74">
        <v>8.5720301433157106E-2</v>
      </c>
      <c r="G74">
        <v>2.22925861312235E-2</v>
      </c>
      <c r="H74" t="s">
        <v>1674</v>
      </c>
      <c r="I74">
        <v>1</v>
      </c>
      <c r="J74" t="str">
        <f t="shared" si="3"/>
        <v/>
      </c>
    </row>
    <row r="75" spans="1:10">
      <c r="A75" t="s">
        <v>499</v>
      </c>
      <c r="B75" t="s">
        <v>500</v>
      </c>
      <c r="C75" t="str">
        <f t="shared" si="4"/>
        <v>1/3</v>
      </c>
      <c r="D75" t="str">
        <f>"219/8582"</f>
        <v>219/8582</v>
      </c>
      <c r="E75">
        <v>7.4627085953571995E-2</v>
      </c>
      <c r="F75">
        <v>8.5720301433157106E-2</v>
      </c>
      <c r="G75">
        <v>2.22925861312235E-2</v>
      </c>
      <c r="H75" t="s">
        <v>1674</v>
      </c>
      <c r="I75">
        <v>1</v>
      </c>
      <c r="J75" t="str">
        <f t="shared" si="3"/>
        <v/>
      </c>
    </row>
    <row r="76" spans="1:10">
      <c r="A76" t="s">
        <v>114</v>
      </c>
      <c r="B76" t="s">
        <v>115</v>
      </c>
      <c r="C76" t="str">
        <f t="shared" si="4"/>
        <v>1/3</v>
      </c>
      <c r="D76" t="str">
        <f>"230/8582"</f>
        <v>230/8582</v>
      </c>
      <c r="E76">
        <v>7.8274198248845406E-2</v>
      </c>
      <c r="F76">
        <v>8.8710758015358104E-2</v>
      </c>
      <c r="G76">
        <v>2.3070290010186002E-2</v>
      </c>
      <c r="H76" t="s">
        <v>1673</v>
      </c>
      <c r="I76">
        <v>1</v>
      </c>
      <c r="J76" t="str">
        <f t="shared" si="3"/>
        <v/>
      </c>
    </row>
    <row r="77" spans="1:10">
      <c r="A77" t="s">
        <v>804</v>
      </c>
      <c r="B77" t="s">
        <v>805</v>
      </c>
      <c r="C77" t="str">
        <f t="shared" si="4"/>
        <v>1/3</v>
      </c>
      <c r="D77" t="str">
        <f>"238/8582"</f>
        <v>238/8582</v>
      </c>
      <c r="E77">
        <v>8.0920615993303094E-2</v>
      </c>
      <c r="F77">
        <v>9.0503320518825897E-2</v>
      </c>
      <c r="G77">
        <v>2.35364672556699E-2</v>
      </c>
      <c r="H77" t="s">
        <v>1674</v>
      </c>
      <c r="I77">
        <v>1</v>
      </c>
      <c r="J77" t="str">
        <f t="shared" si="3"/>
        <v/>
      </c>
    </row>
    <row r="78" spans="1:10">
      <c r="A78" t="s">
        <v>82</v>
      </c>
      <c r="B78" t="s">
        <v>83</v>
      </c>
      <c r="C78" t="str">
        <f t="shared" si="4"/>
        <v>1/3</v>
      </c>
      <c r="D78" t="str">
        <f>"246/8582"</f>
        <v>246/8582</v>
      </c>
      <c r="E78">
        <v>8.3561963366410003E-2</v>
      </c>
      <c r="F78">
        <v>9.2243725794088904E-2</v>
      </c>
      <c r="G78">
        <v>2.3989080392270799E-2</v>
      </c>
      <c r="H78" t="s">
        <v>1673</v>
      </c>
      <c r="I78">
        <v>1</v>
      </c>
      <c r="J78" t="str">
        <f t="shared" si="3"/>
        <v/>
      </c>
    </row>
    <row r="79" spans="1:10">
      <c r="A79" t="s">
        <v>257</v>
      </c>
      <c r="B79" t="s">
        <v>258</v>
      </c>
      <c r="C79" t="str">
        <f t="shared" si="4"/>
        <v>1/3</v>
      </c>
      <c r="D79" t="str">
        <f>"256/8582"</f>
        <v>256/8582</v>
      </c>
      <c r="E79">
        <v>8.6856524779908406E-2</v>
      </c>
      <c r="F79">
        <v>9.4651341106310405E-2</v>
      </c>
      <c r="G79">
        <v>2.4615209451795898E-2</v>
      </c>
      <c r="H79" t="s">
        <v>1674</v>
      </c>
      <c r="I79">
        <v>1</v>
      </c>
      <c r="J79" t="str">
        <f t="shared" si="3"/>
        <v/>
      </c>
    </row>
    <row r="80" spans="1:10">
      <c r="A80" t="s">
        <v>511</v>
      </c>
      <c r="B80" t="s">
        <v>512</v>
      </c>
      <c r="C80" t="str">
        <f t="shared" si="4"/>
        <v>1/3</v>
      </c>
      <c r="D80" t="str">
        <f>"262/8582"</f>
        <v>262/8582</v>
      </c>
      <c r="E80">
        <v>8.8829466446239194E-2</v>
      </c>
      <c r="F80">
        <v>9.5576008201649798E-2</v>
      </c>
      <c r="G80">
        <v>2.4855680151512599E-2</v>
      </c>
      <c r="H80" t="s">
        <v>1673</v>
      </c>
      <c r="I80">
        <v>1</v>
      </c>
      <c r="J80" t="str">
        <f t="shared" si="3"/>
        <v/>
      </c>
    </row>
    <row r="81" spans="1:10">
      <c r="A81" t="s">
        <v>515</v>
      </c>
      <c r="B81" t="s">
        <v>516</v>
      </c>
      <c r="C81" t="str">
        <f t="shared" si="4"/>
        <v>1/3</v>
      </c>
      <c r="D81" t="str">
        <f>"268/8582"</f>
        <v>268/8582</v>
      </c>
      <c r="E81">
        <v>9.0799564233169705E-2</v>
      </c>
      <c r="F81">
        <v>9.6474536997742805E-2</v>
      </c>
      <c r="G81">
        <v>2.50893532749548E-2</v>
      </c>
      <c r="H81" t="s">
        <v>1673</v>
      </c>
      <c r="I81">
        <v>1</v>
      </c>
      <c r="J81" t="str">
        <f t="shared" si="3"/>
        <v/>
      </c>
    </row>
    <row r="82" spans="1:10">
      <c r="A82" t="s">
        <v>519</v>
      </c>
      <c r="B82" t="s">
        <v>520</v>
      </c>
      <c r="C82" t="str">
        <f t="shared" si="4"/>
        <v>1/3</v>
      </c>
      <c r="D82" t="str">
        <f>"291/8582"</f>
        <v>291/8582</v>
      </c>
      <c r="E82">
        <v>9.8325297314043603E-2</v>
      </c>
      <c r="F82">
        <v>0.103180867551774</v>
      </c>
      <c r="G82">
        <v>2.6833414471668801E-2</v>
      </c>
      <c r="H82" t="s">
        <v>1673</v>
      </c>
      <c r="I82">
        <v>1</v>
      </c>
      <c r="J82" t="str">
        <f t="shared" si="3"/>
        <v/>
      </c>
    </row>
    <row r="83" spans="1:10">
      <c r="A83" t="s">
        <v>521</v>
      </c>
      <c r="B83" t="s">
        <v>522</v>
      </c>
      <c r="C83" t="str">
        <f t="shared" si="4"/>
        <v>1/3</v>
      </c>
      <c r="D83" t="str">
        <f>"382/8582"</f>
        <v>382/8582</v>
      </c>
      <c r="E83">
        <v>0.12769381308984601</v>
      </c>
      <c r="F83">
        <v>0.13236553795898701</v>
      </c>
      <c r="G83">
        <v>3.4423235877879002E-2</v>
      </c>
      <c r="H83" t="s">
        <v>1674</v>
      </c>
      <c r="I83">
        <v>1</v>
      </c>
      <c r="J83" t="str">
        <f t="shared" si="3"/>
        <v/>
      </c>
    </row>
    <row r="84" spans="1:10">
      <c r="A84" t="s">
        <v>619</v>
      </c>
      <c r="B84" t="s">
        <v>620</v>
      </c>
      <c r="C84" t="str">
        <f t="shared" si="4"/>
        <v>1/3</v>
      </c>
      <c r="D84" t="str">
        <f>"400/8582"</f>
        <v>400/8582</v>
      </c>
      <c r="E84">
        <v>0.13342636552645801</v>
      </c>
      <c r="F84">
        <v>0.13664145867167399</v>
      </c>
      <c r="G84">
        <v>3.55352400260701E-2</v>
      </c>
      <c r="H84" t="s">
        <v>1673</v>
      </c>
      <c r="I84">
        <v>1</v>
      </c>
      <c r="J84" t="str">
        <f t="shared" si="3"/>
        <v/>
      </c>
    </row>
    <row r="85" spans="1:10">
      <c r="A85" t="s">
        <v>205</v>
      </c>
      <c r="B85" t="s">
        <v>206</v>
      </c>
      <c r="C85" t="str">
        <f t="shared" si="4"/>
        <v>1/3</v>
      </c>
      <c r="D85" t="str">
        <f>"447/8582"</f>
        <v>447/8582</v>
      </c>
      <c r="E85">
        <v>0.14827617141594501</v>
      </c>
      <c r="F85">
        <v>0.15004136393280099</v>
      </c>
      <c r="G85">
        <v>3.9020045109459202E-2</v>
      </c>
      <c r="H85" t="s">
        <v>1674</v>
      </c>
      <c r="I85">
        <v>1</v>
      </c>
      <c r="J85" t="str">
        <f t="shared" si="3"/>
        <v/>
      </c>
    </row>
    <row r="86" spans="1:10">
      <c r="A86" t="s">
        <v>523</v>
      </c>
      <c r="B86" t="s">
        <v>524</v>
      </c>
      <c r="C86" t="str">
        <f t="shared" si="4"/>
        <v>1/3</v>
      </c>
      <c r="D86" t="str">
        <f>"498/8582"</f>
        <v>498/8582</v>
      </c>
      <c r="E86">
        <v>0.16419679969603401</v>
      </c>
      <c r="F86">
        <v>0.16419679969603401</v>
      </c>
      <c r="G86">
        <v>4.2701334905469998E-2</v>
      </c>
      <c r="H86" t="s">
        <v>1674</v>
      </c>
      <c r="I86">
        <v>1</v>
      </c>
      <c r="J86" t="str">
        <f t="shared" si="3"/>
        <v/>
      </c>
    </row>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701B3-DAB0-423F-8639-1827E5974D14}">
  <sheetPr>
    <tabColor theme="9"/>
  </sheetPr>
  <dimension ref="A1:J117"/>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205</v>
      </c>
      <c r="B2" s="9" t="s">
        <v>206</v>
      </c>
      <c r="C2" s="9" t="str">
        <f>"9/28"</f>
        <v>9/28</v>
      </c>
      <c r="D2" s="9" t="str">
        <f>"447/8582"</f>
        <v>447/8582</v>
      </c>
      <c r="E2" s="9">
        <v>7.4028287397160002E-6</v>
      </c>
      <c r="F2" s="9">
        <v>8.5872813380705605E-4</v>
      </c>
      <c r="G2" s="9">
        <v>6.4677345831203005E-4</v>
      </c>
      <c r="H2" s="9" t="s">
        <v>1686</v>
      </c>
      <c r="I2" s="9">
        <v>9</v>
      </c>
      <c r="J2" s="9" t="str">
        <f t="shared" ref="J2:J65" si="0">IF(F2&lt;0.05,"*","")</f>
        <v>*</v>
      </c>
    </row>
    <row r="3" spans="1:10">
      <c r="A3" s="9" t="s">
        <v>307</v>
      </c>
      <c r="B3" s="9" t="s">
        <v>308</v>
      </c>
      <c r="C3" s="9" t="str">
        <f>"5/28"</f>
        <v>5/28</v>
      </c>
      <c r="D3" s="9" t="str">
        <f>"131/8582"</f>
        <v>131/8582</v>
      </c>
      <c r="E3" s="9">
        <v>5.6906992868421302E-5</v>
      </c>
      <c r="F3" s="9">
        <v>3.3006055863684402E-3</v>
      </c>
      <c r="G3" s="9">
        <v>2.4859370568836702E-3</v>
      </c>
      <c r="H3" s="9" t="s">
        <v>1687</v>
      </c>
      <c r="I3" s="9">
        <v>5</v>
      </c>
      <c r="J3" s="9" t="str">
        <f t="shared" si="0"/>
        <v>*</v>
      </c>
    </row>
    <row r="4" spans="1:10">
      <c r="A4" s="9" t="s">
        <v>69</v>
      </c>
      <c r="B4" s="9" t="s">
        <v>70</v>
      </c>
      <c r="C4" s="9" t="str">
        <f>"4/28"</f>
        <v>4/28</v>
      </c>
      <c r="D4" s="9" t="str">
        <f>"114/8582"</f>
        <v>114/8582</v>
      </c>
      <c r="E4" s="9">
        <v>4.7276375651592701E-4</v>
      </c>
      <c r="F4" s="9">
        <v>1.54046338220523E-2</v>
      </c>
      <c r="G4" s="9">
        <v>1.1602401154540301E-2</v>
      </c>
      <c r="H4" s="9" t="s">
        <v>1688</v>
      </c>
      <c r="I4" s="9">
        <v>4</v>
      </c>
      <c r="J4" s="9" t="str">
        <f t="shared" si="0"/>
        <v>*</v>
      </c>
    </row>
    <row r="5" spans="1:10">
      <c r="A5" s="9" t="s">
        <v>74</v>
      </c>
      <c r="B5" s="9" t="s">
        <v>75</v>
      </c>
      <c r="C5" s="9" t="str">
        <f>"4/28"</f>
        <v>4/28</v>
      </c>
      <c r="D5" s="9" t="str">
        <f>"120/8582"</f>
        <v>120/8582</v>
      </c>
      <c r="E5" s="9">
        <v>5.7421869344940503E-4</v>
      </c>
      <c r="F5" s="9">
        <v>1.54046338220523E-2</v>
      </c>
      <c r="G5" s="9">
        <v>1.1602401154540301E-2</v>
      </c>
      <c r="H5" s="9" t="s">
        <v>1688</v>
      </c>
      <c r="I5" s="9">
        <v>4</v>
      </c>
      <c r="J5" s="9" t="str">
        <f t="shared" si="0"/>
        <v>*</v>
      </c>
    </row>
    <row r="6" spans="1:10">
      <c r="A6" s="9" t="s">
        <v>1689</v>
      </c>
      <c r="B6" s="9" t="s">
        <v>1690</v>
      </c>
      <c r="C6" s="9" t="str">
        <f>"2/28"</f>
        <v>2/28</v>
      </c>
      <c r="D6" s="9" t="str">
        <f>"12/8582"</f>
        <v>12/8582</v>
      </c>
      <c r="E6" s="9">
        <v>6.6399283715742495E-4</v>
      </c>
      <c r="F6" s="9">
        <v>1.54046338220523E-2</v>
      </c>
      <c r="G6" s="9">
        <v>1.1602401154540301E-2</v>
      </c>
      <c r="H6" s="9" t="s">
        <v>1691</v>
      </c>
      <c r="I6" s="9">
        <v>2</v>
      </c>
      <c r="J6" s="9" t="str">
        <f t="shared" si="0"/>
        <v>*</v>
      </c>
    </row>
    <row r="7" spans="1:10">
      <c r="A7" s="9" t="s">
        <v>513</v>
      </c>
      <c r="B7" s="9" t="s">
        <v>514</v>
      </c>
      <c r="C7" s="9" t="str">
        <f>"5/28"</f>
        <v>5/28</v>
      </c>
      <c r="D7" s="9" t="str">
        <f>"266/8582"</f>
        <v>266/8582</v>
      </c>
      <c r="E7" s="9">
        <v>1.5079147050560699E-3</v>
      </c>
      <c r="F7" s="9">
        <v>2.45951328369945E-2</v>
      </c>
      <c r="G7" s="9">
        <v>1.85244648409305E-2</v>
      </c>
      <c r="H7" s="9" t="s">
        <v>1692</v>
      </c>
      <c r="I7" s="9">
        <v>5</v>
      </c>
      <c r="J7" s="9" t="str">
        <f t="shared" si="0"/>
        <v>*</v>
      </c>
    </row>
    <row r="8" spans="1:10">
      <c r="A8" s="9" t="s">
        <v>1693</v>
      </c>
      <c r="B8" s="9" t="s">
        <v>1694</v>
      </c>
      <c r="C8" s="9" t="str">
        <f>"2/28"</f>
        <v>2/28</v>
      </c>
      <c r="D8" s="9" t="str">
        <f>"19/8582"</f>
        <v>19/8582</v>
      </c>
      <c r="E8" s="9">
        <v>1.69621605772376E-3</v>
      </c>
      <c r="F8" s="9">
        <v>2.45951328369945E-2</v>
      </c>
      <c r="G8" s="9">
        <v>1.85244648409305E-2</v>
      </c>
      <c r="H8" s="9" t="s">
        <v>1695</v>
      </c>
      <c r="I8" s="9">
        <v>2</v>
      </c>
      <c r="J8" s="9" t="str">
        <f t="shared" si="0"/>
        <v>*</v>
      </c>
    </row>
    <row r="9" spans="1:10">
      <c r="A9" s="9" t="s">
        <v>1696</v>
      </c>
      <c r="B9" s="9" t="s">
        <v>1697</v>
      </c>
      <c r="C9" s="9" t="str">
        <f>"2/28"</f>
        <v>2/28</v>
      </c>
      <c r="D9" s="9" t="str">
        <f>"19/8582"</f>
        <v>19/8582</v>
      </c>
      <c r="E9" s="9">
        <v>1.69621605772376E-3</v>
      </c>
      <c r="F9" s="9">
        <v>2.45951328369945E-2</v>
      </c>
      <c r="G9" s="9">
        <v>1.85244648409305E-2</v>
      </c>
      <c r="H9" s="9" t="s">
        <v>1695</v>
      </c>
      <c r="I9" s="9">
        <v>2</v>
      </c>
      <c r="J9" s="9" t="str">
        <f t="shared" si="0"/>
        <v>*</v>
      </c>
    </row>
    <row r="10" spans="1:10">
      <c r="A10" s="9" t="s">
        <v>833</v>
      </c>
      <c r="B10" s="9" t="s">
        <v>834</v>
      </c>
      <c r="C10" s="9" t="str">
        <f>"2/28"</f>
        <v>2/28</v>
      </c>
      <c r="D10" s="9" t="str">
        <f>"22/8582"</f>
        <v>22/8582</v>
      </c>
      <c r="E10" s="9">
        <v>2.2775621348836901E-3</v>
      </c>
      <c r="F10" s="9">
        <v>2.8877624176854601E-2</v>
      </c>
      <c r="G10" s="9">
        <v>2.17499347248542E-2</v>
      </c>
      <c r="H10" s="9" t="s">
        <v>1698</v>
      </c>
      <c r="I10" s="9">
        <v>2</v>
      </c>
      <c r="J10" s="9" t="str">
        <f t="shared" si="0"/>
        <v>*</v>
      </c>
    </row>
    <row r="11" spans="1:10">
      <c r="A11" s="9" t="s">
        <v>1699</v>
      </c>
      <c r="B11" s="9" t="s">
        <v>1700</v>
      </c>
      <c r="C11" s="9" t="str">
        <f>"2/28"</f>
        <v>2/28</v>
      </c>
      <c r="D11" s="9" t="str">
        <f>"23/8582"</f>
        <v>23/8582</v>
      </c>
      <c r="E11" s="9">
        <v>2.4894503600736699E-3</v>
      </c>
      <c r="F11" s="9">
        <v>2.8877624176854601E-2</v>
      </c>
      <c r="G11" s="9">
        <v>2.17499347248542E-2</v>
      </c>
      <c r="H11" s="9" t="s">
        <v>1695</v>
      </c>
      <c r="I11" s="9">
        <v>2</v>
      </c>
      <c r="J11" s="9" t="str">
        <f t="shared" si="0"/>
        <v>*</v>
      </c>
    </row>
    <row r="12" spans="1:10">
      <c r="A12" s="9" t="s">
        <v>298</v>
      </c>
      <c r="B12" s="9" t="s">
        <v>299</v>
      </c>
      <c r="C12" s="9" t="str">
        <f>"3/28"</f>
        <v>3/28</v>
      </c>
      <c r="D12" s="9" t="str">
        <f>"91/8582"</f>
        <v>91/8582</v>
      </c>
      <c r="E12" s="9">
        <v>3.11881764314406E-3</v>
      </c>
      <c r="F12" s="9">
        <v>3.2889349691337402E-2</v>
      </c>
      <c r="G12" s="9">
        <v>2.4771470275689701E-2</v>
      </c>
      <c r="H12" s="9" t="s">
        <v>1701</v>
      </c>
      <c r="I12" s="9">
        <v>3</v>
      </c>
      <c r="J12" s="9" t="str">
        <f t="shared" si="0"/>
        <v>*</v>
      </c>
    </row>
    <row r="13" spans="1:10">
      <c r="A13" s="9" t="s">
        <v>1702</v>
      </c>
      <c r="B13" s="9" t="s">
        <v>1703</v>
      </c>
      <c r="C13" s="9" t="str">
        <f>"2/28"</f>
        <v>2/28</v>
      </c>
      <c r="D13" s="9" t="str">
        <f>"29/8582"</f>
        <v>29/8582</v>
      </c>
      <c r="E13" s="9">
        <v>3.9469378958752396E-3</v>
      </c>
      <c r="F13" s="9">
        <v>3.8153732993460698E-2</v>
      </c>
      <c r="G13" s="9">
        <v>2.8736477662951301E-2</v>
      </c>
      <c r="H13" s="9" t="s">
        <v>1695</v>
      </c>
      <c r="I13" s="9">
        <v>2</v>
      </c>
      <c r="J13" s="9" t="str">
        <f t="shared" si="0"/>
        <v>*</v>
      </c>
    </row>
    <row r="14" spans="1:10">
      <c r="A14" t="s">
        <v>114</v>
      </c>
      <c r="B14" t="s">
        <v>115</v>
      </c>
      <c r="C14" t="str">
        <f>"4/28"</f>
        <v>4/28</v>
      </c>
      <c r="D14" t="str">
        <f>"230/8582"</f>
        <v>230/8582</v>
      </c>
      <c r="E14">
        <v>6.2060237035583997E-3</v>
      </c>
      <c r="F14">
        <v>5.5376826893290397E-2</v>
      </c>
      <c r="G14">
        <v>4.1708499384238699E-2</v>
      </c>
      <c r="H14" t="s">
        <v>1704</v>
      </c>
      <c r="I14">
        <v>4</v>
      </c>
      <c r="J14" t="str">
        <f t="shared" si="0"/>
        <v/>
      </c>
    </row>
    <row r="15" spans="1:10">
      <c r="A15" t="s">
        <v>127</v>
      </c>
      <c r="B15" t="s">
        <v>128</v>
      </c>
      <c r="C15" t="str">
        <f t="shared" ref="C15:C25" si="1">"2/28"</f>
        <v>2/28</v>
      </c>
      <c r="D15" t="str">
        <f>"39/8582"</f>
        <v>39/8582</v>
      </c>
      <c r="E15">
        <v>7.0601946369916596E-3</v>
      </c>
      <c r="F15">
        <v>5.8498755563645199E-2</v>
      </c>
      <c r="G15">
        <v>4.4059861268444203E-2</v>
      </c>
      <c r="H15" t="s">
        <v>1705</v>
      </c>
      <c r="I15">
        <v>2</v>
      </c>
      <c r="J15" t="str">
        <f t="shared" si="0"/>
        <v/>
      </c>
    </row>
    <row r="16" spans="1:10">
      <c r="A16" t="s">
        <v>1225</v>
      </c>
      <c r="B16" t="s">
        <v>1226</v>
      </c>
      <c r="C16" t="str">
        <f t="shared" si="1"/>
        <v>2/28</v>
      </c>
      <c r="D16" t="str">
        <f>"42/8582"</f>
        <v>42/8582</v>
      </c>
      <c r="E16">
        <v>8.1542464100839603E-3</v>
      </c>
      <c r="F16">
        <v>5.9118286473108697E-2</v>
      </c>
      <c r="G16">
        <v>4.4526477107695299E-2</v>
      </c>
      <c r="H16" t="s">
        <v>1705</v>
      </c>
      <c r="I16">
        <v>2</v>
      </c>
      <c r="J16" t="str">
        <f t="shared" si="0"/>
        <v/>
      </c>
    </row>
    <row r="17" spans="1:10">
      <c r="A17" t="s">
        <v>1227</v>
      </c>
      <c r="B17" t="s">
        <v>1228</v>
      </c>
      <c r="C17" t="str">
        <f t="shared" si="1"/>
        <v>2/28</v>
      </c>
      <c r="D17" t="str">
        <f>"42/8582"</f>
        <v>42/8582</v>
      </c>
      <c r="E17">
        <v>8.1542464100839603E-3</v>
      </c>
      <c r="F17">
        <v>5.9118286473108697E-2</v>
      </c>
      <c r="G17">
        <v>4.4526477107695299E-2</v>
      </c>
      <c r="H17" t="s">
        <v>1705</v>
      </c>
      <c r="I17">
        <v>2</v>
      </c>
      <c r="J17" t="str">
        <f t="shared" si="0"/>
        <v/>
      </c>
    </row>
    <row r="18" spans="1:10">
      <c r="A18" t="s">
        <v>1157</v>
      </c>
      <c r="B18" t="s">
        <v>1158</v>
      </c>
      <c r="C18" t="str">
        <f t="shared" si="1"/>
        <v>2/28</v>
      </c>
      <c r="D18" t="str">
        <f>"54/8582"</f>
        <v>54/8582</v>
      </c>
      <c r="E18">
        <v>1.3230093647903099E-2</v>
      </c>
      <c r="F18">
        <v>9.0275933126868504E-2</v>
      </c>
      <c r="G18">
        <v>6.7993670140926304E-2</v>
      </c>
      <c r="H18" t="s">
        <v>1706</v>
      </c>
      <c r="I18">
        <v>2</v>
      </c>
      <c r="J18" t="str">
        <f t="shared" si="0"/>
        <v/>
      </c>
    </row>
    <row r="19" spans="1:10">
      <c r="A19" t="s">
        <v>293</v>
      </c>
      <c r="B19" t="s">
        <v>294</v>
      </c>
      <c r="C19" t="str">
        <f t="shared" si="1"/>
        <v>2/28</v>
      </c>
      <c r="D19" t="str">
        <f>"64/8582"</f>
        <v>64/8582</v>
      </c>
      <c r="E19">
        <v>1.82690631682174E-2</v>
      </c>
      <c r="F19">
        <v>0.117733962639623</v>
      </c>
      <c r="G19">
        <v>8.8674400173218801E-2</v>
      </c>
      <c r="H19" t="s">
        <v>1537</v>
      </c>
      <c r="I19">
        <v>2</v>
      </c>
      <c r="J19" t="str">
        <f t="shared" si="0"/>
        <v/>
      </c>
    </row>
    <row r="20" spans="1:10">
      <c r="A20" t="s">
        <v>93</v>
      </c>
      <c r="B20" t="s">
        <v>94</v>
      </c>
      <c r="C20" t="str">
        <f t="shared" si="1"/>
        <v>2/28</v>
      </c>
      <c r="D20" t="str">
        <f>"66/8582"</f>
        <v>66/8582</v>
      </c>
      <c r="E20">
        <v>1.9360448138948501E-2</v>
      </c>
      <c r="F20">
        <v>0.11820063074305399</v>
      </c>
      <c r="G20">
        <v>8.90258834090151E-2</v>
      </c>
      <c r="H20" t="s">
        <v>1163</v>
      </c>
      <c r="I20">
        <v>2</v>
      </c>
      <c r="J20" t="str">
        <f t="shared" si="0"/>
        <v/>
      </c>
    </row>
    <row r="21" spans="1:10">
      <c r="A21" t="s">
        <v>1052</v>
      </c>
      <c r="B21" t="s">
        <v>1053</v>
      </c>
      <c r="C21" t="str">
        <f t="shared" si="1"/>
        <v>2/28</v>
      </c>
      <c r="D21" t="str">
        <f>"69/8582"</f>
        <v>69/8582</v>
      </c>
      <c r="E21">
        <v>2.1047999721469101E-2</v>
      </c>
      <c r="F21">
        <v>0.122078398384521</v>
      </c>
      <c r="G21">
        <v>9.1946525099049201E-2</v>
      </c>
      <c r="H21" t="s">
        <v>1538</v>
      </c>
      <c r="I21">
        <v>2</v>
      </c>
      <c r="J21" t="str">
        <f t="shared" si="0"/>
        <v/>
      </c>
    </row>
    <row r="22" spans="1:10">
      <c r="A22" t="s">
        <v>143</v>
      </c>
      <c r="B22" t="s">
        <v>144</v>
      </c>
      <c r="C22" t="str">
        <f t="shared" si="1"/>
        <v>2/28</v>
      </c>
      <c r="D22" t="str">
        <f>"91/8582"</f>
        <v>91/8582</v>
      </c>
      <c r="E22">
        <v>3.5162092465119303E-2</v>
      </c>
      <c r="F22">
        <v>0.168290540306194</v>
      </c>
      <c r="G22">
        <v>0.126752403315917</v>
      </c>
      <c r="H22" t="s">
        <v>1705</v>
      </c>
      <c r="I22">
        <v>2</v>
      </c>
      <c r="J22" t="str">
        <f t="shared" si="0"/>
        <v/>
      </c>
    </row>
    <row r="23" spans="1:10">
      <c r="A23" t="s">
        <v>682</v>
      </c>
      <c r="B23" t="s">
        <v>683</v>
      </c>
      <c r="C23" t="str">
        <f t="shared" si="1"/>
        <v>2/28</v>
      </c>
      <c r="D23" t="str">
        <f>"92/8582"</f>
        <v>92/8582</v>
      </c>
      <c r="E23">
        <v>3.5871984825312397E-2</v>
      </c>
      <c r="F23">
        <v>0.168290540306194</v>
      </c>
      <c r="G23">
        <v>0.126752403315917</v>
      </c>
      <c r="H23" t="s">
        <v>1538</v>
      </c>
      <c r="I23">
        <v>2</v>
      </c>
      <c r="J23" t="str">
        <f t="shared" si="0"/>
        <v/>
      </c>
    </row>
    <row r="24" spans="1:10">
      <c r="A24" t="s">
        <v>687</v>
      </c>
      <c r="B24" t="s">
        <v>688</v>
      </c>
      <c r="C24" t="str">
        <f t="shared" si="1"/>
        <v>2/28</v>
      </c>
      <c r="D24" t="str">
        <f>"100/8582"</f>
        <v>100/8582</v>
      </c>
      <c r="E24">
        <v>4.1749396691346898E-2</v>
      </c>
      <c r="F24">
        <v>0.168290540306194</v>
      </c>
      <c r="G24">
        <v>0.126752403315917</v>
      </c>
      <c r="H24" t="s">
        <v>1538</v>
      </c>
      <c r="I24">
        <v>2</v>
      </c>
      <c r="J24" t="str">
        <f t="shared" si="0"/>
        <v/>
      </c>
    </row>
    <row r="25" spans="1:10">
      <c r="A25" t="s">
        <v>147</v>
      </c>
      <c r="B25" t="s">
        <v>148</v>
      </c>
      <c r="C25" t="str">
        <f t="shared" si="1"/>
        <v>2/28</v>
      </c>
      <c r="D25" t="str">
        <f>"106/8582"</f>
        <v>106/8582</v>
      </c>
      <c r="E25">
        <v>4.63803042452842E-2</v>
      </c>
      <c r="F25">
        <v>0.168290540306194</v>
      </c>
      <c r="G25">
        <v>0.126752403315917</v>
      </c>
      <c r="H25" t="s">
        <v>1707</v>
      </c>
      <c r="I25">
        <v>2</v>
      </c>
      <c r="J25" t="str">
        <f t="shared" si="0"/>
        <v/>
      </c>
    </row>
    <row r="26" spans="1:10">
      <c r="A26" t="s">
        <v>1545</v>
      </c>
      <c r="B26" t="s">
        <v>1546</v>
      </c>
      <c r="C26" t="str">
        <f t="shared" ref="C26:C34" si="2">"1/28"</f>
        <v>1/28</v>
      </c>
      <c r="D26" t="str">
        <f>"10/8582"</f>
        <v>10/8582</v>
      </c>
      <c r="E26">
        <v>3.2168177724160897E-2</v>
      </c>
      <c r="F26">
        <v>0.168290540306194</v>
      </c>
      <c r="G26">
        <v>0.126752403315917</v>
      </c>
      <c r="H26" t="s">
        <v>1547</v>
      </c>
      <c r="I26">
        <v>1</v>
      </c>
      <c r="J26" t="str">
        <f t="shared" si="0"/>
        <v/>
      </c>
    </row>
    <row r="27" spans="1:10">
      <c r="A27" t="s">
        <v>265</v>
      </c>
      <c r="B27" t="s">
        <v>266</v>
      </c>
      <c r="C27" t="str">
        <f t="shared" si="2"/>
        <v>1/28</v>
      </c>
      <c r="D27" t="str">
        <f>"11/8582"</f>
        <v>11/8582</v>
      </c>
      <c r="E27">
        <v>3.5329550918715598E-2</v>
      </c>
      <c r="F27">
        <v>0.168290540306194</v>
      </c>
      <c r="G27">
        <v>0.126752403315917</v>
      </c>
      <c r="H27" t="s">
        <v>267</v>
      </c>
      <c r="I27">
        <v>1</v>
      </c>
      <c r="J27" t="str">
        <f t="shared" si="0"/>
        <v/>
      </c>
    </row>
    <row r="28" spans="1:10">
      <c r="A28" t="s">
        <v>884</v>
      </c>
      <c r="B28" t="s">
        <v>885</v>
      </c>
      <c r="C28" t="str">
        <f t="shared" si="2"/>
        <v>1/28</v>
      </c>
      <c r="D28" t="str">
        <f>"12/8582"</f>
        <v>12/8582</v>
      </c>
      <c r="E28">
        <v>3.84809652897663E-2</v>
      </c>
      <c r="F28">
        <v>0.168290540306194</v>
      </c>
      <c r="G28">
        <v>0.126752403315917</v>
      </c>
      <c r="H28" t="s">
        <v>1169</v>
      </c>
      <c r="I28">
        <v>1</v>
      </c>
      <c r="J28" t="str">
        <f t="shared" si="0"/>
        <v/>
      </c>
    </row>
    <row r="29" spans="1:10">
      <c r="A29" t="s">
        <v>1708</v>
      </c>
      <c r="B29" t="s">
        <v>1709</v>
      </c>
      <c r="C29" t="str">
        <f t="shared" si="2"/>
        <v>1/28</v>
      </c>
      <c r="D29" t="str">
        <f>"12/8582"</f>
        <v>12/8582</v>
      </c>
      <c r="E29">
        <v>3.84809652897663E-2</v>
      </c>
      <c r="F29">
        <v>0.168290540306194</v>
      </c>
      <c r="G29">
        <v>0.126752403315917</v>
      </c>
      <c r="H29" t="s">
        <v>1710</v>
      </c>
      <c r="I29">
        <v>1</v>
      </c>
      <c r="J29" t="str">
        <f t="shared" si="0"/>
        <v/>
      </c>
    </row>
    <row r="30" spans="1:10">
      <c r="A30" t="s">
        <v>940</v>
      </c>
      <c r="B30" t="s">
        <v>941</v>
      </c>
      <c r="C30" t="str">
        <f t="shared" si="2"/>
        <v>1/28</v>
      </c>
      <c r="D30" t="str">
        <f>"13/8582"</f>
        <v>13/8582</v>
      </c>
      <c r="E30">
        <v>4.1622451050779802E-2</v>
      </c>
      <c r="F30">
        <v>0.168290540306194</v>
      </c>
      <c r="G30">
        <v>0.126752403315917</v>
      </c>
      <c r="H30" t="s">
        <v>1547</v>
      </c>
      <c r="I30">
        <v>1</v>
      </c>
      <c r="J30" t="str">
        <f t="shared" si="0"/>
        <v/>
      </c>
    </row>
    <row r="31" spans="1:10">
      <c r="A31" t="s">
        <v>1711</v>
      </c>
      <c r="B31" t="s">
        <v>1712</v>
      </c>
      <c r="C31" t="str">
        <f t="shared" si="2"/>
        <v>1/28</v>
      </c>
      <c r="D31" t="str">
        <f>"14/8582"</f>
        <v>14/8582</v>
      </c>
      <c r="E31">
        <v>4.4754038327075703E-2</v>
      </c>
      <c r="F31">
        <v>0.168290540306194</v>
      </c>
      <c r="G31">
        <v>0.126752403315917</v>
      </c>
      <c r="H31" t="s">
        <v>1713</v>
      </c>
      <c r="I31">
        <v>1</v>
      </c>
      <c r="J31" t="str">
        <f t="shared" si="0"/>
        <v/>
      </c>
    </row>
    <row r="32" spans="1:10">
      <c r="A32" t="s">
        <v>1179</v>
      </c>
      <c r="B32" t="s">
        <v>1180</v>
      </c>
      <c r="C32" t="str">
        <f t="shared" si="2"/>
        <v>1/28</v>
      </c>
      <c r="D32" t="str">
        <f>"15/8582"</f>
        <v>15/8582</v>
      </c>
      <c r="E32">
        <v>4.7875757156072403E-2</v>
      </c>
      <c r="F32">
        <v>0.168290540306194</v>
      </c>
      <c r="G32">
        <v>0.126752403315917</v>
      </c>
      <c r="H32" t="s">
        <v>1181</v>
      </c>
      <c r="I32">
        <v>1</v>
      </c>
      <c r="J32" t="str">
        <f t="shared" si="0"/>
        <v/>
      </c>
    </row>
    <row r="33" spans="1:10">
      <c r="A33" t="s">
        <v>1182</v>
      </c>
      <c r="B33" t="s">
        <v>1183</v>
      </c>
      <c r="C33" t="str">
        <f t="shared" si="2"/>
        <v>1/28</v>
      </c>
      <c r="D33" t="str">
        <f>"15/8582"</f>
        <v>15/8582</v>
      </c>
      <c r="E33">
        <v>4.7875757156072403E-2</v>
      </c>
      <c r="F33">
        <v>0.168290540306194</v>
      </c>
      <c r="G33">
        <v>0.126752403315917</v>
      </c>
      <c r="H33" t="s">
        <v>1184</v>
      </c>
      <c r="I33">
        <v>1</v>
      </c>
      <c r="J33" t="str">
        <f t="shared" si="0"/>
        <v/>
      </c>
    </row>
    <row r="34" spans="1:10">
      <c r="A34" t="s">
        <v>1185</v>
      </c>
      <c r="B34" t="s">
        <v>1186</v>
      </c>
      <c r="C34" t="str">
        <f t="shared" si="2"/>
        <v>1/28</v>
      </c>
      <c r="D34" t="str">
        <f>"15/8582"</f>
        <v>15/8582</v>
      </c>
      <c r="E34">
        <v>4.7875757156072403E-2</v>
      </c>
      <c r="F34">
        <v>0.168290540306194</v>
      </c>
      <c r="G34">
        <v>0.126752403315917</v>
      </c>
      <c r="H34" t="s">
        <v>1184</v>
      </c>
      <c r="I34">
        <v>1</v>
      </c>
      <c r="J34" t="str">
        <f t="shared" si="0"/>
        <v/>
      </c>
    </row>
    <row r="35" spans="1:10">
      <c r="A35" t="s">
        <v>72</v>
      </c>
      <c r="B35" t="s">
        <v>73</v>
      </c>
      <c r="C35" t="str">
        <f>"2/28"</f>
        <v>2/28</v>
      </c>
      <c r="D35" t="str">
        <f>"117/8582"</f>
        <v>117/8582</v>
      </c>
      <c r="E35">
        <v>5.5335923050614501E-2</v>
      </c>
      <c r="F35">
        <v>0.17348559659111601</v>
      </c>
      <c r="G35">
        <v>0.13066519525465201</v>
      </c>
      <c r="H35" t="s">
        <v>1168</v>
      </c>
      <c r="I35">
        <v>2</v>
      </c>
      <c r="J35" t="str">
        <f t="shared" si="0"/>
        <v/>
      </c>
    </row>
    <row r="36" spans="1:10">
      <c r="A36" t="s">
        <v>817</v>
      </c>
      <c r="B36" t="s">
        <v>818</v>
      </c>
      <c r="C36" t="str">
        <f>"1/28"</f>
        <v>1/28</v>
      </c>
      <c r="D36" t="str">
        <f>"16/8582"</f>
        <v>16/8582</v>
      </c>
      <c r="E36">
        <v>5.0987637487533703E-2</v>
      </c>
      <c r="F36">
        <v>0.17348559659111601</v>
      </c>
      <c r="G36">
        <v>0.13066519525465201</v>
      </c>
      <c r="H36" t="s">
        <v>819</v>
      </c>
      <c r="I36">
        <v>1</v>
      </c>
      <c r="J36" t="str">
        <f t="shared" si="0"/>
        <v/>
      </c>
    </row>
    <row r="37" spans="1:10">
      <c r="A37" t="s">
        <v>887</v>
      </c>
      <c r="B37" t="s">
        <v>888</v>
      </c>
      <c r="C37" t="str">
        <f>"1/28"</f>
        <v>1/28</v>
      </c>
      <c r="D37" t="str">
        <f>"17/8582"</f>
        <v>17/8582</v>
      </c>
      <c r="E37">
        <v>5.4089709183815102E-2</v>
      </c>
      <c r="F37">
        <v>0.17348559659111601</v>
      </c>
      <c r="G37">
        <v>0.13066519525465201</v>
      </c>
      <c r="H37" t="s">
        <v>1169</v>
      </c>
      <c r="I37">
        <v>1</v>
      </c>
      <c r="J37" t="str">
        <f t="shared" si="0"/>
        <v/>
      </c>
    </row>
    <row r="38" spans="1:10">
      <c r="A38" t="s">
        <v>271</v>
      </c>
      <c r="B38" t="s">
        <v>272</v>
      </c>
      <c r="C38" t="str">
        <f>"1/28"</f>
        <v>1/28</v>
      </c>
      <c r="D38" t="str">
        <f>"17/8582"</f>
        <v>17/8582</v>
      </c>
      <c r="E38">
        <v>5.4089709183815102E-2</v>
      </c>
      <c r="F38">
        <v>0.17348559659111601</v>
      </c>
      <c r="G38">
        <v>0.13066519525465201</v>
      </c>
      <c r="H38" t="s">
        <v>267</v>
      </c>
      <c r="I38">
        <v>1</v>
      </c>
      <c r="J38" t="str">
        <f t="shared" si="0"/>
        <v/>
      </c>
    </row>
    <row r="39" spans="1:10">
      <c r="A39" t="s">
        <v>76</v>
      </c>
      <c r="B39" t="s">
        <v>77</v>
      </c>
      <c r="C39" t="str">
        <f>"2/28"</f>
        <v>2/28</v>
      </c>
      <c r="D39" t="str">
        <f>"122/8582"</f>
        <v>122/8582</v>
      </c>
      <c r="E39">
        <v>5.9594779950640803E-2</v>
      </c>
      <c r="F39">
        <v>0.17924839229291101</v>
      </c>
      <c r="G39">
        <v>0.13500559492115799</v>
      </c>
      <c r="H39" t="s">
        <v>1168</v>
      </c>
      <c r="I39">
        <v>2</v>
      </c>
      <c r="J39" t="str">
        <f t="shared" si="0"/>
        <v/>
      </c>
    </row>
    <row r="40" spans="1:10">
      <c r="A40" t="s">
        <v>731</v>
      </c>
      <c r="B40" t="s">
        <v>732</v>
      </c>
      <c r="C40" t="str">
        <f>"1/28"</f>
        <v>1/28</v>
      </c>
      <c r="D40" t="str">
        <f>"19/8582"</f>
        <v>19/8582</v>
      </c>
      <c r="E40">
        <v>6.0264545684685603E-2</v>
      </c>
      <c r="F40">
        <v>0.17924839229291101</v>
      </c>
      <c r="G40">
        <v>0.13500559492115799</v>
      </c>
      <c r="H40" t="s">
        <v>1184</v>
      </c>
      <c r="I40">
        <v>1</v>
      </c>
      <c r="J40" t="str">
        <f t="shared" si="0"/>
        <v/>
      </c>
    </row>
    <row r="41" spans="1:10">
      <c r="A41" t="s">
        <v>475</v>
      </c>
      <c r="B41" t="s">
        <v>476</v>
      </c>
      <c r="C41" t="str">
        <f>"2/28"</f>
        <v>2/28</v>
      </c>
      <c r="D41" t="str">
        <f>"127/8582"</f>
        <v>127/8582</v>
      </c>
      <c r="E41">
        <v>6.3964814164606601E-2</v>
      </c>
      <c r="F41">
        <v>0.185497961077359</v>
      </c>
      <c r="G41">
        <v>0.139712620412167</v>
      </c>
      <c r="H41" t="s">
        <v>1705</v>
      </c>
      <c r="I41">
        <v>2</v>
      </c>
      <c r="J41" t="str">
        <f t="shared" si="0"/>
        <v/>
      </c>
    </row>
    <row r="42" spans="1:10">
      <c r="A42" t="s">
        <v>797</v>
      </c>
      <c r="B42" t="s">
        <v>798</v>
      </c>
      <c r="C42" t="str">
        <f t="shared" ref="C42:C47" si="3">"1/28"</f>
        <v>1/28</v>
      </c>
      <c r="D42" t="str">
        <f>"21/8582"</f>
        <v>21/8582</v>
      </c>
      <c r="E42">
        <v>6.6400503818639905E-2</v>
      </c>
      <c r="F42">
        <v>0.18786484007224999</v>
      </c>
      <c r="G42">
        <v>0.141495296969117</v>
      </c>
      <c r="H42" t="s">
        <v>1184</v>
      </c>
      <c r="I42">
        <v>1</v>
      </c>
      <c r="J42" t="str">
        <f t="shared" si="0"/>
        <v/>
      </c>
    </row>
    <row r="43" spans="1:10">
      <c r="A43" t="s">
        <v>1554</v>
      </c>
      <c r="B43" t="s">
        <v>1555</v>
      </c>
      <c r="C43" t="str">
        <f t="shared" si="3"/>
        <v>1/28</v>
      </c>
      <c r="D43" t="str">
        <f>"24/8582"</f>
        <v>24/8582</v>
      </c>
      <c r="E43">
        <v>7.5532059467601997E-2</v>
      </c>
      <c r="F43">
        <v>0.208612354720044</v>
      </c>
      <c r="G43">
        <v>0.15712182796518701</v>
      </c>
      <c r="H43" t="s">
        <v>1547</v>
      </c>
      <c r="I43">
        <v>1</v>
      </c>
      <c r="J43" t="str">
        <f t="shared" si="0"/>
        <v/>
      </c>
    </row>
    <row r="44" spans="1:10">
      <c r="A44" t="s">
        <v>1714</v>
      </c>
      <c r="B44" t="s">
        <v>1715</v>
      </c>
      <c r="C44" t="str">
        <f t="shared" si="3"/>
        <v>1/28</v>
      </c>
      <c r="D44" t="str">
        <f>"26/8582"</f>
        <v>26/8582</v>
      </c>
      <c r="E44">
        <v>8.1571850202617799E-2</v>
      </c>
      <c r="F44">
        <v>0.21802189410742101</v>
      </c>
      <c r="G44">
        <v>0.16420886761266801</v>
      </c>
      <c r="H44" t="s">
        <v>1716</v>
      </c>
      <c r="I44">
        <v>1</v>
      </c>
      <c r="J44" t="str">
        <f t="shared" si="0"/>
        <v/>
      </c>
    </row>
    <row r="45" spans="1:10">
      <c r="A45" t="s">
        <v>1717</v>
      </c>
      <c r="B45" t="s">
        <v>1718</v>
      </c>
      <c r="C45" t="str">
        <f t="shared" si="3"/>
        <v>1/28</v>
      </c>
      <c r="D45" t="str">
        <f>"27/8582"</f>
        <v>27/8582</v>
      </c>
      <c r="E45">
        <v>8.4577458920982507E-2</v>
      </c>
      <c r="F45">
        <v>0.21802189410742101</v>
      </c>
      <c r="G45">
        <v>0.16420886761266801</v>
      </c>
      <c r="H45" t="s">
        <v>1719</v>
      </c>
      <c r="I45">
        <v>1</v>
      </c>
      <c r="J45" t="str">
        <f t="shared" si="0"/>
        <v/>
      </c>
    </row>
    <row r="46" spans="1:10">
      <c r="A46" t="s">
        <v>1092</v>
      </c>
      <c r="B46" t="s">
        <v>1093</v>
      </c>
      <c r="C46" t="str">
        <f t="shared" si="3"/>
        <v>1/28</v>
      </c>
      <c r="D46" t="str">
        <f>"27/8582"</f>
        <v>27/8582</v>
      </c>
      <c r="E46">
        <v>8.4577458920982507E-2</v>
      </c>
      <c r="F46">
        <v>0.21802189410742101</v>
      </c>
      <c r="G46">
        <v>0.16420886761266801</v>
      </c>
      <c r="H46" t="s">
        <v>1184</v>
      </c>
      <c r="I46">
        <v>1</v>
      </c>
      <c r="J46" t="str">
        <f t="shared" si="0"/>
        <v/>
      </c>
    </row>
    <row r="47" spans="1:10">
      <c r="A47" t="s">
        <v>280</v>
      </c>
      <c r="B47" t="s">
        <v>281</v>
      </c>
      <c r="C47" t="str">
        <f t="shared" si="3"/>
        <v>1/28</v>
      </c>
      <c r="D47" t="str">
        <f>"28/8582"</f>
        <v>28/8582</v>
      </c>
      <c r="E47">
        <v>8.7573581790674204E-2</v>
      </c>
      <c r="F47">
        <v>0.22083772799387399</v>
      </c>
      <c r="G47">
        <v>0.16632968623857999</v>
      </c>
      <c r="H47" t="s">
        <v>282</v>
      </c>
      <c r="I47">
        <v>1</v>
      </c>
      <c r="J47" t="str">
        <f t="shared" si="0"/>
        <v/>
      </c>
    </row>
    <row r="48" spans="1:10">
      <c r="A48" t="s">
        <v>1063</v>
      </c>
      <c r="B48" t="s">
        <v>1064</v>
      </c>
      <c r="C48" t="str">
        <f>"2/28"</f>
        <v>2/28</v>
      </c>
      <c r="D48" t="str">
        <f>"159/8582"</f>
        <v>159/8582</v>
      </c>
      <c r="E48">
        <v>9.4281248404123399E-2</v>
      </c>
      <c r="F48">
        <v>0.22319642479343499</v>
      </c>
      <c r="G48">
        <v>0.16810620016202499</v>
      </c>
      <c r="H48" t="s">
        <v>1538</v>
      </c>
      <c r="I48">
        <v>2</v>
      </c>
      <c r="J48" t="str">
        <f t="shared" si="0"/>
        <v/>
      </c>
    </row>
    <row r="49" spans="1:10">
      <c r="A49" t="s">
        <v>1720</v>
      </c>
      <c r="B49" t="s">
        <v>1721</v>
      </c>
      <c r="C49" t="str">
        <f t="shared" ref="C49:C61" si="4">"1/28"</f>
        <v>1/28</v>
      </c>
      <c r="D49" t="str">
        <f>"29/8582"</f>
        <v>29/8582</v>
      </c>
      <c r="E49">
        <v>9.0560247644060204E-2</v>
      </c>
      <c r="F49">
        <v>0.22319642479343499</v>
      </c>
      <c r="G49">
        <v>0.16810620016202499</v>
      </c>
      <c r="H49" t="s">
        <v>1713</v>
      </c>
      <c r="I49">
        <v>1</v>
      </c>
      <c r="J49" t="str">
        <f t="shared" si="0"/>
        <v/>
      </c>
    </row>
    <row r="50" spans="1:10">
      <c r="A50" t="s">
        <v>283</v>
      </c>
      <c r="B50" t="s">
        <v>284</v>
      </c>
      <c r="C50" t="str">
        <f t="shared" si="4"/>
        <v>1/28</v>
      </c>
      <c r="D50" t="str">
        <f>"30/8582"</f>
        <v>30/8582</v>
      </c>
      <c r="E50">
        <v>9.3537485229230902E-2</v>
      </c>
      <c r="F50">
        <v>0.22319642479343499</v>
      </c>
      <c r="G50">
        <v>0.16810620016202499</v>
      </c>
      <c r="H50" t="s">
        <v>282</v>
      </c>
      <c r="I50">
        <v>1</v>
      </c>
      <c r="J50" t="str">
        <f t="shared" si="0"/>
        <v/>
      </c>
    </row>
    <row r="51" spans="1:10">
      <c r="A51" t="s">
        <v>535</v>
      </c>
      <c r="B51" t="s">
        <v>536</v>
      </c>
      <c r="C51" t="str">
        <f t="shared" si="4"/>
        <v>1/28</v>
      </c>
      <c r="D51" t="str">
        <f>"32/8582"</f>
        <v>32/8582</v>
      </c>
      <c r="E51">
        <v>9.9463790167333102E-2</v>
      </c>
      <c r="F51">
        <v>0.22845957871681799</v>
      </c>
      <c r="G51">
        <v>0.17207028161067101</v>
      </c>
      <c r="H51" t="s">
        <v>537</v>
      </c>
      <c r="I51">
        <v>1</v>
      </c>
      <c r="J51" t="str">
        <f t="shared" si="0"/>
        <v/>
      </c>
    </row>
    <row r="52" spans="1:10">
      <c r="A52" t="s">
        <v>988</v>
      </c>
      <c r="B52" t="s">
        <v>989</v>
      </c>
      <c r="C52" t="str">
        <f t="shared" si="4"/>
        <v>1/28</v>
      </c>
      <c r="D52" t="str">
        <f>"33/8582"</f>
        <v>33/8582</v>
      </c>
      <c r="E52">
        <v>0.102412914597194</v>
      </c>
      <c r="F52">
        <v>0.22845957871681799</v>
      </c>
      <c r="G52">
        <v>0.17207028161067101</v>
      </c>
      <c r="H52" t="s">
        <v>1210</v>
      </c>
      <c r="I52">
        <v>1</v>
      </c>
      <c r="J52" t="str">
        <f t="shared" si="0"/>
        <v/>
      </c>
    </row>
    <row r="53" spans="1:10">
      <c r="A53" t="s">
        <v>1722</v>
      </c>
      <c r="B53" t="s">
        <v>1723</v>
      </c>
      <c r="C53" t="str">
        <f t="shared" si="4"/>
        <v>1/28</v>
      </c>
      <c r="D53" t="str">
        <f>"33/8582"</f>
        <v>33/8582</v>
      </c>
      <c r="E53">
        <v>0.102412914597194</v>
      </c>
      <c r="F53">
        <v>0.22845957871681799</v>
      </c>
      <c r="G53">
        <v>0.17207028161067101</v>
      </c>
      <c r="H53" t="s">
        <v>1719</v>
      </c>
      <c r="I53">
        <v>1</v>
      </c>
      <c r="J53" t="str">
        <f t="shared" si="0"/>
        <v/>
      </c>
    </row>
    <row r="54" spans="1:10">
      <c r="A54" t="s">
        <v>847</v>
      </c>
      <c r="B54" t="s">
        <v>848</v>
      </c>
      <c r="C54" t="str">
        <f t="shared" si="4"/>
        <v>1/28</v>
      </c>
      <c r="D54" t="str">
        <f>"34/8582"</f>
        <v>34/8582</v>
      </c>
      <c r="E54">
        <v>0.10535272491317101</v>
      </c>
      <c r="F54">
        <v>0.23007202180651201</v>
      </c>
      <c r="G54">
        <v>0.17328473511742701</v>
      </c>
      <c r="H54" t="s">
        <v>1710</v>
      </c>
      <c r="I54">
        <v>1</v>
      </c>
      <c r="J54" t="str">
        <f t="shared" si="0"/>
        <v/>
      </c>
    </row>
    <row r="55" spans="1:10">
      <c r="A55" t="s">
        <v>188</v>
      </c>
      <c r="B55" t="s">
        <v>189</v>
      </c>
      <c r="C55" t="str">
        <f t="shared" si="4"/>
        <v>1/28</v>
      </c>
      <c r="D55" t="str">
        <f>"36/8582"</f>
        <v>36/8582</v>
      </c>
      <c r="E55">
        <v>0.111204516441593</v>
      </c>
      <c r="F55">
        <v>0.23007202180651201</v>
      </c>
      <c r="G55">
        <v>0.17328473511742701</v>
      </c>
      <c r="H55" t="s">
        <v>1184</v>
      </c>
      <c r="I55">
        <v>1</v>
      </c>
      <c r="J55" t="str">
        <f t="shared" si="0"/>
        <v/>
      </c>
    </row>
    <row r="56" spans="1:10">
      <c r="A56" t="s">
        <v>1100</v>
      </c>
      <c r="B56" t="s">
        <v>1101</v>
      </c>
      <c r="C56" t="str">
        <f t="shared" si="4"/>
        <v>1/28</v>
      </c>
      <c r="D56" t="str">
        <f>"36/8582"</f>
        <v>36/8582</v>
      </c>
      <c r="E56">
        <v>0.111204516441593</v>
      </c>
      <c r="F56">
        <v>0.23007202180651201</v>
      </c>
      <c r="G56">
        <v>0.17328473511742701</v>
      </c>
      <c r="H56" t="s">
        <v>1184</v>
      </c>
      <c r="I56">
        <v>1</v>
      </c>
      <c r="J56" t="str">
        <f t="shared" si="0"/>
        <v/>
      </c>
    </row>
    <row r="57" spans="1:10">
      <c r="A57" t="s">
        <v>285</v>
      </c>
      <c r="B57" t="s">
        <v>286</v>
      </c>
      <c r="C57" t="str">
        <f t="shared" si="4"/>
        <v>1/28</v>
      </c>
      <c r="D57" t="str">
        <f>"37/8582"</f>
        <v>37/8582</v>
      </c>
      <c r="E57">
        <v>0.11411655406617</v>
      </c>
      <c r="F57">
        <v>0.23007202180651201</v>
      </c>
      <c r="G57">
        <v>0.17328473511742701</v>
      </c>
      <c r="H57" t="s">
        <v>282</v>
      </c>
      <c r="I57">
        <v>1</v>
      </c>
      <c r="J57" t="str">
        <f t="shared" si="0"/>
        <v/>
      </c>
    </row>
    <row r="58" spans="1:10">
      <c r="A58" t="s">
        <v>1214</v>
      </c>
      <c r="B58" t="s">
        <v>1215</v>
      </c>
      <c r="C58" t="str">
        <f t="shared" si="4"/>
        <v>1/28</v>
      </c>
      <c r="D58" t="str">
        <f>"37/8582"</f>
        <v>37/8582</v>
      </c>
      <c r="E58">
        <v>0.11411655406617</v>
      </c>
      <c r="F58">
        <v>0.23007202180651201</v>
      </c>
      <c r="G58">
        <v>0.17328473511742701</v>
      </c>
      <c r="H58" t="s">
        <v>1181</v>
      </c>
      <c r="I58">
        <v>1</v>
      </c>
      <c r="J58" t="str">
        <f t="shared" si="0"/>
        <v/>
      </c>
    </row>
    <row r="59" spans="1:10">
      <c r="A59" t="s">
        <v>1558</v>
      </c>
      <c r="B59" t="s">
        <v>1559</v>
      </c>
      <c r="C59" t="str">
        <f t="shared" si="4"/>
        <v>1/28</v>
      </c>
      <c r="D59" t="str">
        <f>"38/8582"</f>
        <v>38/8582</v>
      </c>
      <c r="E59">
        <v>0.117019390401588</v>
      </c>
      <c r="F59">
        <v>0.23007202180651201</v>
      </c>
      <c r="G59">
        <v>0.17328473511742701</v>
      </c>
      <c r="H59" t="s">
        <v>1547</v>
      </c>
      <c r="I59">
        <v>1</v>
      </c>
      <c r="J59" t="str">
        <f t="shared" si="0"/>
        <v/>
      </c>
    </row>
    <row r="60" spans="1:10">
      <c r="A60" t="s">
        <v>1560</v>
      </c>
      <c r="B60" t="s">
        <v>1561</v>
      </c>
      <c r="C60" t="str">
        <f t="shared" si="4"/>
        <v>1/28</v>
      </c>
      <c r="D60" t="str">
        <f>"38/8582"</f>
        <v>38/8582</v>
      </c>
      <c r="E60">
        <v>0.117019390401588</v>
      </c>
      <c r="F60">
        <v>0.23007202180651201</v>
      </c>
      <c r="G60">
        <v>0.17328473511742701</v>
      </c>
      <c r="H60" t="s">
        <v>1547</v>
      </c>
      <c r="I60">
        <v>1</v>
      </c>
      <c r="J60" t="str">
        <f t="shared" si="0"/>
        <v/>
      </c>
    </row>
    <row r="61" spans="1:10">
      <c r="A61" t="s">
        <v>1220</v>
      </c>
      <c r="B61" t="s">
        <v>1221</v>
      </c>
      <c r="C61" t="str">
        <f t="shared" si="4"/>
        <v>1/28</v>
      </c>
      <c r="D61" t="str">
        <f>"39/8582"</f>
        <v>39/8582</v>
      </c>
      <c r="E61">
        <v>0.119913053448025</v>
      </c>
      <c r="F61">
        <v>0.231831903332848</v>
      </c>
      <c r="G61">
        <v>0.17461023572256201</v>
      </c>
      <c r="H61" t="s">
        <v>1184</v>
      </c>
      <c r="I61">
        <v>1</v>
      </c>
      <c r="J61" t="str">
        <f t="shared" si="0"/>
        <v/>
      </c>
    </row>
    <row r="62" spans="1:10">
      <c r="A62" t="s">
        <v>1160</v>
      </c>
      <c r="B62" t="s">
        <v>1161</v>
      </c>
      <c r="C62" t="str">
        <f>"2/28"</f>
        <v>2/28</v>
      </c>
      <c r="D62" t="str">
        <f>"186/8582"</f>
        <v>186/8582</v>
      </c>
      <c r="E62">
        <v>0.122483448769086</v>
      </c>
      <c r="F62">
        <v>0.232919345200228</v>
      </c>
      <c r="G62">
        <v>0.17542927088583399</v>
      </c>
      <c r="H62" t="s">
        <v>1706</v>
      </c>
      <c r="I62">
        <v>2</v>
      </c>
      <c r="J62" t="str">
        <f t="shared" si="0"/>
        <v/>
      </c>
    </row>
    <row r="63" spans="1:10">
      <c r="A63" t="s">
        <v>495</v>
      </c>
      <c r="B63" t="s">
        <v>496</v>
      </c>
      <c r="C63" t="str">
        <f>"2/28"</f>
        <v>2/28</v>
      </c>
      <c r="D63" t="str">
        <f>"190/8582"</f>
        <v>190/8582</v>
      </c>
      <c r="E63">
        <v>0.12682789971824501</v>
      </c>
      <c r="F63">
        <v>0.236675502679244</v>
      </c>
      <c r="G63">
        <v>0.17825831871485701</v>
      </c>
      <c r="H63" t="s">
        <v>1724</v>
      </c>
      <c r="I63">
        <v>2</v>
      </c>
      <c r="J63" t="str">
        <f t="shared" si="0"/>
        <v/>
      </c>
    </row>
    <row r="64" spans="1:10">
      <c r="A64" t="s">
        <v>588</v>
      </c>
      <c r="B64" t="s">
        <v>589</v>
      </c>
      <c r="C64" t="str">
        <f>"1/28"</f>
        <v>1/28</v>
      </c>
      <c r="D64" t="str">
        <f>"42/8582"</f>
        <v>42/8582</v>
      </c>
      <c r="E64">
        <v>0.12853928162752001</v>
      </c>
      <c r="F64">
        <v>0.236675502679244</v>
      </c>
      <c r="G64">
        <v>0.17825831871485701</v>
      </c>
      <c r="H64" t="s">
        <v>1224</v>
      </c>
      <c r="I64">
        <v>1</v>
      </c>
      <c r="J64" t="str">
        <f t="shared" si="0"/>
        <v/>
      </c>
    </row>
    <row r="65" spans="1:10">
      <c r="A65" t="s">
        <v>316</v>
      </c>
      <c r="B65" t="s">
        <v>317</v>
      </c>
      <c r="C65" t="str">
        <f>"3/28"</f>
        <v>3/28</v>
      </c>
      <c r="D65" t="str">
        <f>"394/8582"</f>
        <v>394/8582</v>
      </c>
      <c r="E65">
        <v>0.13533542005490201</v>
      </c>
      <c r="F65">
        <v>0.24348988956519599</v>
      </c>
      <c r="G65">
        <v>0.18339075166888599</v>
      </c>
      <c r="H65" t="s">
        <v>1725</v>
      </c>
      <c r="I65">
        <v>3</v>
      </c>
      <c r="J65" t="str">
        <f t="shared" si="0"/>
        <v/>
      </c>
    </row>
    <row r="66" spans="1:10">
      <c r="A66" t="s">
        <v>619</v>
      </c>
      <c r="B66" t="s">
        <v>620</v>
      </c>
      <c r="C66" t="str">
        <f>"3/28"</f>
        <v>3/28</v>
      </c>
      <c r="D66" t="str">
        <f>"400/8582"</f>
        <v>400/8582</v>
      </c>
      <c r="E66">
        <v>0.13983881725354599</v>
      </c>
      <c r="F66">
        <v>0.24348988956519599</v>
      </c>
      <c r="G66">
        <v>0.18339075166888599</v>
      </c>
      <c r="H66" t="s">
        <v>1726</v>
      </c>
      <c r="I66">
        <v>3</v>
      </c>
      <c r="J66" t="str">
        <f t="shared" ref="J66:J117" si="5">IF(F66&lt;0.05,"*","")</f>
        <v/>
      </c>
    </row>
    <row r="67" spans="1:10">
      <c r="A67" t="s">
        <v>288</v>
      </c>
      <c r="B67" t="s">
        <v>289</v>
      </c>
      <c r="C67" t="str">
        <f>"1/28"</f>
        <v>1/28</v>
      </c>
      <c r="D67" t="str">
        <f>"46/8582"</f>
        <v>46/8582</v>
      </c>
      <c r="E67">
        <v>0.13991417754723701</v>
      </c>
      <c r="F67">
        <v>0.24348988956519599</v>
      </c>
      <c r="G67">
        <v>0.18339075166888599</v>
      </c>
      <c r="H67" t="s">
        <v>282</v>
      </c>
      <c r="I67">
        <v>1</v>
      </c>
      <c r="J67" t="str">
        <f t="shared" si="5"/>
        <v/>
      </c>
    </row>
    <row r="68" spans="1:10">
      <c r="A68" t="s">
        <v>1656</v>
      </c>
      <c r="B68" t="s">
        <v>1657</v>
      </c>
      <c r="C68" t="str">
        <f>"1/28"</f>
        <v>1/28</v>
      </c>
      <c r="D68" t="str">
        <f>"47/8582"</f>
        <v>47/8582</v>
      </c>
      <c r="E68">
        <v>0.14273545250373601</v>
      </c>
      <c r="F68">
        <v>0.24348988956519599</v>
      </c>
      <c r="G68">
        <v>0.18339075166888599</v>
      </c>
      <c r="H68" t="s">
        <v>1727</v>
      </c>
      <c r="I68">
        <v>1</v>
      </c>
      <c r="J68" t="str">
        <f t="shared" si="5"/>
        <v/>
      </c>
    </row>
    <row r="69" spans="1:10">
      <c r="A69" t="s">
        <v>1658</v>
      </c>
      <c r="B69" t="s">
        <v>1659</v>
      </c>
      <c r="C69" t="str">
        <f>"1/28"</f>
        <v>1/28</v>
      </c>
      <c r="D69" t="str">
        <f>"47/8582"</f>
        <v>47/8582</v>
      </c>
      <c r="E69">
        <v>0.14273545250373601</v>
      </c>
      <c r="F69">
        <v>0.24348988956519599</v>
      </c>
      <c r="G69">
        <v>0.18339075166888599</v>
      </c>
      <c r="H69" t="s">
        <v>1727</v>
      </c>
      <c r="I69">
        <v>1</v>
      </c>
      <c r="J69" t="str">
        <f t="shared" si="5"/>
        <v/>
      </c>
    </row>
    <row r="70" spans="1:10">
      <c r="A70" t="s">
        <v>1065</v>
      </c>
      <c r="B70" t="s">
        <v>1066</v>
      </c>
      <c r="C70" t="str">
        <f>"2/28"</f>
        <v>2/28</v>
      </c>
      <c r="D70" t="str">
        <f>"209/8582"</f>
        <v>209/8582</v>
      </c>
      <c r="E70">
        <v>0.14795497076104799</v>
      </c>
      <c r="F70">
        <v>0.248735892873645</v>
      </c>
      <c r="G70">
        <v>0.18734191568523201</v>
      </c>
      <c r="H70" t="s">
        <v>1538</v>
      </c>
      <c r="I70">
        <v>2</v>
      </c>
      <c r="J70" t="str">
        <f t="shared" si="5"/>
        <v/>
      </c>
    </row>
    <row r="71" spans="1:10">
      <c r="A71" t="s">
        <v>202</v>
      </c>
      <c r="B71" t="s">
        <v>203</v>
      </c>
      <c r="C71" t="str">
        <f>"2/28"</f>
        <v>2/28</v>
      </c>
      <c r="D71" t="str">
        <f>"220/8582"</f>
        <v>220/8582</v>
      </c>
      <c r="E71">
        <v>0.16051190981496</v>
      </c>
      <c r="F71">
        <v>0.26599116483621998</v>
      </c>
      <c r="G71">
        <v>0.20033817315250699</v>
      </c>
      <c r="H71" t="s">
        <v>1728</v>
      </c>
      <c r="I71">
        <v>2</v>
      </c>
      <c r="J71" t="str">
        <f t="shared" si="5"/>
        <v/>
      </c>
    </row>
    <row r="72" spans="1:10">
      <c r="A72" t="s">
        <v>658</v>
      </c>
      <c r="B72" t="s">
        <v>659</v>
      </c>
      <c r="C72" t="str">
        <f>"1/28"</f>
        <v>1/28</v>
      </c>
      <c r="D72" t="str">
        <f>"56/8582"</f>
        <v>56/8582</v>
      </c>
      <c r="E72">
        <v>0.16772855074669299</v>
      </c>
      <c r="F72">
        <v>0.27022933175856101</v>
      </c>
      <c r="G72">
        <v>0.20353025894701099</v>
      </c>
      <c r="H72" t="s">
        <v>660</v>
      </c>
      <c r="I72">
        <v>1</v>
      </c>
      <c r="J72" t="str">
        <f t="shared" si="5"/>
        <v/>
      </c>
    </row>
    <row r="73" spans="1:10">
      <c r="A73" t="s">
        <v>349</v>
      </c>
      <c r="B73" t="s">
        <v>350</v>
      </c>
      <c r="C73" t="str">
        <f>"1/28"</f>
        <v>1/28</v>
      </c>
      <c r="D73" t="str">
        <f>"56/8582"</f>
        <v>56/8582</v>
      </c>
      <c r="E73">
        <v>0.16772855074669299</v>
      </c>
      <c r="F73">
        <v>0.27022933175856101</v>
      </c>
      <c r="G73">
        <v>0.20353025894701099</v>
      </c>
      <c r="H73" t="s">
        <v>1729</v>
      </c>
      <c r="I73">
        <v>1</v>
      </c>
      <c r="J73" t="str">
        <f t="shared" si="5"/>
        <v/>
      </c>
    </row>
    <row r="74" spans="1:10">
      <c r="A74" t="s">
        <v>365</v>
      </c>
      <c r="B74" t="s">
        <v>366</v>
      </c>
      <c r="C74" t="str">
        <f>"1/28"</f>
        <v>1/28</v>
      </c>
      <c r="D74" t="str">
        <f>"60/8582"</f>
        <v>60/8582</v>
      </c>
      <c r="E74">
        <v>0.17860967500227501</v>
      </c>
      <c r="F74">
        <v>0.28381811370224502</v>
      </c>
      <c r="G74">
        <v>0.21376500396811601</v>
      </c>
      <c r="H74" t="s">
        <v>1719</v>
      </c>
      <c r="I74">
        <v>1</v>
      </c>
      <c r="J74" t="str">
        <f t="shared" si="5"/>
        <v/>
      </c>
    </row>
    <row r="75" spans="1:10">
      <c r="A75" t="s">
        <v>82</v>
      </c>
      <c r="B75" t="s">
        <v>83</v>
      </c>
      <c r="C75" t="str">
        <f>"2/28"</f>
        <v>2/28</v>
      </c>
      <c r="D75" t="str">
        <f>"246/8582"</f>
        <v>246/8582</v>
      </c>
      <c r="E75">
        <v>0.190939762428538</v>
      </c>
      <c r="F75">
        <v>0.285851240943713</v>
      </c>
      <c r="G75">
        <v>0.215296306699893</v>
      </c>
      <c r="H75" t="s">
        <v>1168</v>
      </c>
      <c r="I75">
        <v>2</v>
      </c>
      <c r="J75" t="str">
        <f t="shared" si="5"/>
        <v/>
      </c>
    </row>
    <row r="76" spans="1:10">
      <c r="A76" t="s">
        <v>1730</v>
      </c>
      <c r="B76" t="s">
        <v>1731</v>
      </c>
      <c r="C76" t="str">
        <f t="shared" ref="C76:C86" si="6">"1/28"</f>
        <v>1/28</v>
      </c>
      <c r="D76" t="str">
        <f>"62/8582"</f>
        <v>62/8582</v>
      </c>
      <c r="E76">
        <v>0.18399866618076299</v>
      </c>
      <c r="F76">
        <v>0.285851240943713</v>
      </c>
      <c r="G76">
        <v>0.215296306699893</v>
      </c>
      <c r="H76" t="s">
        <v>1716</v>
      </c>
      <c r="I76">
        <v>1</v>
      </c>
      <c r="J76" t="str">
        <f t="shared" si="5"/>
        <v/>
      </c>
    </row>
    <row r="77" spans="1:10">
      <c r="A77" t="s">
        <v>377</v>
      </c>
      <c r="B77" t="s">
        <v>378</v>
      </c>
      <c r="C77" t="str">
        <f t="shared" si="6"/>
        <v>1/28</v>
      </c>
      <c r="D77" t="str">
        <f>"64/8582"</f>
        <v>64/8582</v>
      </c>
      <c r="E77">
        <v>0.18935355590404901</v>
      </c>
      <c r="F77">
        <v>0.285851240943713</v>
      </c>
      <c r="G77">
        <v>0.215296306699893</v>
      </c>
      <c r="H77" t="s">
        <v>1719</v>
      </c>
      <c r="I77">
        <v>1</v>
      </c>
      <c r="J77" t="str">
        <f t="shared" si="5"/>
        <v/>
      </c>
    </row>
    <row r="78" spans="1:10">
      <c r="A78" t="s">
        <v>379</v>
      </c>
      <c r="B78" t="s">
        <v>380</v>
      </c>
      <c r="C78" t="str">
        <f t="shared" si="6"/>
        <v>1/28</v>
      </c>
      <c r="D78" t="str">
        <f>"64/8582"</f>
        <v>64/8582</v>
      </c>
      <c r="E78">
        <v>0.18935355590404901</v>
      </c>
      <c r="F78">
        <v>0.285851240943713</v>
      </c>
      <c r="G78">
        <v>0.215296306699893</v>
      </c>
      <c r="H78" t="s">
        <v>1719</v>
      </c>
      <c r="I78">
        <v>1</v>
      </c>
      <c r="J78" t="str">
        <f t="shared" si="5"/>
        <v/>
      </c>
    </row>
    <row r="79" spans="1:10">
      <c r="A79" t="s">
        <v>383</v>
      </c>
      <c r="B79" t="s">
        <v>384</v>
      </c>
      <c r="C79" t="str">
        <f t="shared" si="6"/>
        <v>1/28</v>
      </c>
      <c r="D79" t="str">
        <f>"66/8582"</f>
        <v>66/8582</v>
      </c>
      <c r="E79">
        <v>0.194674552022012</v>
      </c>
      <c r="F79">
        <v>0.285851240943713</v>
      </c>
      <c r="G79">
        <v>0.215296306699893</v>
      </c>
      <c r="H79" t="s">
        <v>1719</v>
      </c>
      <c r="I79">
        <v>1</v>
      </c>
      <c r="J79" t="str">
        <f t="shared" si="5"/>
        <v/>
      </c>
    </row>
    <row r="80" spans="1:10">
      <c r="A80" t="s">
        <v>385</v>
      </c>
      <c r="B80" t="s">
        <v>386</v>
      </c>
      <c r="C80" t="str">
        <f t="shared" si="6"/>
        <v>1/28</v>
      </c>
      <c r="D80" t="str">
        <f>"66/8582"</f>
        <v>66/8582</v>
      </c>
      <c r="E80">
        <v>0.194674552022012</v>
      </c>
      <c r="F80">
        <v>0.285851240943713</v>
      </c>
      <c r="G80">
        <v>0.215296306699893</v>
      </c>
      <c r="H80" t="s">
        <v>1732</v>
      </c>
      <c r="I80">
        <v>1</v>
      </c>
      <c r="J80" t="str">
        <f t="shared" si="5"/>
        <v/>
      </c>
    </row>
    <row r="81" spans="1:10">
      <c r="A81" t="s">
        <v>295</v>
      </c>
      <c r="B81" t="s">
        <v>296</v>
      </c>
      <c r="C81" t="str">
        <f t="shared" si="6"/>
        <v>1/28</v>
      </c>
      <c r="D81" t="str">
        <f>"70/8582"</f>
        <v>70/8582</v>
      </c>
      <c r="E81">
        <v>0.205215688756267</v>
      </c>
      <c r="F81">
        <v>0.29388913451514798</v>
      </c>
      <c r="G81">
        <v>0.22135025557856</v>
      </c>
      <c r="H81" t="s">
        <v>1238</v>
      </c>
      <c r="I81">
        <v>1</v>
      </c>
      <c r="J81" t="str">
        <f t="shared" si="5"/>
        <v/>
      </c>
    </row>
    <row r="82" spans="1:10">
      <c r="A82" t="s">
        <v>397</v>
      </c>
      <c r="B82" t="s">
        <v>398</v>
      </c>
      <c r="C82" t="str">
        <f t="shared" si="6"/>
        <v>1/28</v>
      </c>
      <c r="D82" t="str">
        <f>"70/8582"</f>
        <v>70/8582</v>
      </c>
      <c r="E82">
        <v>0.205215688756267</v>
      </c>
      <c r="F82">
        <v>0.29388913451514798</v>
      </c>
      <c r="G82">
        <v>0.22135025557856</v>
      </c>
      <c r="H82" t="s">
        <v>1719</v>
      </c>
      <c r="I82">
        <v>1</v>
      </c>
      <c r="J82" t="str">
        <f t="shared" si="5"/>
        <v/>
      </c>
    </row>
    <row r="83" spans="1:10">
      <c r="A83" t="s">
        <v>399</v>
      </c>
      <c r="B83" t="s">
        <v>400</v>
      </c>
      <c r="C83" t="str">
        <f t="shared" si="6"/>
        <v>1/28</v>
      </c>
      <c r="D83" t="str">
        <f>"72/8582"</f>
        <v>72/8582</v>
      </c>
      <c r="E83">
        <v>0.21043623900764</v>
      </c>
      <c r="F83">
        <v>0.29769028932788</v>
      </c>
      <c r="G83">
        <v>0.224213194321362</v>
      </c>
      <c r="H83" t="s">
        <v>1719</v>
      </c>
      <c r="I83">
        <v>1</v>
      </c>
      <c r="J83" t="str">
        <f t="shared" si="5"/>
        <v/>
      </c>
    </row>
    <row r="84" spans="1:10">
      <c r="A84" t="s">
        <v>403</v>
      </c>
      <c r="B84" t="s">
        <v>404</v>
      </c>
      <c r="C84" t="str">
        <f t="shared" si="6"/>
        <v>1/28</v>
      </c>
      <c r="D84" t="str">
        <f>"73/8582"</f>
        <v>73/8582</v>
      </c>
      <c r="E84">
        <v>0.21303409862077499</v>
      </c>
      <c r="F84">
        <v>0.29773440289168601</v>
      </c>
      <c r="G84">
        <v>0.22424641960081601</v>
      </c>
      <c r="H84" t="s">
        <v>1729</v>
      </c>
      <c r="I84">
        <v>1</v>
      </c>
      <c r="J84" t="str">
        <f t="shared" si="5"/>
        <v/>
      </c>
    </row>
    <row r="85" spans="1:10">
      <c r="A85" t="s">
        <v>1733</v>
      </c>
      <c r="B85" t="s">
        <v>1734</v>
      </c>
      <c r="C85" t="str">
        <f t="shared" si="6"/>
        <v>1/28</v>
      </c>
      <c r="D85" t="str">
        <f>"74/8582"</f>
        <v>74/8582</v>
      </c>
      <c r="E85">
        <v>0.215623714937454</v>
      </c>
      <c r="F85">
        <v>0.297766082532674</v>
      </c>
      <c r="G85">
        <v>0.224270279947477</v>
      </c>
      <c r="H85" t="s">
        <v>1716</v>
      </c>
      <c r="I85">
        <v>1</v>
      </c>
      <c r="J85" t="str">
        <f t="shared" si="5"/>
        <v/>
      </c>
    </row>
    <row r="86" spans="1:10">
      <c r="A86" t="s">
        <v>413</v>
      </c>
      <c r="B86" t="s">
        <v>414</v>
      </c>
      <c r="C86" t="str">
        <f t="shared" si="6"/>
        <v>1/28</v>
      </c>
      <c r="D86" t="str">
        <f>"75/8582"</f>
        <v>75/8582</v>
      </c>
      <c r="E86">
        <v>0.21820511314875499</v>
      </c>
      <c r="F86">
        <v>0.29778580147359601</v>
      </c>
      <c r="G86">
        <v>0.22428513178138301</v>
      </c>
      <c r="H86" t="s">
        <v>1719</v>
      </c>
      <c r="I86">
        <v>1</v>
      </c>
      <c r="J86" t="str">
        <f t="shared" si="5"/>
        <v/>
      </c>
    </row>
    <row r="87" spans="1:10">
      <c r="A87" t="s">
        <v>309</v>
      </c>
      <c r="B87" t="s">
        <v>310</v>
      </c>
      <c r="C87" t="str">
        <f>"2/28"</f>
        <v>2/28</v>
      </c>
      <c r="D87" t="str">
        <f>"274/8582"</f>
        <v>274/8582</v>
      </c>
      <c r="E87">
        <v>0.22455551908138599</v>
      </c>
      <c r="F87">
        <v>0.30120033326932</v>
      </c>
      <c r="G87">
        <v>0.22685687532988699</v>
      </c>
      <c r="H87" t="s">
        <v>1735</v>
      </c>
      <c r="I87">
        <v>2</v>
      </c>
      <c r="J87" t="str">
        <f t="shared" si="5"/>
        <v/>
      </c>
    </row>
    <row r="88" spans="1:10">
      <c r="A88" t="s">
        <v>1565</v>
      </c>
      <c r="B88" t="s">
        <v>1566</v>
      </c>
      <c r="C88" t="str">
        <f>"1/28"</f>
        <v>1/28</v>
      </c>
      <c r="D88" t="str">
        <f>"78/8582"</f>
        <v>78/8582</v>
      </c>
      <c r="E88">
        <v>0.22590024995199001</v>
      </c>
      <c r="F88">
        <v>0.30120033326932</v>
      </c>
      <c r="G88">
        <v>0.22685687532988699</v>
      </c>
      <c r="H88" t="s">
        <v>1547</v>
      </c>
      <c r="I88">
        <v>1</v>
      </c>
      <c r="J88" t="str">
        <f t="shared" si="5"/>
        <v/>
      </c>
    </row>
    <row r="89" spans="1:10">
      <c r="A89" t="s">
        <v>222</v>
      </c>
      <c r="B89" t="s">
        <v>223</v>
      </c>
      <c r="C89" t="str">
        <f>"2/28"</f>
        <v>2/28</v>
      </c>
      <c r="D89" t="str">
        <f>"285/8582"</f>
        <v>285/8582</v>
      </c>
      <c r="E89">
        <v>0.23791819650114801</v>
      </c>
      <c r="F89">
        <v>0.31361944084242299</v>
      </c>
      <c r="G89">
        <v>0.236210649636308</v>
      </c>
      <c r="H89" t="s">
        <v>1695</v>
      </c>
      <c r="I89">
        <v>2</v>
      </c>
      <c r="J89" t="str">
        <f t="shared" si="5"/>
        <v/>
      </c>
    </row>
    <row r="90" spans="1:10">
      <c r="A90" t="s">
        <v>519</v>
      </c>
      <c r="B90" t="s">
        <v>520</v>
      </c>
      <c r="C90" t="str">
        <f>"2/28"</f>
        <v>2/28</v>
      </c>
      <c r="D90" t="str">
        <f>"291/8582"</f>
        <v>291/8582</v>
      </c>
      <c r="E90">
        <v>0.24523163827557401</v>
      </c>
      <c r="F90">
        <v>0.31607633377740701</v>
      </c>
      <c r="G90">
        <v>0.23806112253652201</v>
      </c>
      <c r="H90" t="s">
        <v>1736</v>
      </c>
      <c r="I90">
        <v>2</v>
      </c>
      <c r="J90" t="str">
        <f t="shared" si="5"/>
        <v/>
      </c>
    </row>
    <row r="91" spans="1:10">
      <c r="A91" t="s">
        <v>433</v>
      </c>
      <c r="B91" t="s">
        <v>434</v>
      </c>
      <c r="C91" t="str">
        <f>"1/28"</f>
        <v>1/28</v>
      </c>
      <c r="D91" t="str">
        <f>"85/8582"</f>
        <v>85/8582</v>
      </c>
      <c r="E91">
        <v>0.24357258883968899</v>
      </c>
      <c r="F91">
        <v>0.31607633377740701</v>
      </c>
      <c r="G91">
        <v>0.23806112253652201</v>
      </c>
      <c r="H91" t="s">
        <v>1729</v>
      </c>
      <c r="I91">
        <v>1</v>
      </c>
      <c r="J91" t="str">
        <f t="shared" si="5"/>
        <v/>
      </c>
    </row>
    <row r="92" spans="1:10">
      <c r="A92" t="s">
        <v>314</v>
      </c>
      <c r="B92" t="s">
        <v>315</v>
      </c>
      <c r="C92" t="str">
        <f>"2/28"</f>
        <v>2/28</v>
      </c>
      <c r="D92" t="str">
        <f>"307/8582"</f>
        <v>307/8582</v>
      </c>
      <c r="E92">
        <v>0.26479044428572202</v>
      </c>
      <c r="F92">
        <v>0.33753507183674403</v>
      </c>
      <c r="G92">
        <v>0.25422332996778402</v>
      </c>
      <c r="H92" t="s">
        <v>1706</v>
      </c>
      <c r="I92">
        <v>2</v>
      </c>
      <c r="J92" t="str">
        <f t="shared" si="5"/>
        <v/>
      </c>
    </row>
    <row r="93" spans="1:10">
      <c r="A93" t="s">
        <v>301</v>
      </c>
      <c r="B93" t="s">
        <v>302</v>
      </c>
      <c r="C93" t="str">
        <f>"1/28"</f>
        <v>1/28</v>
      </c>
      <c r="D93" t="str">
        <f>"97/8582"</f>
        <v>97/8582</v>
      </c>
      <c r="E93">
        <v>0.27296675439596602</v>
      </c>
      <c r="F93">
        <v>0.34346717060910198</v>
      </c>
      <c r="G93">
        <v>0.25869124465113802</v>
      </c>
      <c r="H93" t="s">
        <v>267</v>
      </c>
      <c r="I93">
        <v>1</v>
      </c>
      <c r="J93" t="str">
        <f t="shared" si="5"/>
        <v/>
      </c>
    </row>
    <row r="94" spans="1:10">
      <c r="A94" t="s">
        <v>96</v>
      </c>
      <c r="B94" t="s">
        <v>97</v>
      </c>
      <c r="C94" t="str">
        <f>"1/28"</f>
        <v>1/28</v>
      </c>
      <c r="D94" t="str">
        <f>"98/8582"</f>
        <v>98/8582</v>
      </c>
      <c r="E94">
        <v>0.27536592126419401</v>
      </c>
      <c r="F94">
        <v>0.34346717060910198</v>
      </c>
      <c r="G94">
        <v>0.25869124465113802</v>
      </c>
      <c r="H94" t="s">
        <v>267</v>
      </c>
      <c r="I94">
        <v>1</v>
      </c>
      <c r="J94" t="str">
        <f t="shared" si="5"/>
        <v/>
      </c>
    </row>
    <row r="95" spans="1:10">
      <c r="A95" t="s">
        <v>457</v>
      </c>
      <c r="B95" t="s">
        <v>458</v>
      </c>
      <c r="C95" t="str">
        <f>"1/28"</f>
        <v>1/28</v>
      </c>
      <c r="D95" t="str">
        <f>"103/8582"</f>
        <v>103/8582</v>
      </c>
      <c r="E95">
        <v>0.28724769377734399</v>
      </c>
      <c r="F95">
        <v>0.35447587742736097</v>
      </c>
      <c r="G95">
        <v>0.26698273889719598</v>
      </c>
      <c r="H95" t="s">
        <v>1719</v>
      </c>
      <c r="I95">
        <v>1</v>
      </c>
      <c r="J95" t="str">
        <f t="shared" si="5"/>
        <v/>
      </c>
    </row>
    <row r="96" spans="1:10">
      <c r="A96" t="s">
        <v>190</v>
      </c>
      <c r="B96" t="s">
        <v>191</v>
      </c>
      <c r="C96" t="str">
        <f>"2/28"</f>
        <v>2/28</v>
      </c>
      <c r="D96" t="str">
        <f>"342/8582"</f>
        <v>342/8582</v>
      </c>
      <c r="E96">
        <v>0.30763089422697798</v>
      </c>
      <c r="F96">
        <v>0.37563351295083602</v>
      </c>
      <c r="G96">
        <v>0.28291816311179102</v>
      </c>
      <c r="H96" t="s">
        <v>1695</v>
      </c>
      <c r="I96">
        <v>2</v>
      </c>
      <c r="J96" t="str">
        <f t="shared" si="5"/>
        <v/>
      </c>
    </row>
    <row r="97" spans="1:10">
      <c r="A97" t="s">
        <v>894</v>
      </c>
      <c r="B97" t="s">
        <v>895</v>
      </c>
      <c r="C97" t="str">
        <f>"1/28"</f>
        <v>1/28</v>
      </c>
      <c r="D97" t="str">
        <f>"119/8582"</f>
        <v>119/8582</v>
      </c>
      <c r="E97">
        <v>0.32402022070928799</v>
      </c>
      <c r="F97">
        <v>0.391524433357057</v>
      </c>
      <c r="G97">
        <v>0.294886823671831</v>
      </c>
      <c r="H97" t="s">
        <v>1169</v>
      </c>
      <c r="I97">
        <v>1</v>
      </c>
      <c r="J97" t="str">
        <f t="shared" si="5"/>
        <v/>
      </c>
    </row>
    <row r="98" spans="1:10">
      <c r="A98" t="s">
        <v>151</v>
      </c>
      <c r="B98" t="s">
        <v>152</v>
      </c>
      <c r="C98" t="str">
        <f>"1/28"</f>
        <v>1/28</v>
      </c>
      <c r="D98" t="str">
        <f>"139/8582"</f>
        <v>139/8582</v>
      </c>
      <c r="E98">
        <v>0.367418902610747</v>
      </c>
      <c r="F98">
        <v>0.43938755363759402</v>
      </c>
      <c r="G98">
        <v>0.33093617923702701</v>
      </c>
      <c r="H98" t="s">
        <v>1184</v>
      </c>
      <c r="I98">
        <v>1</v>
      </c>
      <c r="J98" t="str">
        <f t="shared" si="5"/>
        <v/>
      </c>
    </row>
    <row r="99" spans="1:10">
      <c r="A99" t="s">
        <v>479</v>
      </c>
      <c r="B99" t="s">
        <v>480</v>
      </c>
      <c r="C99" t="str">
        <f>"1/28"</f>
        <v>1/28</v>
      </c>
      <c r="D99" t="str">
        <f>"143/8582"</f>
        <v>143/8582</v>
      </c>
      <c r="E99">
        <v>0.37577018604462897</v>
      </c>
      <c r="F99">
        <v>0.44478919980792803</v>
      </c>
      <c r="G99">
        <v>0.33500456972829401</v>
      </c>
      <c r="H99" t="s">
        <v>1719</v>
      </c>
      <c r="I99">
        <v>1</v>
      </c>
      <c r="J99" t="str">
        <f t="shared" si="5"/>
        <v/>
      </c>
    </row>
    <row r="100" spans="1:10">
      <c r="A100" t="s">
        <v>98</v>
      </c>
      <c r="B100" t="s">
        <v>99</v>
      </c>
      <c r="C100" t="str">
        <f>"1/28"</f>
        <v>1/28</v>
      </c>
      <c r="D100" t="str">
        <f>"153/8582"</f>
        <v>153/8582</v>
      </c>
      <c r="E100">
        <v>0.39618589615032801</v>
      </c>
      <c r="F100">
        <v>0.46421781771149501</v>
      </c>
      <c r="G100">
        <v>0.34963773929268699</v>
      </c>
      <c r="H100" t="s">
        <v>267</v>
      </c>
      <c r="I100">
        <v>1</v>
      </c>
      <c r="J100" t="str">
        <f t="shared" si="5"/>
        <v/>
      </c>
    </row>
    <row r="101" spans="1:10">
      <c r="A101" t="s">
        <v>156</v>
      </c>
      <c r="B101" t="s">
        <v>157</v>
      </c>
      <c r="C101" t="str">
        <f>"2/28"</f>
        <v>2/28</v>
      </c>
      <c r="D101" t="str">
        <f>"440/8582"</f>
        <v>440/8582</v>
      </c>
      <c r="E101">
        <v>0.42450365587883199</v>
      </c>
      <c r="F101">
        <v>0.49150939154050699</v>
      </c>
      <c r="G101">
        <v>0.37019309889167101</v>
      </c>
      <c r="H101" t="s">
        <v>1705</v>
      </c>
      <c r="I101">
        <v>2</v>
      </c>
      <c r="J101" t="str">
        <f t="shared" si="5"/>
        <v/>
      </c>
    </row>
    <row r="102" spans="1:10">
      <c r="A102" t="s">
        <v>158</v>
      </c>
      <c r="B102" t="s">
        <v>159</v>
      </c>
      <c r="C102" t="str">
        <f>"2/28"</f>
        <v>2/28</v>
      </c>
      <c r="D102" t="str">
        <f>"443/8582"</f>
        <v>443/8582</v>
      </c>
      <c r="E102">
        <v>0.42795214263440701</v>
      </c>
      <c r="F102">
        <v>0.49150939154050699</v>
      </c>
      <c r="G102">
        <v>0.37019309889167101</v>
      </c>
      <c r="H102" t="s">
        <v>1705</v>
      </c>
      <c r="I102">
        <v>2</v>
      </c>
      <c r="J102" t="str">
        <f t="shared" si="5"/>
        <v/>
      </c>
    </row>
    <row r="103" spans="1:10">
      <c r="A103" t="s">
        <v>160</v>
      </c>
      <c r="B103" t="s">
        <v>161</v>
      </c>
      <c r="C103" t="str">
        <f>"2/28"</f>
        <v>2/28</v>
      </c>
      <c r="D103" t="str">
        <f>"447/8582"</f>
        <v>447/8582</v>
      </c>
      <c r="E103">
        <v>0.43253499916606802</v>
      </c>
      <c r="F103">
        <v>0.49190254807121497</v>
      </c>
      <c r="G103">
        <v>0.37048921497196702</v>
      </c>
      <c r="H103" t="s">
        <v>1737</v>
      </c>
      <c r="I103">
        <v>2</v>
      </c>
      <c r="J103" t="str">
        <f t="shared" si="5"/>
        <v/>
      </c>
    </row>
    <row r="104" spans="1:10">
      <c r="A104" t="s">
        <v>487</v>
      </c>
      <c r="B104" t="s">
        <v>488</v>
      </c>
      <c r="C104" t="str">
        <f>"1/28"</f>
        <v>1/28</v>
      </c>
      <c r="D104" t="str">
        <f>"175/8582"</f>
        <v>175/8582</v>
      </c>
      <c r="E104">
        <v>0.43885900761659502</v>
      </c>
      <c r="F104">
        <v>0.49365900244745498</v>
      </c>
      <c r="G104">
        <v>0.37181213432975302</v>
      </c>
      <c r="H104" t="s">
        <v>1719</v>
      </c>
      <c r="I104">
        <v>1</v>
      </c>
      <c r="J104" t="str">
        <f t="shared" si="5"/>
        <v/>
      </c>
    </row>
    <row r="105" spans="1:10">
      <c r="A105" t="s">
        <v>489</v>
      </c>
      <c r="B105" t="s">
        <v>490</v>
      </c>
      <c r="C105" t="str">
        <f>"1/28"</f>
        <v>1/28</v>
      </c>
      <c r="D105" t="str">
        <f>"177/8582"</f>
        <v>177/8582</v>
      </c>
      <c r="E105">
        <v>0.44259082978047698</v>
      </c>
      <c r="F105">
        <v>0.49365900244745498</v>
      </c>
      <c r="G105">
        <v>0.37181213432975302</v>
      </c>
      <c r="H105" t="s">
        <v>1719</v>
      </c>
      <c r="I105">
        <v>1</v>
      </c>
      <c r="J105" t="str">
        <f t="shared" si="5"/>
        <v/>
      </c>
    </row>
    <row r="106" spans="1:10">
      <c r="A106" t="s">
        <v>84</v>
      </c>
      <c r="B106" t="s">
        <v>85</v>
      </c>
      <c r="C106" t="str">
        <f>"2/28"</f>
        <v>2/28</v>
      </c>
      <c r="D106" t="str">
        <f>"492/8582"</f>
        <v>492/8582</v>
      </c>
      <c r="E106">
        <v>0.48280953725099401</v>
      </c>
      <c r="F106">
        <v>0.53338958401062198</v>
      </c>
      <c r="G106">
        <v>0.401736256559724</v>
      </c>
      <c r="H106" t="s">
        <v>1168</v>
      </c>
      <c r="I106">
        <v>2</v>
      </c>
      <c r="J106" t="str">
        <f t="shared" si="5"/>
        <v/>
      </c>
    </row>
    <row r="107" spans="1:10">
      <c r="A107" t="s">
        <v>523</v>
      </c>
      <c r="B107" t="s">
        <v>524</v>
      </c>
      <c r="C107" t="str">
        <f>"2/28"</f>
        <v>2/28</v>
      </c>
      <c r="D107" t="str">
        <f>"498/8582"</f>
        <v>498/8582</v>
      </c>
      <c r="E107">
        <v>0.48932298422807602</v>
      </c>
      <c r="F107">
        <v>0.53548552990997</v>
      </c>
      <c r="G107">
        <v>0.40331487279970502</v>
      </c>
      <c r="H107" t="s">
        <v>1705</v>
      </c>
      <c r="I107">
        <v>2</v>
      </c>
      <c r="J107" t="str">
        <f t="shared" si="5"/>
        <v/>
      </c>
    </row>
    <row r="108" spans="1:10">
      <c r="A108" t="s">
        <v>255</v>
      </c>
      <c r="B108" t="s">
        <v>256</v>
      </c>
      <c r="C108" t="str">
        <f t="shared" ref="C108:C117" si="7">"1/28"</f>
        <v>1/28</v>
      </c>
      <c r="D108" t="str">
        <f>"218/8582"</f>
        <v>218/8582</v>
      </c>
      <c r="E108">
        <v>0.51402409805178795</v>
      </c>
      <c r="F108">
        <v>0.55725976985053605</v>
      </c>
      <c r="G108">
        <v>0.41971470868960598</v>
      </c>
      <c r="H108" t="s">
        <v>1238</v>
      </c>
      <c r="I108">
        <v>1</v>
      </c>
      <c r="J108" t="str">
        <f t="shared" si="5"/>
        <v/>
      </c>
    </row>
    <row r="109" spans="1:10">
      <c r="A109" t="s">
        <v>503</v>
      </c>
      <c r="B109" t="s">
        <v>504</v>
      </c>
      <c r="C109" t="str">
        <f t="shared" si="7"/>
        <v>1/28</v>
      </c>
      <c r="D109" t="str">
        <f>"230/8582"</f>
        <v>230/8582</v>
      </c>
      <c r="E109">
        <v>0.53320371122445898</v>
      </c>
      <c r="F109">
        <v>0.57270028242627102</v>
      </c>
      <c r="G109">
        <v>0.43134413286189199</v>
      </c>
      <c r="H109" t="s">
        <v>1719</v>
      </c>
      <c r="I109">
        <v>1</v>
      </c>
      <c r="J109" t="str">
        <f t="shared" si="5"/>
        <v/>
      </c>
    </row>
    <row r="110" spans="1:10">
      <c r="A110" t="s">
        <v>509</v>
      </c>
      <c r="B110" t="s">
        <v>510</v>
      </c>
      <c r="C110" t="str">
        <f t="shared" si="7"/>
        <v>1/28</v>
      </c>
      <c r="D110" t="str">
        <f>"256/8582"</f>
        <v>256/8582</v>
      </c>
      <c r="E110">
        <v>0.57228777370038897</v>
      </c>
      <c r="F110">
        <v>0.60848685035643502</v>
      </c>
      <c r="G110">
        <v>0.45829771850802298</v>
      </c>
      <c r="H110" t="s">
        <v>1719</v>
      </c>
      <c r="I110">
        <v>1</v>
      </c>
      <c r="J110" t="str">
        <f t="shared" si="5"/>
        <v/>
      </c>
    </row>
    <row r="111" spans="1:10">
      <c r="A111" t="s">
        <v>511</v>
      </c>
      <c r="B111" t="s">
        <v>512</v>
      </c>
      <c r="C111" t="str">
        <f t="shared" si="7"/>
        <v>1/28</v>
      </c>
      <c r="D111" t="str">
        <f>"262/8582"</f>
        <v>262/8582</v>
      </c>
      <c r="E111">
        <v>0.58084836240287196</v>
      </c>
      <c r="F111">
        <v>0.60848685035643502</v>
      </c>
      <c r="G111">
        <v>0.45829771850802298</v>
      </c>
      <c r="H111" t="s">
        <v>1184</v>
      </c>
      <c r="I111">
        <v>1</v>
      </c>
      <c r="J111" t="str">
        <f t="shared" si="5"/>
        <v/>
      </c>
    </row>
    <row r="112" spans="1:10">
      <c r="A112" t="s">
        <v>260</v>
      </c>
      <c r="B112" t="s">
        <v>261</v>
      </c>
      <c r="C112" t="str">
        <f t="shared" si="7"/>
        <v>1/28</v>
      </c>
      <c r="D112" t="str">
        <f>"263/8582"</f>
        <v>263/8582</v>
      </c>
      <c r="E112">
        <v>0.58225896887555395</v>
      </c>
      <c r="F112">
        <v>0.60848685035643502</v>
      </c>
      <c r="G112">
        <v>0.45829771850802298</v>
      </c>
      <c r="H112" t="s">
        <v>1169</v>
      </c>
      <c r="I112">
        <v>1</v>
      </c>
      <c r="J112" t="str">
        <f t="shared" si="5"/>
        <v/>
      </c>
    </row>
    <row r="113" spans="1:10">
      <c r="A113" t="s">
        <v>515</v>
      </c>
      <c r="B113" t="s">
        <v>516</v>
      </c>
      <c r="C113" t="str">
        <f t="shared" si="7"/>
        <v>1/28</v>
      </c>
      <c r="D113" t="str">
        <f>"268/8582"</f>
        <v>268/8582</v>
      </c>
      <c r="E113">
        <v>0.58924361321009699</v>
      </c>
      <c r="F113">
        <v>0.61028802796759996</v>
      </c>
      <c r="G113">
        <v>0.45965432233494402</v>
      </c>
      <c r="H113" t="s">
        <v>1184</v>
      </c>
      <c r="I113">
        <v>1</v>
      </c>
      <c r="J113" t="str">
        <f t="shared" si="5"/>
        <v/>
      </c>
    </row>
    <row r="114" spans="1:10">
      <c r="A114" t="s">
        <v>517</v>
      </c>
      <c r="B114" t="s">
        <v>518</v>
      </c>
      <c r="C114" t="str">
        <f t="shared" si="7"/>
        <v>1/28</v>
      </c>
      <c r="D114" t="str">
        <f>"277/8582"</f>
        <v>277/8582</v>
      </c>
      <c r="E114">
        <v>0.60153319724535803</v>
      </c>
      <c r="F114">
        <v>0.61750310513682805</v>
      </c>
      <c r="G114">
        <v>0.46508854561122198</v>
      </c>
      <c r="H114" t="s">
        <v>1719</v>
      </c>
      <c r="I114">
        <v>1</v>
      </c>
      <c r="J114" t="str">
        <f t="shared" si="5"/>
        <v/>
      </c>
    </row>
    <row r="115" spans="1:10">
      <c r="A115" t="s">
        <v>312</v>
      </c>
      <c r="B115" t="s">
        <v>313</v>
      </c>
      <c r="C115" t="str">
        <f t="shared" si="7"/>
        <v>1/28</v>
      </c>
      <c r="D115" t="str">
        <f>"282/8582"</f>
        <v>282/8582</v>
      </c>
      <c r="E115">
        <v>0.60820673374401002</v>
      </c>
      <c r="F115">
        <v>0.61880233903024495</v>
      </c>
      <c r="G115">
        <v>0.46606709745472202</v>
      </c>
      <c r="H115" t="s">
        <v>282</v>
      </c>
      <c r="I115">
        <v>1</v>
      </c>
      <c r="J115" t="str">
        <f t="shared" si="5"/>
        <v/>
      </c>
    </row>
    <row r="116" spans="1:10">
      <c r="A116" t="s">
        <v>1261</v>
      </c>
      <c r="B116" t="s">
        <v>1262</v>
      </c>
      <c r="C116" t="str">
        <f t="shared" si="7"/>
        <v>1/28</v>
      </c>
      <c r="D116" t="str">
        <f>"286/8582"</f>
        <v>286/8582</v>
      </c>
      <c r="E116">
        <v>0.61346783610757005</v>
      </c>
      <c r="F116">
        <v>0.61880233903024495</v>
      </c>
      <c r="G116">
        <v>0.46606709745472202</v>
      </c>
      <c r="H116" t="s">
        <v>1719</v>
      </c>
      <c r="I116">
        <v>1</v>
      </c>
      <c r="J116" t="str">
        <f t="shared" si="5"/>
        <v/>
      </c>
    </row>
    <row r="117" spans="1:10">
      <c r="A117" t="s">
        <v>262</v>
      </c>
      <c r="B117" t="s">
        <v>263</v>
      </c>
      <c r="C117" t="str">
        <f t="shared" si="7"/>
        <v>1/28</v>
      </c>
      <c r="D117" t="str">
        <f>"323/8582"</f>
        <v>323/8582</v>
      </c>
      <c r="E117">
        <v>0.65901048350591995</v>
      </c>
      <c r="F117">
        <v>0.65901048350591995</v>
      </c>
      <c r="G117">
        <v>0.49635090862968501</v>
      </c>
      <c r="H117" t="s">
        <v>267</v>
      </c>
      <c r="I117">
        <v>1</v>
      </c>
      <c r="J117" t="str">
        <f t="shared" si="5"/>
        <v/>
      </c>
    </row>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820E8-AF75-493A-9D4B-D5748DDD19EE}">
  <sheetPr>
    <tabColor theme="9"/>
  </sheetPr>
  <dimension ref="A1:J115"/>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1263</v>
      </c>
      <c r="B2" s="9" t="s">
        <v>1264</v>
      </c>
      <c r="C2" s="9" t="str">
        <f>"4/23"</f>
        <v>4/23</v>
      </c>
      <c r="D2" s="9" t="str">
        <f>"27/8582"</f>
        <v>27/8582</v>
      </c>
      <c r="E2" s="9">
        <v>6.6055130111739996E-7</v>
      </c>
      <c r="F2" s="9">
        <v>7.5302848327383606E-5</v>
      </c>
      <c r="G2" s="9">
        <v>5.9101958521030501E-5</v>
      </c>
      <c r="H2" s="9" t="s">
        <v>1738</v>
      </c>
      <c r="I2" s="9">
        <v>4</v>
      </c>
      <c r="J2" s="9" t="str">
        <f t="shared" ref="J2:J65" si="0">IF(F2&lt;0.05,"*","")</f>
        <v>*</v>
      </c>
    </row>
    <row r="3" spans="1:10">
      <c r="A3" s="9" t="s">
        <v>759</v>
      </c>
      <c r="B3" s="9" t="s">
        <v>760</v>
      </c>
      <c r="C3" s="9" t="str">
        <f>"4/23"</f>
        <v>4/23</v>
      </c>
      <c r="D3" s="9" t="str">
        <f>"126/8582"</f>
        <v>126/8582</v>
      </c>
      <c r="E3" s="9">
        <v>3.1597669057691199E-4</v>
      </c>
      <c r="F3" s="9">
        <v>1.8010671362884E-2</v>
      </c>
      <c r="G3" s="9">
        <v>1.41357993152829E-2</v>
      </c>
      <c r="H3" s="9" t="s">
        <v>1738</v>
      </c>
      <c r="I3" s="9">
        <v>4</v>
      </c>
      <c r="J3" s="9" t="str">
        <f t="shared" si="0"/>
        <v>*</v>
      </c>
    </row>
    <row r="4" spans="1:10">
      <c r="A4" t="s">
        <v>1204</v>
      </c>
      <c r="B4" t="s">
        <v>1205</v>
      </c>
      <c r="C4" t="str">
        <f>"2/23"</f>
        <v>2/23</v>
      </c>
      <c r="D4" t="str">
        <f>"30/8582"</f>
        <v>30/8582</v>
      </c>
      <c r="E4">
        <v>2.8555315120247201E-3</v>
      </c>
      <c r="F4">
        <v>0.108510197456939</v>
      </c>
      <c r="G4">
        <v>8.5164974920035594E-2</v>
      </c>
      <c r="H4" t="s">
        <v>1739</v>
      </c>
      <c r="I4">
        <v>2</v>
      </c>
      <c r="J4" t="str">
        <f t="shared" si="0"/>
        <v/>
      </c>
    </row>
    <row r="5" spans="1:10">
      <c r="A5" t="s">
        <v>1225</v>
      </c>
      <c r="B5" t="s">
        <v>1226</v>
      </c>
      <c r="C5" t="str">
        <f>"2/23"</f>
        <v>2/23</v>
      </c>
      <c r="D5" t="str">
        <f>"42/8582"</f>
        <v>42/8582</v>
      </c>
      <c r="E5">
        <v>5.5427366739547197E-3</v>
      </c>
      <c r="F5">
        <v>0.126374396166168</v>
      </c>
      <c r="G5">
        <v>9.9185814165505606E-2</v>
      </c>
      <c r="H5" t="s">
        <v>1740</v>
      </c>
      <c r="I5">
        <v>2</v>
      </c>
      <c r="J5" t="str">
        <f t="shared" si="0"/>
        <v/>
      </c>
    </row>
    <row r="6" spans="1:10">
      <c r="A6" t="s">
        <v>1227</v>
      </c>
      <c r="B6" t="s">
        <v>1228</v>
      </c>
      <c r="C6" t="str">
        <f>"2/23"</f>
        <v>2/23</v>
      </c>
      <c r="D6" t="str">
        <f>"42/8582"</f>
        <v>42/8582</v>
      </c>
      <c r="E6">
        <v>5.5427366739547197E-3</v>
      </c>
      <c r="F6">
        <v>0.126374396166168</v>
      </c>
      <c r="G6">
        <v>9.9185814165505606E-2</v>
      </c>
      <c r="H6" t="s">
        <v>1740</v>
      </c>
      <c r="I6">
        <v>2</v>
      </c>
      <c r="J6" t="str">
        <f t="shared" si="0"/>
        <v/>
      </c>
    </row>
    <row r="7" spans="1:10">
      <c r="A7" t="s">
        <v>82</v>
      </c>
      <c r="B7" t="s">
        <v>83</v>
      </c>
      <c r="C7" t="str">
        <f>"3/23"</f>
        <v>3/23</v>
      </c>
      <c r="D7" t="str">
        <f>"246/8582"</f>
        <v>246/8582</v>
      </c>
      <c r="E7">
        <v>2.6983209629051201E-2</v>
      </c>
      <c r="F7">
        <v>0.18278356630076001</v>
      </c>
      <c r="G7">
        <v>0.14345893938656201</v>
      </c>
      <c r="H7" t="s">
        <v>1741</v>
      </c>
      <c r="I7">
        <v>3</v>
      </c>
      <c r="J7" t="str">
        <f t="shared" si="0"/>
        <v/>
      </c>
    </row>
    <row r="8" spans="1:10">
      <c r="A8" t="s">
        <v>143</v>
      </c>
      <c r="B8" t="s">
        <v>144</v>
      </c>
      <c r="C8" t="str">
        <f>"2/23"</f>
        <v>2/23</v>
      </c>
      <c r="D8" t="str">
        <f>"91/8582"</f>
        <v>91/8582</v>
      </c>
      <c r="E8">
        <v>2.43497048020157E-2</v>
      </c>
      <c r="F8">
        <v>0.18278356630076001</v>
      </c>
      <c r="G8">
        <v>0.14345893938656201</v>
      </c>
      <c r="H8" t="s">
        <v>1742</v>
      </c>
      <c r="I8">
        <v>2</v>
      </c>
      <c r="J8" t="str">
        <f t="shared" si="0"/>
        <v/>
      </c>
    </row>
    <row r="9" spans="1:10">
      <c r="A9" t="s">
        <v>303</v>
      </c>
      <c r="B9" t="s">
        <v>304</v>
      </c>
      <c r="C9" t="str">
        <f>"2/23"</f>
        <v>2/23</v>
      </c>
      <c r="D9" t="str">
        <f>"99/8582"</f>
        <v>99/8582</v>
      </c>
      <c r="E9">
        <v>2.8474889219674299E-2</v>
      </c>
      <c r="F9">
        <v>0.18278356630076001</v>
      </c>
      <c r="G9">
        <v>0.14345893938656201</v>
      </c>
      <c r="H9" t="s">
        <v>1739</v>
      </c>
      <c r="I9">
        <v>2</v>
      </c>
      <c r="J9" t="str">
        <f t="shared" si="0"/>
        <v/>
      </c>
    </row>
    <row r="10" spans="1:10">
      <c r="A10" t="s">
        <v>72</v>
      </c>
      <c r="B10" t="s">
        <v>73</v>
      </c>
      <c r="C10" t="str">
        <f>"2/23"</f>
        <v>2/23</v>
      </c>
      <c r="D10" t="str">
        <f>"117/8582"</f>
        <v>117/8582</v>
      </c>
      <c r="E10">
        <v>3.86942117515435E-2</v>
      </c>
      <c r="F10">
        <v>0.18278356630076001</v>
      </c>
      <c r="G10">
        <v>0.14345893938656201</v>
      </c>
      <c r="H10" t="s">
        <v>1743</v>
      </c>
      <c r="I10">
        <v>2</v>
      </c>
      <c r="J10" t="str">
        <f t="shared" si="0"/>
        <v/>
      </c>
    </row>
    <row r="11" spans="1:10">
      <c r="A11" t="s">
        <v>76</v>
      </c>
      <c r="B11" t="s">
        <v>77</v>
      </c>
      <c r="C11" t="str">
        <f>"2/23"</f>
        <v>2/23</v>
      </c>
      <c r="D11" t="str">
        <f>"122/8582"</f>
        <v>122/8582</v>
      </c>
      <c r="E11">
        <v>4.1749677499648002E-2</v>
      </c>
      <c r="F11">
        <v>0.18278356630076001</v>
      </c>
      <c r="G11">
        <v>0.14345893938656201</v>
      </c>
      <c r="H11" t="s">
        <v>1743</v>
      </c>
      <c r="I11">
        <v>2</v>
      </c>
      <c r="J11" t="str">
        <f t="shared" si="0"/>
        <v/>
      </c>
    </row>
    <row r="12" spans="1:10">
      <c r="A12" t="s">
        <v>475</v>
      </c>
      <c r="B12" t="s">
        <v>476</v>
      </c>
      <c r="C12" t="str">
        <f>"2/23"</f>
        <v>2/23</v>
      </c>
      <c r="D12" t="str">
        <f>"127/8582"</f>
        <v>127/8582</v>
      </c>
      <c r="E12">
        <v>4.4894209266853398E-2</v>
      </c>
      <c r="F12">
        <v>0.18278356630076001</v>
      </c>
      <c r="G12">
        <v>0.14345893938656201</v>
      </c>
      <c r="H12" t="s">
        <v>1740</v>
      </c>
      <c r="I12">
        <v>2</v>
      </c>
      <c r="J12" t="str">
        <f t="shared" si="0"/>
        <v/>
      </c>
    </row>
    <row r="13" spans="1:10">
      <c r="A13" t="s">
        <v>1744</v>
      </c>
      <c r="B13" t="s">
        <v>1745</v>
      </c>
      <c r="C13" t="str">
        <f t="shared" ref="C13:C45" si="1">"1/23"</f>
        <v>1/23</v>
      </c>
      <c r="D13" t="str">
        <f>"10/8582"</f>
        <v>10/8582</v>
      </c>
      <c r="E13">
        <v>2.6493091560030699E-2</v>
      </c>
      <c r="F13">
        <v>0.18278356630076001</v>
      </c>
      <c r="G13">
        <v>0.14345893938656201</v>
      </c>
      <c r="H13" t="s">
        <v>1746</v>
      </c>
      <c r="I13">
        <v>1</v>
      </c>
      <c r="J13" t="str">
        <f t="shared" si="0"/>
        <v/>
      </c>
    </row>
    <row r="14" spans="1:10">
      <c r="A14" t="s">
        <v>1747</v>
      </c>
      <c r="B14" t="s">
        <v>1748</v>
      </c>
      <c r="C14" t="str">
        <f t="shared" si="1"/>
        <v>1/23</v>
      </c>
      <c r="D14" t="str">
        <f>"10/8582"</f>
        <v>10/8582</v>
      </c>
      <c r="E14">
        <v>2.6493091560030699E-2</v>
      </c>
      <c r="F14">
        <v>0.18278356630076001</v>
      </c>
      <c r="G14">
        <v>0.14345893938656201</v>
      </c>
      <c r="H14" t="s">
        <v>1746</v>
      </c>
      <c r="I14">
        <v>1</v>
      </c>
      <c r="J14" t="str">
        <f t="shared" si="0"/>
        <v/>
      </c>
    </row>
    <row r="15" spans="1:10">
      <c r="A15" t="s">
        <v>1749</v>
      </c>
      <c r="B15" t="s">
        <v>1750</v>
      </c>
      <c r="C15" t="str">
        <f t="shared" si="1"/>
        <v>1/23</v>
      </c>
      <c r="D15" t="str">
        <f>"10/8582"</f>
        <v>10/8582</v>
      </c>
      <c r="E15">
        <v>2.6493091560030699E-2</v>
      </c>
      <c r="F15">
        <v>0.18278356630076001</v>
      </c>
      <c r="G15">
        <v>0.14345893938656201</v>
      </c>
      <c r="H15" t="s">
        <v>1751</v>
      </c>
      <c r="I15">
        <v>1</v>
      </c>
      <c r="J15" t="str">
        <f t="shared" si="0"/>
        <v/>
      </c>
    </row>
    <row r="16" spans="1:10">
      <c r="A16" t="s">
        <v>1266</v>
      </c>
      <c r="B16" t="s">
        <v>1267</v>
      </c>
      <c r="C16" t="str">
        <f t="shared" si="1"/>
        <v>1/23</v>
      </c>
      <c r="D16" t="str">
        <f>"11/8582"</f>
        <v>11/8582</v>
      </c>
      <c r="E16">
        <v>2.91051609597179E-2</v>
      </c>
      <c r="F16">
        <v>0.18278356630076001</v>
      </c>
      <c r="G16">
        <v>0.14345893938656201</v>
      </c>
      <c r="H16" t="s">
        <v>1268</v>
      </c>
      <c r="I16">
        <v>1</v>
      </c>
      <c r="J16" t="str">
        <f t="shared" si="0"/>
        <v/>
      </c>
    </row>
    <row r="17" spans="1:10">
      <c r="A17" t="s">
        <v>1269</v>
      </c>
      <c r="B17" t="s">
        <v>1270</v>
      </c>
      <c r="C17" t="str">
        <f t="shared" si="1"/>
        <v>1/23</v>
      </c>
      <c r="D17" t="str">
        <f>"11/8582"</f>
        <v>11/8582</v>
      </c>
      <c r="E17">
        <v>2.91051609597179E-2</v>
      </c>
      <c r="F17">
        <v>0.18278356630076001</v>
      </c>
      <c r="G17">
        <v>0.14345893938656201</v>
      </c>
      <c r="H17" t="s">
        <v>1746</v>
      </c>
      <c r="I17">
        <v>1</v>
      </c>
      <c r="J17" t="str">
        <f t="shared" si="0"/>
        <v/>
      </c>
    </row>
    <row r="18" spans="1:10">
      <c r="A18" t="s">
        <v>1671</v>
      </c>
      <c r="B18" t="s">
        <v>1672</v>
      </c>
      <c r="C18" t="str">
        <f t="shared" si="1"/>
        <v>1/23</v>
      </c>
      <c r="D18" t="str">
        <f>"12/8582"</f>
        <v>12/8582</v>
      </c>
      <c r="E18">
        <v>3.1710525712713399E-2</v>
      </c>
      <c r="F18">
        <v>0.18278356630076001</v>
      </c>
      <c r="G18">
        <v>0.14345893938656201</v>
      </c>
      <c r="H18" t="s">
        <v>1746</v>
      </c>
      <c r="I18">
        <v>1</v>
      </c>
      <c r="J18" t="str">
        <f t="shared" si="0"/>
        <v/>
      </c>
    </row>
    <row r="19" spans="1:10">
      <c r="A19" t="s">
        <v>1752</v>
      </c>
      <c r="B19" t="s">
        <v>1753</v>
      </c>
      <c r="C19" t="str">
        <f t="shared" si="1"/>
        <v>1/23</v>
      </c>
      <c r="D19" t="str">
        <f>"12/8582"</f>
        <v>12/8582</v>
      </c>
      <c r="E19">
        <v>3.1710525712713399E-2</v>
      </c>
      <c r="F19">
        <v>0.18278356630076001</v>
      </c>
      <c r="G19">
        <v>0.14345893938656201</v>
      </c>
      <c r="H19" t="s">
        <v>1746</v>
      </c>
      <c r="I19">
        <v>1</v>
      </c>
      <c r="J19" t="str">
        <f t="shared" si="0"/>
        <v/>
      </c>
    </row>
    <row r="20" spans="1:10">
      <c r="A20" t="s">
        <v>813</v>
      </c>
      <c r="B20" t="s">
        <v>814</v>
      </c>
      <c r="C20" t="str">
        <f t="shared" si="1"/>
        <v>1/23</v>
      </c>
      <c r="D20" t="str">
        <f>"13/8582"</f>
        <v>13/8582</v>
      </c>
      <c r="E20">
        <v>3.4309202248140602E-2</v>
      </c>
      <c r="F20">
        <v>0.18278356630076001</v>
      </c>
      <c r="G20">
        <v>0.14345893938656201</v>
      </c>
      <c r="H20" t="s">
        <v>1746</v>
      </c>
      <c r="I20">
        <v>1</v>
      </c>
      <c r="J20" t="str">
        <f t="shared" si="0"/>
        <v/>
      </c>
    </row>
    <row r="21" spans="1:10">
      <c r="A21" t="s">
        <v>940</v>
      </c>
      <c r="B21" t="s">
        <v>941</v>
      </c>
      <c r="C21" t="str">
        <f t="shared" si="1"/>
        <v>1/23</v>
      </c>
      <c r="D21" t="str">
        <f>"13/8582"</f>
        <v>13/8582</v>
      </c>
      <c r="E21">
        <v>3.4309202248140602E-2</v>
      </c>
      <c r="F21">
        <v>0.18278356630076001</v>
      </c>
      <c r="G21">
        <v>0.14345893938656201</v>
      </c>
      <c r="H21" t="s">
        <v>942</v>
      </c>
      <c r="I21">
        <v>1</v>
      </c>
      <c r="J21" t="str">
        <f t="shared" si="0"/>
        <v/>
      </c>
    </row>
    <row r="22" spans="1:10">
      <c r="A22" t="s">
        <v>1754</v>
      </c>
      <c r="B22" t="s">
        <v>1755</v>
      </c>
      <c r="C22" t="str">
        <f t="shared" si="1"/>
        <v>1/23</v>
      </c>
      <c r="D22" t="str">
        <f>"14/8582"</f>
        <v>14/8582</v>
      </c>
      <c r="E22">
        <v>3.69012069567752E-2</v>
      </c>
      <c r="F22">
        <v>0.18278356630076001</v>
      </c>
      <c r="G22">
        <v>0.14345893938656201</v>
      </c>
      <c r="H22" t="s">
        <v>1746</v>
      </c>
      <c r="I22">
        <v>1</v>
      </c>
      <c r="J22" t="str">
        <f t="shared" si="0"/>
        <v/>
      </c>
    </row>
    <row r="23" spans="1:10">
      <c r="A23" t="s">
        <v>1179</v>
      </c>
      <c r="B23" t="s">
        <v>1180</v>
      </c>
      <c r="C23" t="str">
        <f t="shared" si="1"/>
        <v>1/23</v>
      </c>
      <c r="D23" t="str">
        <f>"15/8582"</f>
        <v>15/8582</v>
      </c>
      <c r="E23">
        <v>3.9486556191135197E-2</v>
      </c>
      <c r="F23">
        <v>0.18278356630076001</v>
      </c>
      <c r="G23">
        <v>0.14345893938656201</v>
      </c>
      <c r="H23" t="s">
        <v>1756</v>
      </c>
      <c r="I23">
        <v>1</v>
      </c>
      <c r="J23" t="str">
        <f t="shared" si="0"/>
        <v/>
      </c>
    </row>
    <row r="24" spans="1:10">
      <c r="A24" t="s">
        <v>1757</v>
      </c>
      <c r="B24" t="s">
        <v>1758</v>
      </c>
      <c r="C24" t="str">
        <f t="shared" si="1"/>
        <v>1/23</v>
      </c>
      <c r="D24" t="str">
        <f>"15/8582"</f>
        <v>15/8582</v>
      </c>
      <c r="E24">
        <v>3.9486556191135197E-2</v>
      </c>
      <c r="F24">
        <v>0.18278356630076001</v>
      </c>
      <c r="G24">
        <v>0.14345893938656201</v>
      </c>
      <c r="H24" t="s">
        <v>1746</v>
      </c>
      <c r="I24">
        <v>1</v>
      </c>
      <c r="J24" t="str">
        <f t="shared" si="0"/>
        <v/>
      </c>
    </row>
    <row r="25" spans="1:10">
      <c r="A25" t="s">
        <v>1759</v>
      </c>
      <c r="B25" t="s">
        <v>1760</v>
      </c>
      <c r="C25" t="str">
        <f t="shared" si="1"/>
        <v>1/23</v>
      </c>
      <c r="D25" t="str">
        <f>"16/8582"</f>
        <v>16/8582</v>
      </c>
      <c r="E25">
        <v>4.2065266265560702E-2</v>
      </c>
      <c r="F25">
        <v>0.18278356630076001</v>
      </c>
      <c r="G25">
        <v>0.14345893938656201</v>
      </c>
      <c r="H25" t="s">
        <v>1761</v>
      </c>
      <c r="I25">
        <v>1</v>
      </c>
      <c r="J25" t="str">
        <f t="shared" si="0"/>
        <v/>
      </c>
    </row>
    <row r="26" spans="1:10">
      <c r="A26" t="s">
        <v>1762</v>
      </c>
      <c r="B26" t="s">
        <v>1763</v>
      </c>
      <c r="C26" t="str">
        <f t="shared" si="1"/>
        <v>1/23</v>
      </c>
      <c r="D26" t="str">
        <f>"16/8582"</f>
        <v>16/8582</v>
      </c>
      <c r="E26">
        <v>4.2065266265560702E-2</v>
      </c>
      <c r="F26">
        <v>0.18278356630076001</v>
      </c>
      <c r="G26">
        <v>0.14345893938656201</v>
      </c>
      <c r="H26" t="s">
        <v>1746</v>
      </c>
      <c r="I26">
        <v>1</v>
      </c>
      <c r="J26" t="str">
        <f t="shared" si="0"/>
        <v/>
      </c>
    </row>
    <row r="27" spans="1:10">
      <c r="A27" t="s">
        <v>1409</v>
      </c>
      <c r="B27" t="s">
        <v>1410</v>
      </c>
      <c r="C27" t="str">
        <f t="shared" si="1"/>
        <v>1/23</v>
      </c>
      <c r="D27" t="str">
        <f>"17/8582"</f>
        <v>17/8582</v>
      </c>
      <c r="E27">
        <v>4.4637353456302299E-2</v>
      </c>
      <c r="F27">
        <v>0.18278356630076001</v>
      </c>
      <c r="G27">
        <v>0.14345893938656201</v>
      </c>
      <c r="H27" t="s">
        <v>1746</v>
      </c>
      <c r="I27">
        <v>1</v>
      </c>
      <c r="J27" t="str">
        <f t="shared" si="0"/>
        <v/>
      </c>
    </row>
    <row r="28" spans="1:10">
      <c r="A28" t="s">
        <v>1348</v>
      </c>
      <c r="B28" t="s">
        <v>1349</v>
      </c>
      <c r="C28" t="str">
        <f t="shared" si="1"/>
        <v>1/23</v>
      </c>
      <c r="D28" t="str">
        <f>"17/8582"</f>
        <v>17/8582</v>
      </c>
      <c r="E28">
        <v>4.4637353456302299E-2</v>
      </c>
      <c r="F28">
        <v>0.18278356630076001</v>
      </c>
      <c r="G28">
        <v>0.14345893938656201</v>
      </c>
      <c r="H28" t="s">
        <v>1350</v>
      </c>
      <c r="I28">
        <v>1</v>
      </c>
      <c r="J28" t="str">
        <f t="shared" si="0"/>
        <v/>
      </c>
    </row>
    <row r="29" spans="1:10">
      <c r="A29" t="s">
        <v>1764</v>
      </c>
      <c r="B29" t="s">
        <v>1765</v>
      </c>
      <c r="C29" t="str">
        <f t="shared" si="1"/>
        <v>1/23</v>
      </c>
      <c r="D29" t="str">
        <f>"17/8582"</f>
        <v>17/8582</v>
      </c>
      <c r="E29">
        <v>4.4637353456302299E-2</v>
      </c>
      <c r="F29">
        <v>0.18278356630076001</v>
      </c>
      <c r="G29">
        <v>0.14345893938656201</v>
      </c>
      <c r="H29" t="s">
        <v>1746</v>
      </c>
      <c r="I29">
        <v>1</v>
      </c>
      <c r="J29" t="str">
        <f t="shared" si="0"/>
        <v/>
      </c>
    </row>
    <row r="30" spans="1:10">
      <c r="A30" t="s">
        <v>1696</v>
      </c>
      <c r="B30" t="s">
        <v>1697</v>
      </c>
      <c r="C30" t="str">
        <f t="shared" si="1"/>
        <v>1/23</v>
      </c>
      <c r="D30" t="str">
        <f>"19/8582"</f>
        <v>19/8582</v>
      </c>
      <c r="E30">
        <v>4.9761724101785997E-2</v>
      </c>
      <c r="F30">
        <v>0.195615053365642</v>
      </c>
      <c r="G30">
        <v>0.15352982027774301</v>
      </c>
      <c r="H30" t="s">
        <v>1746</v>
      </c>
      <c r="I30">
        <v>1</v>
      </c>
      <c r="J30" t="str">
        <f t="shared" si="0"/>
        <v/>
      </c>
    </row>
    <row r="31" spans="1:10">
      <c r="A31" t="s">
        <v>1766</v>
      </c>
      <c r="B31" t="s">
        <v>1767</v>
      </c>
      <c r="C31" t="str">
        <f t="shared" si="1"/>
        <v>1/23</v>
      </c>
      <c r="D31" t="str">
        <f>"20/8582"</f>
        <v>20/8582</v>
      </c>
      <c r="E31">
        <v>5.2314039919333498E-2</v>
      </c>
      <c r="F31">
        <v>0.19879335169346701</v>
      </c>
      <c r="G31">
        <v>0.156024329583977</v>
      </c>
      <c r="H31" t="s">
        <v>1746</v>
      </c>
      <c r="I31">
        <v>1</v>
      </c>
      <c r="J31" t="str">
        <f t="shared" si="0"/>
        <v/>
      </c>
    </row>
    <row r="32" spans="1:10">
      <c r="A32" t="s">
        <v>1768</v>
      </c>
      <c r="B32" t="s">
        <v>1769</v>
      </c>
      <c r="C32" t="str">
        <f t="shared" si="1"/>
        <v>1/23</v>
      </c>
      <c r="D32" t="str">
        <f>"21/8582"</f>
        <v>21/8582</v>
      </c>
      <c r="E32">
        <v>5.4859797578975501E-2</v>
      </c>
      <c r="F32">
        <v>0.201742481419458</v>
      </c>
      <c r="G32">
        <v>0.15833897433660199</v>
      </c>
      <c r="H32" t="s">
        <v>1746</v>
      </c>
      <c r="I32">
        <v>1</v>
      </c>
      <c r="J32" t="str">
        <f t="shared" si="0"/>
        <v/>
      </c>
    </row>
    <row r="33" spans="1:10">
      <c r="A33" t="s">
        <v>1699</v>
      </c>
      <c r="B33" t="s">
        <v>1700</v>
      </c>
      <c r="C33" t="str">
        <f t="shared" si="1"/>
        <v>1/23</v>
      </c>
      <c r="D33" t="str">
        <f>"23/8582"</f>
        <v>23/8582</v>
      </c>
      <c r="E33">
        <v>5.9931702735194402E-2</v>
      </c>
      <c r="F33">
        <v>0.21350669099413</v>
      </c>
      <c r="G33">
        <v>0.16757219514774799</v>
      </c>
      <c r="H33" t="s">
        <v>1746</v>
      </c>
      <c r="I33">
        <v>1</v>
      </c>
      <c r="J33" t="str">
        <f t="shared" si="0"/>
        <v/>
      </c>
    </row>
    <row r="34" spans="1:10">
      <c r="A34" t="s">
        <v>1717</v>
      </c>
      <c r="B34" t="s">
        <v>1718</v>
      </c>
      <c r="C34" t="str">
        <f t="shared" si="1"/>
        <v>1/23</v>
      </c>
      <c r="D34" t="str">
        <f>"27/8582"</f>
        <v>27/8582</v>
      </c>
      <c r="E34">
        <v>6.9997520469750593E-2</v>
      </c>
      <c r="F34">
        <v>0.24180961616822899</v>
      </c>
      <c r="G34">
        <v>0.189785940667585</v>
      </c>
      <c r="H34" t="s">
        <v>1761</v>
      </c>
      <c r="I34">
        <v>1</v>
      </c>
      <c r="J34" t="str">
        <f t="shared" si="0"/>
        <v/>
      </c>
    </row>
    <row r="35" spans="1:10">
      <c r="A35" t="s">
        <v>630</v>
      </c>
      <c r="B35" t="s">
        <v>631</v>
      </c>
      <c r="C35" t="str">
        <f t="shared" si="1"/>
        <v>1/23</v>
      </c>
      <c r="D35" t="str">
        <f>"28/8582"</f>
        <v>28/8582</v>
      </c>
      <c r="E35">
        <v>7.2497819362701596E-2</v>
      </c>
      <c r="F35">
        <v>0.243080923745529</v>
      </c>
      <c r="G35">
        <v>0.19078373516500399</v>
      </c>
      <c r="H35" t="s">
        <v>1746</v>
      </c>
      <c r="I35">
        <v>1</v>
      </c>
      <c r="J35" t="str">
        <f t="shared" si="0"/>
        <v/>
      </c>
    </row>
    <row r="36" spans="1:10">
      <c r="A36" t="s">
        <v>636</v>
      </c>
      <c r="B36" t="s">
        <v>637</v>
      </c>
      <c r="C36" t="str">
        <f t="shared" si="1"/>
        <v>1/23</v>
      </c>
      <c r="D36" t="str">
        <f>"30/8582"</f>
        <v>30/8582</v>
      </c>
      <c r="E36">
        <v>7.7479141409714902E-2</v>
      </c>
      <c r="F36">
        <v>0.24817850104474501</v>
      </c>
      <c r="G36">
        <v>0.194784603774731</v>
      </c>
      <c r="H36" t="s">
        <v>1746</v>
      </c>
      <c r="I36">
        <v>1</v>
      </c>
      <c r="J36" t="str">
        <f t="shared" si="0"/>
        <v/>
      </c>
    </row>
    <row r="37" spans="1:10">
      <c r="A37" t="s">
        <v>1770</v>
      </c>
      <c r="B37" t="s">
        <v>1771</v>
      </c>
      <c r="C37" t="str">
        <f t="shared" si="1"/>
        <v>1/23</v>
      </c>
      <c r="D37" t="str">
        <f>"32/8582"</f>
        <v>32/8582</v>
      </c>
      <c r="E37">
        <v>8.2434867544960502E-2</v>
      </c>
      <c r="F37">
        <v>0.24817850104474501</v>
      </c>
      <c r="G37">
        <v>0.194784603774731</v>
      </c>
      <c r="H37" t="s">
        <v>1746</v>
      </c>
      <c r="I37">
        <v>1</v>
      </c>
      <c r="J37" t="str">
        <f t="shared" si="0"/>
        <v/>
      </c>
    </row>
    <row r="38" spans="1:10">
      <c r="A38" t="s">
        <v>988</v>
      </c>
      <c r="B38" t="s">
        <v>989</v>
      </c>
      <c r="C38" t="str">
        <f t="shared" si="1"/>
        <v>1/23</v>
      </c>
      <c r="D38" t="str">
        <f>"33/8582"</f>
        <v>33/8582</v>
      </c>
      <c r="E38">
        <v>8.4903171410044304E-2</v>
      </c>
      <c r="F38">
        <v>0.24817850104474501</v>
      </c>
      <c r="G38">
        <v>0.194784603774731</v>
      </c>
      <c r="H38" t="s">
        <v>990</v>
      </c>
      <c r="I38">
        <v>1</v>
      </c>
      <c r="J38" t="str">
        <f t="shared" si="0"/>
        <v/>
      </c>
    </row>
    <row r="39" spans="1:10">
      <c r="A39" t="s">
        <v>645</v>
      </c>
      <c r="B39" t="s">
        <v>646</v>
      </c>
      <c r="C39" t="str">
        <f t="shared" si="1"/>
        <v>1/23</v>
      </c>
      <c r="D39" t="str">
        <f>"33/8582"</f>
        <v>33/8582</v>
      </c>
      <c r="E39">
        <v>8.4903171410044304E-2</v>
      </c>
      <c r="F39">
        <v>0.24817850104474501</v>
      </c>
      <c r="G39">
        <v>0.194784603774731</v>
      </c>
      <c r="H39" t="s">
        <v>1746</v>
      </c>
      <c r="I39">
        <v>1</v>
      </c>
      <c r="J39" t="str">
        <f t="shared" si="0"/>
        <v/>
      </c>
    </row>
    <row r="40" spans="1:10">
      <c r="A40" t="s">
        <v>120</v>
      </c>
      <c r="B40" t="s">
        <v>121</v>
      </c>
      <c r="C40" t="str">
        <f t="shared" si="1"/>
        <v>1/23</v>
      </c>
      <c r="D40" t="str">
        <f>"33/8582"</f>
        <v>33/8582</v>
      </c>
      <c r="E40">
        <v>8.4903171410044304E-2</v>
      </c>
      <c r="F40">
        <v>0.24817850104474501</v>
      </c>
      <c r="G40">
        <v>0.194784603774731</v>
      </c>
      <c r="H40" t="s">
        <v>1350</v>
      </c>
      <c r="I40">
        <v>1</v>
      </c>
      <c r="J40" t="str">
        <f t="shared" si="0"/>
        <v/>
      </c>
    </row>
    <row r="41" spans="1:10">
      <c r="A41" t="s">
        <v>647</v>
      </c>
      <c r="B41" t="s">
        <v>648</v>
      </c>
      <c r="C41" t="str">
        <f t="shared" si="1"/>
        <v>1/23</v>
      </c>
      <c r="D41" t="str">
        <f>"34/8582"</f>
        <v>34/8582</v>
      </c>
      <c r="E41">
        <v>8.7365123340979706E-2</v>
      </c>
      <c r="F41">
        <v>0.248990601521792</v>
      </c>
      <c r="G41">
        <v>0.19542198642061201</v>
      </c>
      <c r="H41" t="s">
        <v>1746</v>
      </c>
      <c r="I41">
        <v>1</v>
      </c>
      <c r="J41" t="str">
        <f t="shared" si="0"/>
        <v/>
      </c>
    </row>
    <row r="42" spans="1:10">
      <c r="A42" t="s">
        <v>1036</v>
      </c>
      <c r="B42" t="s">
        <v>1037</v>
      </c>
      <c r="C42" t="str">
        <f t="shared" si="1"/>
        <v>1/23</v>
      </c>
      <c r="D42" t="str">
        <f>"36/8582"</f>
        <v>36/8582</v>
      </c>
      <c r="E42">
        <v>9.2270033783459798E-2</v>
      </c>
      <c r="F42">
        <v>0.25655570369059499</v>
      </c>
      <c r="G42">
        <v>0.20135950889843601</v>
      </c>
      <c r="H42" t="s">
        <v>1746</v>
      </c>
      <c r="I42">
        <v>1</v>
      </c>
      <c r="J42" t="str">
        <f t="shared" si="0"/>
        <v/>
      </c>
    </row>
    <row r="43" spans="1:10">
      <c r="A43" t="s">
        <v>1772</v>
      </c>
      <c r="B43" t="s">
        <v>1773</v>
      </c>
      <c r="C43" t="str">
        <f t="shared" si="1"/>
        <v>1/23</v>
      </c>
      <c r="D43" t="str">
        <f>"38/8582"</f>
        <v>38/8582</v>
      </c>
      <c r="E43">
        <v>9.7149723273837099E-2</v>
      </c>
      <c r="F43">
        <v>0.26369210602898602</v>
      </c>
      <c r="G43">
        <v>0.20696056336531701</v>
      </c>
      <c r="H43" t="s">
        <v>1746</v>
      </c>
      <c r="I43">
        <v>1</v>
      </c>
      <c r="J43" t="str">
        <f t="shared" si="0"/>
        <v/>
      </c>
    </row>
    <row r="44" spans="1:10">
      <c r="A44" t="s">
        <v>1774</v>
      </c>
      <c r="B44" t="s">
        <v>1775</v>
      </c>
      <c r="C44" t="str">
        <f t="shared" si="1"/>
        <v>1/23</v>
      </c>
      <c r="D44" t="str">
        <f>"40/8582"</f>
        <v>40/8582</v>
      </c>
      <c r="E44">
        <v>0.10200431563189601</v>
      </c>
      <c r="F44">
        <v>0.27043004609386301</v>
      </c>
      <c r="G44">
        <v>0.212248881975793</v>
      </c>
      <c r="H44" t="s">
        <v>1746</v>
      </c>
      <c r="I44">
        <v>1</v>
      </c>
      <c r="J44" t="str">
        <f t="shared" si="0"/>
        <v/>
      </c>
    </row>
    <row r="45" spans="1:10">
      <c r="A45" t="s">
        <v>1776</v>
      </c>
      <c r="B45" t="s">
        <v>1777</v>
      </c>
      <c r="C45" t="str">
        <f t="shared" si="1"/>
        <v>1/23</v>
      </c>
      <c r="D45" t="str">
        <f>"41/8582"</f>
        <v>41/8582</v>
      </c>
      <c r="E45">
        <v>0.10442223892157899</v>
      </c>
      <c r="F45">
        <v>0.27054852811499902</v>
      </c>
      <c r="G45">
        <v>0.212341873405124</v>
      </c>
      <c r="H45" t="s">
        <v>1751</v>
      </c>
      <c r="I45">
        <v>1</v>
      </c>
      <c r="J45" t="str">
        <f t="shared" si="0"/>
        <v/>
      </c>
    </row>
    <row r="46" spans="1:10">
      <c r="A46" t="s">
        <v>255</v>
      </c>
      <c r="B46" t="s">
        <v>256</v>
      </c>
      <c r="C46" t="str">
        <f>"2/23"</f>
        <v>2/23</v>
      </c>
      <c r="D46" t="str">
        <f>"218/8582"</f>
        <v>218/8582</v>
      </c>
      <c r="E46">
        <v>0.11476464298561601</v>
      </c>
      <c r="F46">
        <v>0.28214886726951799</v>
      </c>
      <c r="G46">
        <v>0.22144647938974199</v>
      </c>
      <c r="H46" t="s">
        <v>1739</v>
      </c>
      <c r="I46">
        <v>2</v>
      </c>
      <c r="J46" t="str">
        <f t="shared" si="0"/>
        <v/>
      </c>
    </row>
    <row r="47" spans="1:10">
      <c r="A47" t="s">
        <v>1778</v>
      </c>
      <c r="B47" t="s">
        <v>1779</v>
      </c>
      <c r="C47" t="str">
        <f>"1/23"</f>
        <v>1/23</v>
      </c>
      <c r="D47" t="str">
        <f>"45/8582"</f>
        <v>45/8582</v>
      </c>
      <c r="E47">
        <v>0.11403180392224101</v>
      </c>
      <c r="F47">
        <v>0.28214886726951799</v>
      </c>
      <c r="G47">
        <v>0.22144647938974199</v>
      </c>
      <c r="H47" t="s">
        <v>1780</v>
      </c>
      <c r="I47">
        <v>1</v>
      </c>
      <c r="J47" t="str">
        <f t="shared" si="0"/>
        <v/>
      </c>
    </row>
    <row r="48" spans="1:10">
      <c r="A48" t="s">
        <v>1656</v>
      </c>
      <c r="B48" t="s">
        <v>1657</v>
      </c>
      <c r="C48" t="str">
        <f>"1/23"</f>
        <v>1/23</v>
      </c>
      <c r="D48" t="str">
        <f>"47/8582"</f>
        <v>47/8582</v>
      </c>
      <c r="E48">
        <v>0.11879952306085</v>
      </c>
      <c r="F48">
        <v>0.28214886726951799</v>
      </c>
      <c r="G48">
        <v>0.22144647938974199</v>
      </c>
      <c r="H48" t="s">
        <v>1781</v>
      </c>
      <c r="I48">
        <v>1</v>
      </c>
      <c r="J48" t="str">
        <f t="shared" si="0"/>
        <v/>
      </c>
    </row>
    <row r="49" spans="1:10">
      <c r="A49" t="s">
        <v>1658</v>
      </c>
      <c r="B49" t="s">
        <v>1659</v>
      </c>
      <c r="C49" t="str">
        <f>"1/23"</f>
        <v>1/23</v>
      </c>
      <c r="D49" t="str">
        <f>"47/8582"</f>
        <v>47/8582</v>
      </c>
      <c r="E49">
        <v>0.11879952306085</v>
      </c>
      <c r="F49">
        <v>0.28214886726951799</v>
      </c>
      <c r="G49">
        <v>0.22144647938974199</v>
      </c>
      <c r="H49" t="s">
        <v>1781</v>
      </c>
      <c r="I49">
        <v>1</v>
      </c>
      <c r="J49" t="str">
        <f t="shared" si="0"/>
        <v/>
      </c>
    </row>
    <row r="50" spans="1:10">
      <c r="A50" t="s">
        <v>1518</v>
      </c>
      <c r="B50" t="s">
        <v>1519</v>
      </c>
      <c r="C50" t="str">
        <f>"1/23"</f>
        <v>1/23</v>
      </c>
      <c r="D50" t="str">
        <f>"51/8582"</f>
        <v>51/8582</v>
      </c>
      <c r="E50">
        <v>0.12826144078797599</v>
      </c>
      <c r="F50">
        <v>0.29243608499658602</v>
      </c>
      <c r="G50">
        <v>0.22952047298900999</v>
      </c>
      <c r="H50" t="s">
        <v>1520</v>
      </c>
      <c r="I50">
        <v>1</v>
      </c>
      <c r="J50" t="str">
        <f t="shared" si="0"/>
        <v/>
      </c>
    </row>
    <row r="51" spans="1:10">
      <c r="A51" t="s">
        <v>327</v>
      </c>
      <c r="B51" t="s">
        <v>328</v>
      </c>
      <c r="C51" t="str">
        <f>"1/23"</f>
        <v>1/23</v>
      </c>
      <c r="D51" t="str">
        <f>"51/8582"</f>
        <v>51/8582</v>
      </c>
      <c r="E51">
        <v>0.12826144078797599</v>
      </c>
      <c r="F51">
        <v>0.29243608499658602</v>
      </c>
      <c r="G51">
        <v>0.22952047298900999</v>
      </c>
      <c r="H51" t="s">
        <v>1781</v>
      </c>
      <c r="I51">
        <v>1</v>
      </c>
      <c r="J51" t="str">
        <f t="shared" si="0"/>
        <v/>
      </c>
    </row>
    <row r="52" spans="1:10">
      <c r="A52" t="s">
        <v>84</v>
      </c>
      <c r="B52" t="s">
        <v>85</v>
      </c>
      <c r="C52" t="str">
        <f>"3/23"</f>
        <v>3/23</v>
      </c>
      <c r="D52" t="str">
        <f>"492/8582"</f>
        <v>492/8582</v>
      </c>
      <c r="E52">
        <v>0.14211670171263399</v>
      </c>
      <c r="F52">
        <v>0.29324873838311499</v>
      </c>
      <c r="G52">
        <v>0.230158289589702</v>
      </c>
      <c r="H52" t="s">
        <v>1741</v>
      </c>
      <c r="I52">
        <v>3</v>
      </c>
      <c r="J52" t="str">
        <f t="shared" si="0"/>
        <v/>
      </c>
    </row>
    <row r="53" spans="1:10">
      <c r="A53" t="s">
        <v>132</v>
      </c>
      <c r="B53" t="s">
        <v>133</v>
      </c>
      <c r="C53" t="str">
        <f t="shared" ref="C53:C87" si="2">"1/23"</f>
        <v>1/23</v>
      </c>
      <c r="D53" t="str">
        <f>"55/8582"</f>
        <v>55/8582</v>
      </c>
      <c r="E53">
        <v>0.137626132736172</v>
      </c>
      <c r="F53">
        <v>0.29324873838311499</v>
      </c>
      <c r="G53">
        <v>0.230158289589702</v>
      </c>
      <c r="H53" t="s">
        <v>990</v>
      </c>
      <c r="I53">
        <v>1</v>
      </c>
      <c r="J53" t="str">
        <f t="shared" si="0"/>
        <v/>
      </c>
    </row>
    <row r="54" spans="1:10">
      <c r="A54" t="s">
        <v>658</v>
      </c>
      <c r="B54" t="s">
        <v>659</v>
      </c>
      <c r="C54" t="str">
        <f t="shared" si="2"/>
        <v>1/23</v>
      </c>
      <c r="D54" t="str">
        <f>"56/8582"</f>
        <v>56/8582</v>
      </c>
      <c r="E54">
        <v>0.13995222619777201</v>
      </c>
      <c r="F54">
        <v>0.29324873838311499</v>
      </c>
      <c r="G54">
        <v>0.230158289589702</v>
      </c>
      <c r="H54" t="s">
        <v>1782</v>
      </c>
      <c r="I54">
        <v>1</v>
      </c>
      <c r="J54" t="str">
        <f t="shared" si="0"/>
        <v/>
      </c>
    </row>
    <row r="55" spans="1:10">
      <c r="A55" t="s">
        <v>1563</v>
      </c>
      <c r="B55" t="s">
        <v>1564</v>
      </c>
      <c r="C55" t="str">
        <f t="shared" si="2"/>
        <v>1/23</v>
      </c>
      <c r="D55" t="str">
        <f>"57/8582"</f>
        <v>57/8582</v>
      </c>
      <c r="E55">
        <v>0.142272317541597</v>
      </c>
      <c r="F55">
        <v>0.29324873838311499</v>
      </c>
      <c r="G55">
        <v>0.230158289589702</v>
      </c>
      <c r="H55" t="s">
        <v>1746</v>
      </c>
      <c r="I55">
        <v>1</v>
      </c>
      <c r="J55" t="str">
        <f t="shared" si="0"/>
        <v/>
      </c>
    </row>
    <row r="56" spans="1:10">
      <c r="A56" t="s">
        <v>1522</v>
      </c>
      <c r="B56" t="s">
        <v>1523</v>
      </c>
      <c r="C56" t="str">
        <f t="shared" si="2"/>
        <v>1/23</v>
      </c>
      <c r="D56" t="str">
        <f>"58/8582"</f>
        <v>58/8582</v>
      </c>
      <c r="E56">
        <v>0.14458642155292201</v>
      </c>
      <c r="F56">
        <v>0.29324873838311499</v>
      </c>
      <c r="G56">
        <v>0.230158289589702</v>
      </c>
      <c r="H56" t="s">
        <v>1520</v>
      </c>
      <c r="I56">
        <v>1</v>
      </c>
      <c r="J56" t="str">
        <f t="shared" si="0"/>
        <v/>
      </c>
    </row>
    <row r="57" spans="1:10">
      <c r="A57" t="s">
        <v>1524</v>
      </c>
      <c r="B57" t="s">
        <v>1525</v>
      </c>
      <c r="C57" t="str">
        <f t="shared" si="2"/>
        <v>1/23</v>
      </c>
      <c r="D57" t="str">
        <f>"58/8582"</f>
        <v>58/8582</v>
      </c>
      <c r="E57">
        <v>0.14458642155292201</v>
      </c>
      <c r="F57">
        <v>0.29324873838311499</v>
      </c>
      <c r="G57">
        <v>0.230158289589702</v>
      </c>
      <c r="H57" t="s">
        <v>1520</v>
      </c>
      <c r="I57">
        <v>1</v>
      </c>
      <c r="J57" t="str">
        <f t="shared" si="0"/>
        <v/>
      </c>
    </row>
    <row r="58" spans="1:10">
      <c r="A58" t="s">
        <v>1233</v>
      </c>
      <c r="B58" t="s">
        <v>1234</v>
      </c>
      <c r="C58" t="str">
        <f t="shared" si="2"/>
        <v>1/23</v>
      </c>
      <c r="D58" t="str">
        <f>"59/8582"</f>
        <v>59/8582</v>
      </c>
      <c r="E58">
        <v>0.14689455298233101</v>
      </c>
      <c r="F58">
        <v>0.29324873838311499</v>
      </c>
      <c r="G58">
        <v>0.230158289589702</v>
      </c>
      <c r="H58" t="s">
        <v>1520</v>
      </c>
      <c r="I58">
        <v>1</v>
      </c>
      <c r="J58" t="str">
        <f t="shared" si="0"/>
        <v/>
      </c>
    </row>
    <row r="59" spans="1:10">
      <c r="A59" t="s">
        <v>365</v>
      </c>
      <c r="B59" t="s">
        <v>366</v>
      </c>
      <c r="C59" t="str">
        <f t="shared" si="2"/>
        <v>1/23</v>
      </c>
      <c r="D59" t="str">
        <f>"60/8582"</f>
        <v>60/8582</v>
      </c>
      <c r="E59">
        <v>0.14919672654579499</v>
      </c>
      <c r="F59">
        <v>0.29324873838311499</v>
      </c>
      <c r="G59">
        <v>0.230158289589702</v>
      </c>
      <c r="H59" t="s">
        <v>1781</v>
      </c>
      <c r="I59">
        <v>1</v>
      </c>
      <c r="J59" t="str">
        <f t="shared" si="0"/>
        <v/>
      </c>
    </row>
    <row r="60" spans="1:10">
      <c r="A60" t="s">
        <v>661</v>
      </c>
      <c r="B60" t="s">
        <v>662</v>
      </c>
      <c r="C60" t="str">
        <f t="shared" si="2"/>
        <v>1/23</v>
      </c>
      <c r="D60" t="str">
        <f>"63/8582"</f>
        <v>63/8582</v>
      </c>
      <c r="E60">
        <v>0.156067646682644</v>
      </c>
      <c r="F60">
        <v>0.29592556424231098</v>
      </c>
      <c r="G60">
        <v>0.23225921477928299</v>
      </c>
      <c r="H60" t="s">
        <v>1746</v>
      </c>
      <c r="I60">
        <v>1</v>
      </c>
      <c r="J60" t="str">
        <f t="shared" si="0"/>
        <v/>
      </c>
    </row>
    <row r="61" spans="1:10">
      <c r="A61" t="s">
        <v>373</v>
      </c>
      <c r="B61" t="s">
        <v>374</v>
      </c>
      <c r="C61" t="str">
        <f t="shared" si="2"/>
        <v>1/23</v>
      </c>
      <c r="D61" t="str">
        <f>"63/8582"</f>
        <v>63/8582</v>
      </c>
      <c r="E61">
        <v>0.156067646682644</v>
      </c>
      <c r="F61">
        <v>0.29592556424231098</v>
      </c>
      <c r="G61">
        <v>0.23225921477928299</v>
      </c>
      <c r="H61" t="s">
        <v>1781</v>
      </c>
      <c r="I61">
        <v>1</v>
      </c>
      <c r="J61" t="str">
        <f t="shared" si="0"/>
        <v/>
      </c>
    </row>
    <row r="62" spans="1:10">
      <c r="A62" t="s">
        <v>136</v>
      </c>
      <c r="B62" t="s">
        <v>137</v>
      </c>
      <c r="C62" t="str">
        <f t="shared" si="2"/>
        <v>1/23</v>
      </c>
      <c r="D62" t="str">
        <f>"64/8582"</f>
        <v>64/8582</v>
      </c>
      <c r="E62">
        <v>0.15834613525246399</v>
      </c>
      <c r="F62">
        <v>0.29592556424231098</v>
      </c>
      <c r="G62">
        <v>0.23225921477928299</v>
      </c>
      <c r="H62" t="s">
        <v>1350</v>
      </c>
      <c r="I62">
        <v>1</v>
      </c>
      <c r="J62" t="str">
        <f t="shared" si="0"/>
        <v/>
      </c>
    </row>
    <row r="63" spans="1:10">
      <c r="A63" t="s">
        <v>1783</v>
      </c>
      <c r="B63" t="s">
        <v>1784</v>
      </c>
      <c r="C63" t="str">
        <f t="shared" si="2"/>
        <v>1/23</v>
      </c>
      <c r="D63" t="str">
        <f>"69/8582"</f>
        <v>69/8582</v>
      </c>
      <c r="E63">
        <v>0.16965059574997399</v>
      </c>
      <c r="F63">
        <v>0.31104627209285901</v>
      </c>
      <c r="G63">
        <v>0.244126806351736</v>
      </c>
      <c r="H63" t="s">
        <v>1781</v>
      </c>
      <c r="I63">
        <v>1</v>
      </c>
      <c r="J63" t="str">
        <f t="shared" si="0"/>
        <v/>
      </c>
    </row>
    <row r="64" spans="1:10">
      <c r="A64" t="s">
        <v>397</v>
      </c>
      <c r="B64" t="s">
        <v>398</v>
      </c>
      <c r="C64" t="str">
        <f t="shared" si="2"/>
        <v>1/23</v>
      </c>
      <c r="D64" t="str">
        <f>"70/8582"</f>
        <v>70/8582</v>
      </c>
      <c r="E64">
        <v>0.171893992472369</v>
      </c>
      <c r="F64">
        <v>0.31104627209285901</v>
      </c>
      <c r="G64">
        <v>0.244126806351736</v>
      </c>
      <c r="H64" t="s">
        <v>1781</v>
      </c>
      <c r="I64">
        <v>1</v>
      </c>
      <c r="J64" t="str">
        <f t="shared" si="0"/>
        <v/>
      </c>
    </row>
    <row r="65" spans="1:10">
      <c r="A65" t="s">
        <v>399</v>
      </c>
      <c r="B65" t="s">
        <v>400</v>
      </c>
      <c r="C65" t="str">
        <f t="shared" si="2"/>
        <v>1/23</v>
      </c>
      <c r="D65" t="str">
        <f>"72/8582"</f>
        <v>72/8582</v>
      </c>
      <c r="E65">
        <v>0.17636340546532001</v>
      </c>
      <c r="F65">
        <v>0.31321842055318699</v>
      </c>
      <c r="G65">
        <v>0.24583163201312</v>
      </c>
      <c r="H65" t="s">
        <v>1781</v>
      </c>
      <c r="I65">
        <v>1</v>
      </c>
      <c r="J65" t="str">
        <f t="shared" si="0"/>
        <v/>
      </c>
    </row>
    <row r="66" spans="1:10">
      <c r="A66" t="s">
        <v>403</v>
      </c>
      <c r="B66" t="s">
        <v>404</v>
      </c>
      <c r="C66" t="str">
        <f t="shared" si="2"/>
        <v>1/23</v>
      </c>
      <c r="D66" t="str">
        <f>"73/8582"</f>
        <v>73/8582</v>
      </c>
      <c r="E66">
        <v>0.17858945031541401</v>
      </c>
      <c r="F66">
        <v>0.31321842055318699</v>
      </c>
      <c r="G66">
        <v>0.24583163201312</v>
      </c>
      <c r="H66" t="s">
        <v>1785</v>
      </c>
      <c r="I66">
        <v>1</v>
      </c>
      <c r="J66" t="str">
        <f t="shared" ref="J66:J115" si="3">IF(F66&lt;0.05,"*","")</f>
        <v/>
      </c>
    </row>
    <row r="67" spans="1:10">
      <c r="A67" t="s">
        <v>671</v>
      </c>
      <c r="B67" t="s">
        <v>672</v>
      </c>
      <c r="C67" t="str">
        <f t="shared" si="2"/>
        <v>1/23</v>
      </c>
      <c r="D67" t="str">
        <f>"75/8582"</f>
        <v>75/8582</v>
      </c>
      <c r="E67">
        <v>0.183024287919962</v>
      </c>
      <c r="F67">
        <v>0.31330773103026999</v>
      </c>
      <c r="G67">
        <v>0.245901727955429</v>
      </c>
      <c r="H67" t="s">
        <v>1746</v>
      </c>
      <c r="I67">
        <v>1</v>
      </c>
      <c r="J67" t="str">
        <f t="shared" si="3"/>
        <v/>
      </c>
    </row>
    <row r="68" spans="1:10">
      <c r="A68" t="s">
        <v>417</v>
      </c>
      <c r="B68" t="s">
        <v>418</v>
      </c>
      <c r="C68" t="str">
        <f t="shared" si="2"/>
        <v>1/23</v>
      </c>
      <c r="D68" t="str">
        <f>"76/8582"</f>
        <v>76/8582</v>
      </c>
      <c r="E68">
        <v>0.185233109052893</v>
      </c>
      <c r="F68">
        <v>0.31330773103026999</v>
      </c>
      <c r="G68">
        <v>0.245901727955429</v>
      </c>
      <c r="H68" t="s">
        <v>1781</v>
      </c>
      <c r="I68">
        <v>1</v>
      </c>
      <c r="J68" t="str">
        <f t="shared" si="3"/>
        <v/>
      </c>
    </row>
    <row r="69" spans="1:10">
      <c r="A69" t="s">
        <v>423</v>
      </c>
      <c r="B69" t="s">
        <v>424</v>
      </c>
      <c r="C69" t="str">
        <f t="shared" si="2"/>
        <v>1/23</v>
      </c>
      <c r="D69" t="str">
        <f>"77/8582"</f>
        <v>77/8582</v>
      </c>
      <c r="E69">
        <v>0.18743621726965601</v>
      </c>
      <c r="F69">
        <v>0.31330773103026999</v>
      </c>
      <c r="G69">
        <v>0.245901727955429</v>
      </c>
      <c r="H69" t="s">
        <v>1746</v>
      </c>
      <c r="I69">
        <v>1</v>
      </c>
      <c r="J69" t="str">
        <f t="shared" si="3"/>
        <v/>
      </c>
    </row>
    <row r="70" spans="1:10">
      <c r="A70" t="s">
        <v>1565</v>
      </c>
      <c r="B70" t="s">
        <v>1566</v>
      </c>
      <c r="C70" t="str">
        <f t="shared" si="2"/>
        <v>1/23</v>
      </c>
      <c r="D70" t="str">
        <f>"78/8582"</f>
        <v>78/8582</v>
      </c>
      <c r="E70">
        <v>0.189633626676216</v>
      </c>
      <c r="F70">
        <v>0.31330773103026999</v>
      </c>
      <c r="G70">
        <v>0.245901727955429</v>
      </c>
      <c r="H70" t="s">
        <v>1751</v>
      </c>
      <c r="I70">
        <v>1</v>
      </c>
      <c r="J70" t="str">
        <f t="shared" si="3"/>
        <v/>
      </c>
    </row>
    <row r="71" spans="1:10">
      <c r="A71" t="s">
        <v>140</v>
      </c>
      <c r="B71" t="s">
        <v>141</v>
      </c>
      <c r="C71" t="str">
        <f t="shared" si="2"/>
        <v>1/23</v>
      </c>
      <c r="D71" t="str">
        <f>"89/8582"</f>
        <v>89/8582</v>
      </c>
      <c r="E71">
        <v>0.213433009921143</v>
      </c>
      <c r="F71">
        <v>0.34759090187157499</v>
      </c>
      <c r="G71">
        <v>0.27280911042552097</v>
      </c>
      <c r="H71" t="s">
        <v>1746</v>
      </c>
      <c r="I71">
        <v>1</v>
      </c>
      <c r="J71" t="str">
        <f t="shared" si="3"/>
        <v/>
      </c>
    </row>
    <row r="72" spans="1:10">
      <c r="A72" t="s">
        <v>1056</v>
      </c>
      <c r="B72" t="s">
        <v>1057</v>
      </c>
      <c r="C72" t="str">
        <f t="shared" si="2"/>
        <v>1/23</v>
      </c>
      <c r="D72" t="str">
        <f>"91/8582"</f>
        <v>91/8582</v>
      </c>
      <c r="E72">
        <v>0.21768771539180801</v>
      </c>
      <c r="F72">
        <v>0.34802743988555201</v>
      </c>
      <c r="G72">
        <v>0.273151730288753</v>
      </c>
      <c r="H72" t="s">
        <v>1786</v>
      </c>
      <c r="I72">
        <v>1</v>
      </c>
      <c r="J72" t="str">
        <f t="shared" si="3"/>
        <v/>
      </c>
    </row>
    <row r="73" spans="1:10">
      <c r="A73" t="s">
        <v>682</v>
      </c>
      <c r="B73" t="s">
        <v>683</v>
      </c>
      <c r="C73" t="str">
        <f t="shared" si="2"/>
        <v>1/23</v>
      </c>
      <c r="D73" t="str">
        <f>"92/8582"</f>
        <v>92/8582</v>
      </c>
      <c r="E73">
        <v>0.21980680413824399</v>
      </c>
      <c r="F73">
        <v>0.34802743988555201</v>
      </c>
      <c r="G73">
        <v>0.273151730288753</v>
      </c>
      <c r="H73" t="s">
        <v>942</v>
      </c>
      <c r="I73">
        <v>1</v>
      </c>
      <c r="J73" t="str">
        <f t="shared" si="3"/>
        <v/>
      </c>
    </row>
    <row r="74" spans="1:10">
      <c r="A74" t="s">
        <v>1352</v>
      </c>
      <c r="B74" t="s">
        <v>1353</v>
      </c>
      <c r="C74" t="str">
        <f t="shared" si="2"/>
        <v>1/23</v>
      </c>
      <c r="D74" t="str">
        <f>"97/8582"</f>
        <v>97/8582</v>
      </c>
      <c r="E74">
        <v>0.23032015166315101</v>
      </c>
      <c r="F74">
        <v>0.35484445404407</v>
      </c>
      <c r="G74">
        <v>0.27850211074557701</v>
      </c>
      <c r="H74" t="s">
        <v>1350</v>
      </c>
      <c r="I74">
        <v>1</v>
      </c>
      <c r="J74" t="str">
        <f t="shared" si="3"/>
        <v/>
      </c>
    </row>
    <row r="75" spans="1:10">
      <c r="A75" t="s">
        <v>1526</v>
      </c>
      <c r="B75" t="s">
        <v>1527</v>
      </c>
      <c r="C75" t="str">
        <f t="shared" si="2"/>
        <v>1/23</v>
      </c>
      <c r="D75" t="str">
        <f>"99/8582"</f>
        <v>99/8582</v>
      </c>
      <c r="E75">
        <v>0.23448743133615799</v>
      </c>
      <c r="F75">
        <v>0.35484445404407</v>
      </c>
      <c r="G75">
        <v>0.27850211074557701</v>
      </c>
      <c r="H75" t="s">
        <v>1520</v>
      </c>
      <c r="I75">
        <v>1</v>
      </c>
      <c r="J75" t="str">
        <f t="shared" si="3"/>
        <v/>
      </c>
    </row>
    <row r="76" spans="1:10">
      <c r="A76" t="s">
        <v>687</v>
      </c>
      <c r="B76" t="s">
        <v>688</v>
      </c>
      <c r="C76" t="str">
        <f t="shared" si="2"/>
        <v>1/23</v>
      </c>
      <c r="D76" t="str">
        <f>"100/8582"</f>
        <v>100/8582</v>
      </c>
      <c r="E76">
        <v>0.23656296936271301</v>
      </c>
      <c r="F76">
        <v>0.35484445404407</v>
      </c>
      <c r="G76">
        <v>0.27850211074557701</v>
      </c>
      <c r="H76" t="s">
        <v>942</v>
      </c>
      <c r="I76">
        <v>1</v>
      </c>
      <c r="J76" t="str">
        <f t="shared" si="3"/>
        <v/>
      </c>
    </row>
    <row r="77" spans="1:10">
      <c r="A77" t="s">
        <v>451</v>
      </c>
      <c r="B77" t="s">
        <v>452</v>
      </c>
      <c r="C77" t="str">
        <f t="shared" si="2"/>
        <v>1/23</v>
      </c>
      <c r="D77" t="str">
        <f>"100/8582"</f>
        <v>100/8582</v>
      </c>
      <c r="E77">
        <v>0.23656296936271301</v>
      </c>
      <c r="F77">
        <v>0.35484445404407</v>
      </c>
      <c r="G77">
        <v>0.27850211074557701</v>
      </c>
      <c r="H77" t="s">
        <v>1746</v>
      </c>
      <c r="I77">
        <v>1</v>
      </c>
      <c r="J77" t="str">
        <f t="shared" si="3"/>
        <v/>
      </c>
    </row>
    <row r="78" spans="1:10">
      <c r="A78" t="s">
        <v>457</v>
      </c>
      <c r="B78" t="s">
        <v>458</v>
      </c>
      <c r="C78" t="str">
        <f t="shared" si="2"/>
        <v>1/23</v>
      </c>
      <c r="D78" t="str">
        <f>"103/8582"</f>
        <v>103/8582</v>
      </c>
      <c r="E78">
        <v>0.242757336445344</v>
      </c>
      <c r="F78">
        <v>0.35940696564635299</v>
      </c>
      <c r="G78">
        <v>0.28208302936232699</v>
      </c>
      <c r="H78" t="s">
        <v>1781</v>
      </c>
      <c r="I78">
        <v>1</v>
      </c>
      <c r="J78" t="str">
        <f t="shared" si="3"/>
        <v/>
      </c>
    </row>
    <row r="79" spans="1:10">
      <c r="A79" t="s">
        <v>147</v>
      </c>
      <c r="B79" t="s">
        <v>148</v>
      </c>
      <c r="C79" t="str">
        <f t="shared" si="2"/>
        <v>1/23</v>
      </c>
      <c r="D79" t="str">
        <f>"106/8582"</f>
        <v>106/8582</v>
      </c>
      <c r="E79">
        <v>0.24890361197177599</v>
      </c>
      <c r="F79">
        <v>0.36173811871850198</v>
      </c>
      <c r="G79">
        <v>0.283912650887097</v>
      </c>
      <c r="H79" t="s">
        <v>990</v>
      </c>
      <c r="I79">
        <v>1</v>
      </c>
      <c r="J79" t="str">
        <f t="shared" si="3"/>
        <v/>
      </c>
    </row>
    <row r="80" spans="1:10">
      <c r="A80" t="s">
        <v>461</v>
      </c>
      <c r="B80" t="s">
        <v>462</v>
      </c>
      <c r="C80" t="str">
        <f t="shared" si="2"/>
        <v>1/23</v>
      </c>
      <c r="D80" t="str">
        <f>"108/8582"</f>
        <v>108/8582</v>
      </c>
      <c r="E80">
        <v>0.25297458762401398</v>
      </c>
      <c r="F80">
        <v>0.36173811871850198</v>
      </c>
      <c r="G80">
        <v>0.283912650887097</v>
      </c>
      <c r="H80" t="s">
        <v>1746</v>
      </c>
      <c r="I80">
        <v>1</v>
      </c>
      <c r="J80" t="str">
        <f t="shared" si="3"/>
        <v/>
      </c>
    </row>
    <row r="81" spans="1:10">
      <c r="A81" t="s">
        <v>1528</v>
      </c>
      <c r="B81" t="s">
        <v>1529</v>
      </c>
      <c r="C81" t="str">
        <f t="shared" si="2"/>
        <v>1/23</v>
      </c>
      <c r="D81" t="str">
        <f>"109/8582"</f>
        <v>109/8582</v>
      </c>
      <c r="E81">
        <v>0.25500215246761199</v>
      </c>
      <c r="F81">
        <v>0.36173811871850198</v>
      </c>
      <c r="G81">
        <v>0.283912650887097</v>
      </c>
      <c r="H81" t="s">
        <v>1520</v>
      </c>
      <c r="I81">
        <v>1</v>
      </c>
      <c r="J81" t="str">
        <f t="shared" si="3"/>
        <v/>
      </c>
    </row>
    <row r="82" spans="1:10">
      <c r="A82" t="s">
        <v>1530</v>
      </c>
      <c r="B82" t="s">
        <v>1531</v>
      </c>
      <c r="C82" t="str">
        <f t="shared" si="2"/>
        <v>1/23</v>
      </c>
      <c r="D82" t="str">
        <f>"110/8582"</f>
        <v>110/8582</v>
      </c>
      <c r="E82">
        <v>0.25702445277367197</v>
      </c>
      <c r="F82">
        <v>0.36173811871850198</v>
      </c>
      <c r="G82">
        <v>0.283912650887097</v>
      </c>
      <c r="H82" t="s">
        <v>1520</v>
      </c>
      <c r="I82">
        <v>1</v>
      </c>
      <c r="J82" t="str">
        <f t="shared" si="3"/>
        <v/>
      </c>
    </row>
    <row r="83" spans="1:10">
      <c r="A83" t="s">
        <v>69</v>
      </c>
      <c r="B83" t="s">
        <v>70</v>
      </c>
      <c r="C83" t="str">
        <f t="shared" si="2"/>
        <v>1/23</v>
      </c>
      <c r="D83" t="str">
        <f>"114/8582"</f>
        <v>114/8582</v>
      </c>
      <c r="E83">
        <v>0.265061269150621</v>
      </c>
      <c r="F83">
        <v>0.36616114840826502</v>
      </c>
      <c r="G83">
        <v>0.28738409616530503</v>
      </c>
      <c r="H83" t="s">
        <v>71</v>
      </c>
      <c r="I83">
        <v>1</v>
      </c>
      <c r="J83" t="str">
        <f t="shared" si="3"/>
        <v/>
      </c>
    </row>
    <row r="84" spans="1:10">
      <c r="A84" t="s">
        <v>1246</v>
      </c>
      <c r="B84" t="s">
        <v>1247</v>
      </c>
      <c r="C84" t="str">
        <f t="shared" si="2"/>
        <v>1/23</v>
      </c>
      <c r="D84" t="str">
        <f>"117/8582"</f>
        <v>117/8582</v>
      </c>
      <c r="E84">
        <v>0.27103424014893801</v>
      </c>
      <c r="F84">
        <v>0.36616114840826502</v>
      </c>
      <c r="G84">
        <v>0.28738409616530503</v>
      </c>
      <c r="H84" t="s">
        <v>1520</v>
      </c>
      <c r="I84">
        <v>1</v>
      </c>
      <c r="J84" t="str">
        <f t="shared" si="3"/>
        <v/>
      </c>
    </row>
    <row r="85" spans="1:10">
      <c r="A85" t="s">
        <v>1248</v>
      </c>
      <c r="B85" t="s">
        <v>1249</v>
      </c>
      <c r="C85" t="str">
        <f t="shared" si="2"/>
        <v>1/23</v>
      </c>
      <c r="D85" t="str">
        <f>"117/8582"</f>
        <v>117/8582</v>
      </c>
      <c r="E85">
        <v>0.27103424014893801</v>
      </c>
      <c r="F85">
        <v>0.36616114840826502</v>
      </c>
      <c r="G85">
        <v>0.28738409616530503</v>
      </c>
      <c r="H85" t="s">
        <v>1520</v>
      </c>
      <c r="I85">
        <v>1</v>
      </c>
      <c r="J85" t="str">
        <f t="shared" si="3"/>
        <v/>
      </c>
    </row>
    <row r="86" spans="1:10">
      <c r="A86" t="s">
        <v>469</v>
      </c>
      <c r="B86" t="s">
        <v>470</v>
      </c>
      <c r="C86" t="str">
        <f t="shared" si="2"/>
        <v>1/23</v>
      </c>
      <c r="D86" t="str">
        <f>"118/8582"</f>
        <v>118/8582</v>
      </c>
      <c r="E86">
        <v>0.27301489135703899</v>
      </c>
      <c r="F86">
        <v>0.36616114840826502</v>
      </c>
      <c r="G86">
        <v>0.28738409616530503</v>
      </c>
      <c r="H86" t="s">
        <v>1746</v>
      </c>
      <c r="I86">
        <v>1</v>
      </c>
      <c r="J86" t="str">
        <f t="shared" si="3"/>
        <v/>
      </c>
    </row>
    <row r="87" spans="1:10">
      <c r="A87" t="s">
        <v>74</v>
      </c>
      <c r="B87" t="s">
        <v>75</v>
      </c>
      <c r="C87" t="str">
        <f t="shared" si="2"/>
        <v>1/23</v>
      </c>
      <c r="D87" t="str">
        <f>"120/8582"</f>
        <v>120/8582</v>
      </c>
      <c r="E87">
        <v>0.27696076196146802</v>
      </c>
      <c r="F87">
        <v>0.36713403329775901</v>
      </c>
      <c r="G87">
        <v>0.28814767156333798</v>
      </c>
      <c r="H87" t="s">
        <v>71</v>
      </c>
      <c r="I87">
        <v>1</v>
      </c>
      <c r="J87" t="str">
        <f t="shared" si="3"/>
        <v/>
      </c>
    </row>
    <row r="88" spans="1:10">
      <c r="A88" t="s">
        <v>316</v>
      </c>
      <c r="B88" t="s">
        <v>317</v>
      </c>
      <c r="C88" t="str">
        <f>"2/23"</f>
        <v>2/23</v>
      </c>
      <c r="D88" t="str">
        <f>"394/8582"</f>
        <v>394/8582</v>
      </c>
      <c r="E88">
        <v>0.28523586399233303</v>
      </c>
      <c r="F88">
        <v>0.37375733902443598</v>
      </c>
      <c r="G88">
        <v>0.293346018624904</v>
      </c>
      <c r="H88" t="s">
        <v>1787</v>
      </c>
      <c r="I88">
        <v>2</v>
      </c>
      <c r="J88" t="str">
        <f t="shared" si="3"/>
        <v/>
      </c>
    </row>
    <row r="89" spans="1:10">
      <c r="A89" t="s">
        <v>619</v>
      </c>
      <c r="B89" t="s">
        <v>620</v>
      </c>
      <c r="C89" t="str">
        <f>"2/23"</f>
        <v>2/23</v>
      </c>
      <c r="D89" t="str">
        <f>"400/8582"</f>
        <v>400/8582</v>
      </c>
      <c r="E89">
        <v>0.29129627384941498</v>
      </c>
      <c r="F89">
        <v>0.37736108203219598</v>
      </c>
      <c r="G89">
        <v>0.29617444111483598</v>
      </c>
      <c r="H89" t="s">
        <v>1788</v>
      </c>
      <c r="I89">
        <v>2</v>
      </c>
      <c r="J89" t="str">
        <f t="shared" si="3"/>
        <v/>
      </c>
    </row>
    <row r="90" spans="1:10">
      <c r="A90" t="s">
        <v>1060</v>
      </c>
      <c r="B90" t="s">
        <v>1061</v>
      </c>
      <c r="C90" t="str">
        <f>"1/23"</f>
        <v>1/23</v>
      </c>
      <c r="D90" t="str">
        <f>"132/8582"</f>
        <v>132/8582</v>
      </c>
      <c r="E90">
        <v>0.300209219212762</v>
      </c>
      <c r="F90">
        <v>0.38267770189990402</v>
      </c>
      <c r="G90">
        <v>0.30034722679124498</v>
      </c>
      <c r="H90" t="s">
        <v>1782</v>
      </c>
      <c r="I90">
        <v>1</v>
      </c>
      <c r="J90" t="str">
        <f t="shared" si="3"/>
        <v/>
      </c>
    </row>
    <row r="91" spans="1:10">
      <c r="A91" t="s">
        <v>1356</v>
      </c>
      <c r="B91" t="s">
        <v>1357</v>
      </c>
      <c r="C91" t="str">
        <f>"1/23"</f>
        <v>1/23</v>
      </c>
      <c r="D91" t="str">
        <f>"133/8582"</f>
        <v>133/8582</v>
      </c>
      <c r="E91">
        <v>0.30211397518413502</v>
      </c>
      <c r="F91">
        <v>0.38267770189990402</v>
      </c>
      <c r="G91">
        <v>0.30034722679124498</v>
      </c>
      <c r="H91" t="s">
        <v>1350</v>
      </c>
      <c r="I91">
        <v>1</v>
      </c>
      <c r="J91" t="str">
        <f t="shared" si="3"/>
        <v/>
      </c>
    </row>
    <row r="92" spans="1:10">
      <c r="A92" t="s">
        <v>479</v>
      </c>
      <c r="B92" t="s">
        <v>480</v>
      </c>
      <c r="C92" t="str">
        <f>"1/23"</f>
        <v>1/23</v>
      </c>
      <c r="D92" t="str">
        <f>"143/8582"</f>
        <v>143/8582</v>
      </c>
      <c r="E92">
        <v>0.32089077523250098</v>
      </c>
      <c r="F92">
        <v>0.401995037104452</v>
      </c>
      <c r="G92">
        <v>0.315508570211251</v>
      </c>
      <c r="H92" t="s">
        <v>1781</v>
      </c>
      <c r="I92">
        <v>1</v>
      </c>
      <c r="J92" t="str">
        <f t="shared" si="3"/>
        <v/>
      </c>
    </row>
    <row r="93" spans="1:10">
      <c r="A93" t="s">
        <v>156</v>
      </c>
      <c r="B93" t="s">
        <v>157</v>
      </c>
      <c r="C93" t="str">
        <f>"2/23"</f>
        <v>2/23</v>
      </c>
      <c r="D93" t="str">
        <f>"440/8582"</f>
        <v>440/8582</v>
      </c>
      <c r="E93">
        <v>0.331571145080305</v>
      </c>
      <c r="F93">
        <v>0.41012595887674902</v>
      </c>
      <c r="G93">
        <v>0.32189018009717202</v>
      </c>
      <c r="H93" t="s">
        <v>1742</v>
      </c>
      <c r="I93">
        <v>2</v>
      </c>
      <c r="J93" t="str">
        <f t="shared" si="3"/>
        <v/>
      </c>
    </row>
    <row r="94" spans="1:10">
      <c r="A94" t="s">
        <v>158</v>
      </c>
      <c r="B94" t="s">
        <v>159</v>
      </c>
      <c r="C94" t="str">
        <f>"2/23"</f>
        <v>2/23</v>
      </c>
      <c r="D94" t="str">
        <f>"443/8582"</f>
        <v>443/8582</v>
      </c>
      <c r="E94">
        <v>0.334576440136296</v>
      </c>
      <c r="F94">
        <v>0.41012595887674902</v>
      </c>
      <c r="G94">
        <v>0.32189018009717202</v>
      </c>
      <c r="H94" t="s">
        <v>1742</v>
      </c>
      <c r="I94">
        <v>2</v>
      </c>
      <c r="J94" t="str">
        <f t="shared" si="3"/>
        <v/>
      </c>
    </row>
    <row r="95" spans="1:10">
      <c r="A95" t="s">
        <v>523</v>
      </c>
      <c r="B95" t="s">
        <v>524</v>
      </c>
      <c r="C95" t="str">
        <f>"2/23"</f>
        <v>2/23</v>
      </c>
      <c r="D95" t="str">
        <f>"498/8582"</f>
        <v>498/8582</v>
      </c>
      <c r="E95">
        <v>0.38901977379192298</v>
      </c>
      <c r="F95">
        <v>0.47010843094518301</v>
      </c>
      <c r="G95">
        <v>0.36896783592188898</v>
      </c>
      <c r="H95" t="s">
        <v>1740</v>
      </c>
      <c r="I95">
        <v>2</v>
      </c>
      <c r="J95" t="str">
        <f t="shared" si="3"/>
        <v/>
      </c>
    </row>
    <row r="96" spans="1:10">
      <c r="A96" t="s">
        <v>1160</v>
      </c>
      <c r="B96" t="s">
        <v>1161</v>
      </c>
      <c r="C96" t="str">
        <f t="shared" ref="C96:C115" si="4">"1/23"</f>
        <v>1/23</v>
      </c>
      <c r="D96" t="str">
        <f>"186/8582"</f>
        <v>186/8582</v>
      </c>
      <c r="E96">
        <v>0.39626546649562899</v>
      </c>
      <c r="F96">
        <v>0.47010843094518301</v>
      </c>
      <c r="G96">
        <v>0.36896783592188898</v>
      </c>
      <c r="H96" t="s">
        <v>1291</v>
      </c>
      <c r="I96">
        <v>1</v>
      </c>
      <c r="J96" t="str">
        <f t="shared" si="3"/>
        <v/>
      </c>
    </row>
    <row r="97" spans="1:10">
      <c r="A97" t="s">
        <v>495</v>
      </c>
      <c r="B97" t="s">
        <v>496</v>
      </c>
      <c r="C97" t="str">
        <f t="shared" si="4"/>
        <v>1/23</v>
      </c>
      <c r="D97" t="str">
        <f>"190/8582"</f>
        <v>190/8582</v>
      </c>
      <c r="E97">
        <v>0.40285498580815499</v>
      </c>
      <c r="F97">
        <v>0.47010843094518301</v>
      </c>
      <c r="G97">
        <v>0.36896783592188898</v>
      </c>
      <c r="H97" t="s">
        <v>1781</v>
      </c>
      <c r="I97">
        <v>1</v>
      </c>
      <c r="J97" t="str">
        <f t="shared" si="3"/>
        <v/>
      </c>
    </row>
    <row r="98" spans="1:10">
      <c r="A98" t="s">
        <v>1789</v>
      </c>
      <c r="B98" t="s">
        <v>1790</v>
      </c>
      <c r="C98" t="str">
        <f t="shared" si="4"/>
        <v>1/23</v>
      </c>
      <c r="D98" t="str">
        <f>"191/8582"</f>
        <v>191/8582</v>
      </c>
      <c r="E98">
        <v>0.40449158439328498</v>
      </c>
      <c r="F98">
        <v>0.47010843094518301</v>
      </c>
      <c r="G98">
        <v>0.36896783592188898</v>
      </c>
      <c r="H98" t="s">
        <v>1780</v>
      </c>
      <c r="I98">
        <v>1</v>
      </c>
      <c r="J98" t="str">
        <f t="shared" si="3"/>
        <v/>
      </c>
    </row>
    <row r="99" spans="1:10">
      <c r="A99" t="s">
        <v>1437</v>
      </c>
      <c r="B99" t="s">
        <v>1438</v>
      </c>
      <c r="C99" t="str">
        <f t="shared" si="4"/>
        <v>1/23</v>
      </c>
      <c r="D99" t="str">
        <f>"194/8582"</f>
        <v>194/8582</v>
      </c>
      <c r="E99">
        <v>0.40937567752118698</v>
      </c>
      <c r="F99">
        <v>0.47010843094518301</v>
      </c>
      <c r="G99">
        <v>0.36896783592188898</v>
      </c>
      <c r="H99" t="s">
        <v>1781</v>
      </c>
      <c r="I99">
        <v>1</v>
      </c>
      <c r="J99" t="str">
        <f t="shared" si="3"/>
        <v/>
      </c>
    </row>
    <row r="100" spans="1:10">
      <c r="A100" t="s">
        <v>1439</v>
      </c>
      <c r="B100" t="s">
        <v>1440</v>
      </c>
      <c r="C100" t="str">
        <f t="shared" si="4"/>
        <v>1/23</v>
      </c>
      <c r="D100" t="str">
        <f>"194/8582"</f>
        <v>194/8582</v>
      </c>
      <c r="E100">
        <v>0.40937567752118698</v>
      </c>
      <c r="F100">
        <v>0.47010843094518301</v>
      </c>
      <c r="G100">
        <v>0.36896783592188898</v>
      </c>
      <c r="H100" t="s">
        <v>1781</v>
      </c>
      <c r="I100">
        <v>1</v>
      </c>
      <c r="J100" t="str">
        <f t="shared" si="3"/>
        <v/>
      </c>
    </row>
    <row r="101" spans="1:10">
      <c r="A101" t="s">
        <v>1791</v>
      </c>
      <c r="B101" t="s">
        <v>1792</v>
      </c>
      <c r="C101" t="str">
        <f t="shared" si="4"/>
        <v>1/23</v>
      </c>
      <c r="D101" t="str">
        <f>"197/8582"</f>
        <v>197/8582</v>
      </c>
      <c r="E101">
        <v>0.41422144144468198</v>
      </c>
      <c r="F101">
        <v>0.47010843094518301</v>
      </c>
      <c r="G101">
        <v>0.36896783592188898</v>
      </c>
      <c r="H101" t="s">
        <v>1780</v>
      </c>
      <c r="I101">
        <v>1</v>
      </c>
      <c r="J101" t="str">
        <f t="shared" si="3"/>
        <v/>
      </c>
    </row>
    <row r="102" spans="1:10">
      <c r="A102" t="s">
        <v>863</v>
      </c>
      <c r="B102" t="s">
        <v>864</v>
      </c>
      <c r="C102" t="str">
        <f t="shared" si="4"/>
        <v>1/23</v>
      </c>
      <c r="D102" t="str">
        <f>"200/8582"</f>
        <v>200/8582</v>
      </c>
      <c r="E102">
        <v>0.41902916339213903</v>
      </c>
      <c r="F102">
        <v>0.47010843094518301</v>
      </c>
      <c r="G102">
        <v>0.36896783592188898</v>
      </c>
      <c r="H102" t="s">
        <v>1291</v>
      </c>
      <c r="I102">
        <v>1</v>
      </c>
      <c r="J102" t="str">
        <f t="shared" si="3"/>
        <v/>
      </c>
    </row>
    <row r="103" spans="1:10">
      <c r="A103" t="s">
        <v>251</v>
      </c>
      <c r="B103" t="s">
        <v>252</v>
      </c>
      <c r="C103" t="str">
        <f t="shared" si="4"/>
        <v>1/23</v>
      </c>
      <c r="D103" t="str">
        <f>"201/8582"</f>
        <v>201/8582</v>
      </c>
      <c r="E103">
        <v>0.420623332950953</v>
      </c>
      <c r="F103">
        <v>0.47010843094518301</v>
      </c>
      <c r="G103">
        <v>0.36896783592188898</v>
      </c>
      <c r="H103" t="s">
        <v>1793</v>
      </c>
      <c r="I103">
        <v>1</v>
      </c>
      <c r="J103" t="str">
        <f t="shared" si="3"/>
        <v/>
      </c>
    </row>
    <row r="104" spans="1:10">
      <c r="A104" t="s">
        <v>1259</v>
      </c>
      <c r="B104" t="s">
        <v>1260</v>
      </c>
      <c r="C104" t="str">
        <f t="shared" si="4"/>
        <v>1/23</v>
      </c>
      <c r="D104" t="str">
        <f>"222/8582"</f>
        <v>222/8582</v>
      </c>
      <c r="E104">
        <v>0.453150202433446</v>
      </c>
      <c r="F104">
        <v>0.50154488424672605</v>
      </c>
      <c r="G104">
        <v>0.39364095254821502</v>
      </c>
      <c r="H104" t="s">
        <v>1520</v>
      </c>
      <c r="I104">
        <v>1</v>
      </c>
      <c r="J104" t="str">
        <f t="shared" si="3"/>
        <v/>
      </c>
    </row>
    <row r="105" spans="1:10">
      <c r="A105" t="s">
        <v>114</v>
      </c>
      <c r="B105" t="s">
        <v>115</v>
      </c>
      <c r="C105" t="str">
        <f t="shared" si="4"/>
        <v>1/23</v>
      </c>
      <c r="D105" t="str">
        <f>"230/8582"</f>
        <v>230/8582</v>
      </c>
      <c r="E105">
        <v>0.46507581596811098</v>
      </c>
      <c r="F105">
        <v>0.50979464442658295</v>
      </c>
      <c r="G105">
        <v>0.40011583357580399</v>
      </c>
      <c r="H105" t="s">
        <v>990</v>
      </c>
      <c r="I105">
        <v>1</v>
      </c>
      <c r="J105" t="str">
        <f t="shared" si="3"/>
        <v/>
      </c>
    </row>
    <row r="106" spans="1:10">
      <c r="A106" t="s">
        <v>593</v>
      </c>
      <c r="B106" t="s">
        <v>594</v>
      </c>
      <c r="C106" t="str">
        <f t="shared" si="4"/>
        <v>1/23</v>
      </c>
      <c r="D106" t="str">
        <f>"249/8582"</f>
        <v>249/8582</v>
      </c>
      <c r="E106">
        <v>0.49241030742144198</v>
      </c>
      <c r="F106">
        <v>0.52611672388311803</v>
      </c>
      <c r="G106">
        <v>0.412926329917498</v>
      </c>
      <c r="H106" t="s">
        <v>1746</v>
      </c>
      <c r="I106">
        <v>1</v>
      </c>
      <c r="J106" t="str">
        <f t="shared" si="3"/>
        <v/>
      </c>
    </row>
    <row r="107" spans="1:10">
      <c r="A107" t="s">
        <v>507</v>
      </c>
      <c r="B107" t="s">
        <v>508</v>
      </c>
      <c r="C107" t="str">
        <f t="shared" si="4"/>
        <v>1/23</v>
      </c>
      <c r="D107" t="str">
        <f>"249/8582"</f>
        <v>249/8582</v>
      </c>
      <c r="E107">
        <v>0.49241030742144198</v>
      </c>
      <c r="F107">
        <v>0.52611672388311803</v>
      </c>
      <c r="G107">
        <v>0.412926329917498</v>
      </c>
      <c r="H107" t="s">
        <v>1268</v>
      </c>
      <c r="I107">
        <v>1</v>
      </c>
      <c r="J107" t="str">
        <f t="shared" si="3"/>
        <v/>
      </c>
    </row>
    <row r="108" spans="1:10">
      <c r="A108" t="s">
        <v>596</v>
      </c>
      <c r="B108" t="s">
        <v>597</v>
      </c>
      <c r="C108" t="str">
        <f t="shared" si="4"/>
        <v>1/23</v>
      </c>
      <c r="D108" t="str">
        <f>"250/8582"</f>
        <v>250/8582</v>
      </c>
      <c r="E108">
        <v>0.49381131101310199</v>
      </c>
      <c r="F108">
        <v>0.52611672388311803</v>
      </c>
      <c r="G108">
        <v>0.412926329917498</v>
      </c>
      <c r="H108" t="s">
        <v>1746</v>
      </c>
      <c r="I108">
        <v>1</v>
      </c>
      <c r="J108" t="str">
        <f t="shared" si="3"/>
        <v/>
      </c>
    </row>
    <row r="109" spans="1:10">
      <c r="A109" t="s">
        <v>1794</v>
      </c>
      <c r="B109" t="s">
        <v>1795</v>
      </c>
      <c r="C109" t="str">
        <f t="shared" si="4"/>
        <v>1/23</v>
      </c>
      <c r="D109" t="str">
        <f>"265/8582"</f>
        <v>265/8582</v>
      </c>
      <c r="E109">
        <v>0.51438763723187397</v>
      </c>
      <c r="F109">
        <v>0.53938792459451601</v>
      </c>
      <c r="G109">
        <v>0.42334232308895497</v>
      </c>
      <c r="H109" t="s">
        <v>1780</v>
      </c>
      <c r="I109">
        <v>1</v>
      </c>
      <c r="J109" t="str">
        <f t="shared" si="3"/>
        <v/>
      </c>
    </row>
    <row r="110" spans="1:10">
      <c r="A110" t="s">
        <v>513</v>
      </c>
      <c r="B110" t="s">
        <v>514</v>
      </c>
      <c r="C110" t="str">
        <f t="shared" si="4"/>
        <v>1/23</v>
      </c>
      <c r="D110" t="str">
        <f>"266/8582"</f>
        <v>266/8582</v>
      </c>
      <c r="E110">
        <v>0.515730559480722</v>
      </c>
      <c r="F110">
        <v>0.53938792459451601</v>
      </c>
      <c r="G110">
        <v>0.42334232308895497</v>
      </c>
      <c r="H110" t="s">
        <v>1746</v>
      </c>
      <c r="I110">
        <v>1</v>
      </c>
      <c r="J110" t="str">
        <f t="shared" si="3"/>
        <v/>
      </c>
    </row>
    <row r="111" spans="1:10">
      <c r="A111" t="s">
        <v>519</v>
      </c>
      <c r="B111" t="s">
        <v>520</v>
      </c>
      <c r="C111" t="str">
        <f t="shared" si="4"/>
        <v>1/23</v>
      </c>
      <c r="D111" t="str">
        <f>"291/8582"</f>
        <v>291/8582</v>
      </c>
      <c r="E111">
        <v>0.54817199596299204</v>
      </c>
      <c r="F111">
        <v>0.56810552308891904</v>
      </c>
      <c r="G111">
        <v>0.44588152781678803</v>
      </c>
      <c r="H111" t="s">
        <v>1785</v>
      </c>
      <c r="I111">
        <v>1</v>
      </c>
      <c r="J111" t="str">
        <f t="shared" si="3"/>
        <v/>
      </c>
    </row>
    <row r="112" spans="1:10">
      <c r="A112" t="s">
        <v>314</v>
      </c>
      <c r="B112" t="s">
        <v>315</v>
      </c>
      <c r="C112" t="str">
        <f t="shared" si="4"/>
        <v>1/23</v>
      </c>
      <c r="D112" t="str">
        <f>"307/8582"</f>
        <v>307/8582</v>
      </c>
      <c r="E112">
        <v>0.56783212364539004</v>
      </c>
      <c r="F112">
        <v>0.58317893779796803</v>
      </c>
      <c r="G112">
        <v>0.45771200104180298</v>
      </c>
      <c r="H112" t="s">
        <v>1291</v>
      </c>
      <c r="I112">
        <v>1</v>
      </c>
      <c r="J112" t="str">
        <f t="shared" si="3"/>
        <v/>
      </c>
    </row>
    <row r="113" spans="1:10">
      <c r="A113" t="s">
        <v>262</v>
      </c>
      <c r="B113" t="s">
        <v>263</v>
      </c>
      <c r="C113" t="str">
        <f t="shared" si="4"/>
        <v>1/23</v>
      </c>
      <c r="D113" t="str">
        <f>"323/8582"</f>
        <v>323/8582</v>
      </c>
      <c r="E113">
        <v>0.58667242875593795</v>
      </c>
      <c r="F113">
        <v>0.59714872212657999</v>
      </c>
      <c r="G113">
        <v>0.46867628237081499</v>
      </c>
      <c r="H113" t="s">
        <v>1793</v>
      </c>
      <c r="I113">
        <v>1</v>
      </c>
      <c r="J113" t="str">
        <f t="shared" si="3"/>
        <v/>
      </c>
    </row>
    <row r="114" spans="1:10">
      <c r="A114" t="s">
        <v>160</v>
      </c>
      <c r="B114" t="s">
        <v>161</v>
      </c>
      <c r="C114" t="str">
        <f t="shared" si="4"/>
        <v>1/23</v>
      </c>
      <c r="D114" t="str">
        <f>"447/8582"</f>
        <v>447/8582</v>
      </c>
      <c r="E114">
        <v>0.70826850791084095</v>
      </c>
      <c r="F114">
        <v>0.70826850791084095</v>
      </c>
      <c r="G114">
        <v>0.55588941064101105</v>
      </c>
      <c r="H114" t="s">
        <v>1746</v>
      </c>
      <c r="I114">
        <v>1</v>
      </c>
      <c r="J114" t="str">
        <f t="shared" si="3"/>
        <v/>
      </c>
    </row>
    <row r="115" spans="1:10">
      <c r="A115" t="s">
        <v>205</v>
      </c>
      <c r="B115" t="s">
        <v>206</v>
      </c>
      <c r="C115" t="str">
        <f t="shared" si="4"/>
        <v>1/23</v>
      </c>
      <c r="D115" t="str">
        <f>"447/8582"</f>
        <v>447/8582</v>
      </c>
      <c r="E115">
        <v>0.70826850791084095</v>
      </c>
      <c r="F115">
        <v>0.70826850791084095</v>
      </c>
      <c r="G115">
        <v>0.55588941064101105</v>
      </c>
      <c r="H115" t="s">
        <v>1746</v>
      </c>
      <c r="I115">
        <v>1</v>
      </c>
      <c r="J115" t="str">
        <f t="shared" si="3"/>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E7B19-E5AA-4BED-9908-37727EE07EF5}">
  <sheetPr>
    <tabColor theme="8"/>
  </sheetPr>
  <dimension ref="A1:J42"/>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69</v>
      </c>
      <c r="B2" s="9" t="s">
        <v>70</v>
      </c>
      <c r="C2" s="9" t="str">
        <f>"3/9"</f>
        <v>3/9</v>
      </c>
      <c r="D2" s="9" t="str">
        <f>"114/8582"</f>
        <v>114/8582</v>
      </c>
      <c r="E2" s="9">
        <v>1.8092273884594E-4</v>
      </c>
      <c r="F2" s="9">
        <v>4.3179709107857003E-3</v>
      </c>
      <c r="G2" s="9">
        <v>1.99546794336695E-3</v>
      </c>
      <c r="H2" s="9" t="s">
        <v>87</v>
      </c>
      <c r="I2" s="9">
        <v>3</v>
      </c>
      <c r="J2" s="9" t="str">
        <f t="shared" ref="J2:J42" si="0">IF(F2&lt;0.05,"*","")</f>
        <v>*</v>
      </c>
    </row>
    <row r="3" spans="1:10">
      <c r="A3" s="9" t="s">
        <v>74</v>
      </c>
      <c r="B3" s="9" t="s">
        <v>75</v>
      </c>
      <c r="C3" s="9" t="str">
        <f>"3/9"</f>
        <v>3/9</v>
      </c>
      <c r="D3" s="9" t="str">
        <f>"120/8582"</f>
        <v>120/8582</v>
      </c>
      <c r="E3" s="9">
        <v>2.1063272735539999E-4</v>
      </c>
      <c r="F3" s="9">
        <v>4.3179709107857003E-3</v>
      </c>
      <c r="G3" s="9">
        <v>1.99546794336695E-3</v>
      </c>
      <c r="H3" s="9" t="s">
        <v>87</v>
      </c>
      <c r="I3" s="9">
        <v>3</v>
      </c>
      <c r="J3" s="9" t="str">
        <f t="shared" si="0"/>
        <v>*</v>
      </c>
    </row>
    <row r="4" spans="1:10">
      <c r="A4" s="9" t="s">
        <v>88</v>
      </c>
      <c r="B4" s="9" t="s">
        <v>89</v>
      </c>
      <c r="C4" s="9" t="str">
        <f>"2/9"</f>
        <v>2/9</v>
      </c>
      <c r="D4" s="9" t="str">
        <f>"52/8582"</f>
        <v>52/8582</v>
      </c>
      <c r="E4" s="9">
        <v>1.26162482899007E-3</v>
      </c>
      <c r="F4" s="9">
        <v>1.39404629711693E-2</v>
      </c>
      <c r="G4" s="9">
        <v>6.4423192164581996E-3</v>
      </c>
      <c r="H4" s="9" t="s">
        <v>90</v>
      </c>
      <c r="I4" s="9">
        <v>2</v>
      </c>
      <c r="J4" s="9" t="str">
        <f t="shared" si="0"/>
        <v>*</v>
      </c>
    </row>
    <row r="5" spans="1:10">
      <c r="A5" s="9" t="s">
        <v>91</v>
      </c>
      <c r="B5" s="9" t="s">
        <v>92</v>
      </c>
      <c r="C5" s="9" t="str">
        <f>"2/9"</f>
        <v>2/9</v>
      </c>
      <c r="D5" s="9" t="str">
        <f>"54/8582"</f>
        <v>54/8582</v>
      </c>
      <c r="E5" s="9">
        <v>1.3600451679189501E-3</v>
      </c>
      <c r="F5" s="9">
        <v>1.39404629711693E-2</v>
      </c>
      <c r="G5" s="9">
        <v>6.4423192164581996E-3</v>
      </c>
      <c r="H5" s="9" t="s">
        <v>90</v>
      </c>
      <c r="I5" s="9">
        <v>2</v>
      </c>
      <c r="J5" s="9" t="str">
        <f t="shared" si="0"/>
        <v>*</v>
      </c>
    </row>
    <row r="6" spans="1:10">
      <c r="A6" s="9" t="s">
        <v>93</v>
      </c>
      <c r="B6" s="9" t="s">
        <v>94</v>
      </c>
      <c r="C6" s="9" t="str">
        <f>"2/9"</f>
        <v>2/9</v>
      </c>
      <c r="D6" s="9" t="str">
        <f>"66/8582"</f>
        <v>66/8582</v>
      </c>
      <c r="E6" s="9">
        <v>2.0253617305044302E-3</v>
      </c>
      <c r="F6" s="9">
        <v>1.6607966190136301E-2</v>
      </c>
      <c r="G6" s="9">
        <v>7.67505497875361E-3</v>
      </c>
      <c r="H6" s="9" t="s">
        <v>95</v>
      </c>
      <c r="I6" s="9">
        <v>2</v>
      </c>
      <c r="J6" s="9" t="str">
        <f t="shared" si="0"/>
        <v>*</v>
      </c>
    </row>
    <row r="7" spans="1:10">
      <c r="A7" s="9" t="s">
        <v>96</v>
      </c>
      <c r="B7" s="9" t="s">
        <v>97</v>
      </c>
      <c r="C7" s="9" t="str">
        <f>"2/9"</f>
        <v>2/9</v>
      </c>
      <c r="D7" s="9" t="str">
        <f>"98/8582"</f>
        <v>98/8582</v>
      </c>
      <c r="E7" s="9">
        <v>4.41032986301908E-3</v>
      </c>
      <c r="F7" s="9">
        <v>3.0137254063963701E-2</v>
      </c>
      <c r="G7" s="9">
        <v>1.39273574621655E-2</v>
      </c>
      <c r="H7" s="9" t="s">
        <v>90</v>
      </c>
      <c r="I7" s="9">
        <v>2</v>
      </c>
      <c r="J7" s="9" t="str">
        <f t="shared" si="0"/>
        <v>*</v>
      </c>
    </row>
    <row r="8" spans="1:10">
      <c r="A8" s="9" t="s">
        <v>98</v>
      </c>
      <c r="B8" s="9" t="s">
        <v>99</v>
      </c>
      <c r="C8" s="9" t="str">
        <f>"2/9"</f>
        <v>2/9</v>
      </c>
      <c r="D8" s="9" t="str">
        <f>"153/8582"</f>
        <v>153/8582</v>
      </c>
      <c r="E8" s="9">
        <v>1.0470900891390101E-2</v>
      </c>
      <c r="F8" s="9">
        <v>4.7076734716954297E-2</v>
      </c>
      <c r="G8" s="9">
        <v>2.17556155302998E-2</v>
      </c>
      <c r="H8" s="9" t="s">
        <v>90</v>
      </c>
      <c r="I8" s="9">
        <v>2</v>
      </c>
      <c r="J8" s="9" t="str">
        <f t="shared" si="0"/>
        <v>*</v>
      </c>
    </row>
    <row r="9" spans="1:10">
      <c r="A9" s="9" t="s">
        <v>100</v>
      </c>
      <c r="B9" s="9" t="s">
        <v>101</v>
      </c>
      <c r="C9" s="9" t="str">
        <f>"1/9"</f>
        <v>1/9</v>
      </c>
      <c r="D9" s="9" t="str">
        <f>"10/8582"</f>
        <v>10/8582</v>
      </c>
      <c r="E9" s="9">
        <v>1.04431650063868E-2</v>
      </c>
      <c r="F9" s="9">
        <v>4.7076734716954297E-2</v>
      </c>
      <c r="G9" s="9">
        <v>2.17556155302998E-2</v>
      </c>
      <c r="H9" s="9" t="s">
        <v>102</v>
      </c>
      <c r="I9" s="9">
        <v>1</v>
      </c>
      <c r="J9" s="9" t="str">
        <f t="shared" si="0"/>
        <v>*</v>
      </c>
    </row>
    <row r="10" spans="1:10">
      <c r="A10" s="9" t="s">
        <v>103</v>
      </c>
      <c r="B10" s="9" t="s">
        <v>104</v>
      </c>
      <c r="C10" s="9" t="str">
        <f>"1/9"</f>
        <v>1/9</v>
      </c>
      <c r="D10" s="9" t="str">
        <f>"11/8582"</f>
        <v>11/8582</v>
      </c>
      <c r="E10" s="9">
        <v>1.1482130418769301E-2</v>
      </c>
      <c r="F10" s="9">
        <v>4.7076734716954297E-2</v>
      </c>
      <c r="G10" s="9">
        <v>2.17556155302998E-2</v>
      </c>
      <c r="H10" s="9" t="s">
        <v>102</v>
      </c>
      <c r="I10" s="9">
        <v>1</v>
      </c>
      <c r="J10" s="9" t="str">
        <f t="shared" si="0"/>
        <v>*</v>
      </c>
    </row>
    <row r="11" spans="1:10">
      <c r="A11" s="9" t="s">
        <v>105</v>
      </c>
      <c r="B11" s="9" t="s">
        <v>106</v>
      </c>
      <c r="C11" s="9" t="str">
        <f>"1/9"</f>
        <v>1/9</v>
      </c>
      <c r="D11" s="9" t="str">
        <f>"11/8582"</f>
        <v>11/8582</v>
      </c>
      <c r="E11" s="9">
        <v>1.1482130418769301E-2</v>
      </c>
      <c r="F11" s="9">
        <v>4.7076734716954297E-2</v>
      </c>
      <c r="G11" s="9">
        <v>2.17556155302998E-2</v>
      </c>
      <c r="H11" s="9" t="s">
        <v>102</v>
      </c>
      <c r="I11" s="9">
        <v>1</v>
      </c>
      <c r="J11" s="9" t="str">
        <f t="shared" si="0"/>
        <v>*</v>
      </c>
    </row>
    <row r="12" spans="1:10">
      <c r="A12" s="9" t="s">
        <v>107</v>
      </c>
      <c r="B12" s="9" t="s">
        <v>108</v>
      </c>
      <c r="C12" s="9" t="str">
        <f>"2/9"</f>
        <v>2/9</v>
      </c>
      <c r="D12" s="9" t="str">
        <f>"169/8582"</f>
        <v>169/8582</v>
      </c>
      <c r="E12" s="9">
        <v>1.2672255570343001E-2</v>
      </c>
      <c r="F12" s="9">
        <v>4.7232952580369199E-2</v>
      </c>
      <c r="G12" s="9">
        <v>2.1827808637911301E-2</v>
      </c>
      <c r="H12" s="9" t="s">
        <v>90</v>
      </c>
      <c r="I12" s="9">
        <v>2</v>
      </c>
      <c r="J12" s="9" t="str">
        <f t="shared" si="0"/>
        <v>*</v>
      </c>
    </row>
    <row r="13" spans="1:10">
      <c r="A13" t="s">
        <v>109</v>
      </c>
      <c r="B13" t="s">
        <v>110</v>
      </c>
      <c r="C13" t="str">
        <f>"1/9"</f>
        <v>1/9</v>
      </c>
      <c r="D13" t="str">
        <f>"19/8582"</f>
        <v>19/8582</v>
      </c>
      <c r="E13">
        <v>1.97590092004893E-2</v>
      </c>
      <c r="F13">
        <v>6.5566176059256895E-2</v>
      </c>
      <c r="G13">
        <v>3.03001583842522E-2</v>
      </c>
      <c r="H13" t="s">
        <v>102</v>
      </c>
      <c r="I13">
        <v>1</v>
      </c>
      <c r="J13" t="str">
        <f t="shared" si="0"/>
        <v/>
      </c>
    </row>
    <row r="14" spans="1:10">
      <c r="A14" t="s">
        <v>111</v>
      </c>
      <c r="B14" t="s">
        <v>112</v>
      </c>
      <c r="C14" t="str">
        <f>"1/9"</f>
        <v>1/9</v>
      </c>
      <c r="D14" t="str">
        <f>"20/8582"</f>
        <v>20/8582</v>
      </c>
      <c r="E14">
        <v>2.07892753358619E-2</v>
      </c>
      <c r="F14">
        <v>6.5566176059256895E-2</v>
      </c>
      <c r="G14">
        <v>3.03001583842522E-2</v>
      </c>
      <c r="H14" t="s">
        <v>113</v>
      </c>
      <c r="I14">
        <v>1</v>
      </c>
      <c r="J14" t="str">
        <f t="shared" si="0"/>
        <v/>
      </c>
    </row>
    <row r="15" spans="1:10">
      <c r="A15" t="s">
        <v>114</v>
      </c>
      <c r="B15" t="s">
        <v>115</v>
      </c>
      <c r="C15" t="str">
        <f>"2/9"</f>
        <v>2/9</v>
      </c>
      <c r="D15" t="str">
        <f>"230/8582"</f>
        <v>230/8582</v>
      </c>
      <c r="E15">
        <v>2.2738354376315401E-2</v>
      </c>
      <c r="F15">
        <v>6.6590894959209404E-2</v>
      </c>
      <c r="G15">
        <v>3.07737126897502E-2</v>
      </c>
      <c r="H15" t="s">
        <v>95</v>
      </c>
      <c r="I15">
        <v>2</v>
      </c>
      <c r="J15" t="str">
        <f t="shared" si="0"/>
        <v/>
      </c>
    </row>
    <row r="16" spans="1:10">
      <c r="A16" t="s">
        <v>116</v>
      </c>
      <c r="B16" t="s">
        <v>117</v>
      </c>
      <c r="C16" t="str">
        <f t="shared" ref="C16:C42" si="1">"1/9"</f>
        <v>1/9</v>
      </c>
      <c r="D16" t="str">
        <f>"28/8582"</f>
        <v>28/8582</v>
      </c>
      <c r="E16">
        <v>2.89968154042403E-2</v>
      </c>
      <c r="F16">
        <v>7.9257962104923405E-2</v>
      </c>
      <c r="G16">
        <v>3.6627556300092998E-2</v>
      </c>
      <c r="H16" t="s">
        <v>102</v>
      </c>
      <c r="I16">
        <v>1</v>
      </c>
      <c r="J16" t="str">
        <f t="shared" si="0"/>
        <v/>
      </c>
    </row>
    <row r="17" spans="1:10">
      <c r="A17" t="s">
        <v>118</v>
      </c>
      <c r="B17" t="s">
        <v>119</v>
      </c>
      <c r="C17" t="str">
        <f t="shared" si="1"/>
        <v>1/9</v>
      </c>
      <c r="D17" t="str">
        <f>"33/8582"</f>
        <v>33/8582</v>
      </c>
      <c r="E17">
        <v>3.4095420756217097E-2</v>
      </c>
      <c r="F17">
        <v>8.0151004231813996E-2</v>
      </c>
      <c r="G17">
        <v>3.7040258695061702E-2</v>
      </c>
      <c r="H17" t="s">
        <v>102</v>
      </c>
      <c r="I17">
        <v>1</v>
      </c>
      <c r="J17" t="str">
        <f t="shared" si="0"/>
        <v/>
      </c>
    </row>
    <row r="18" spans="1:10">
      <c r="A18" t="s">
        <v>120</v>
      </c>
      <c r="B18" t="s">
        <v>121</v>
      </c>
      <c r="C18" t="str">
        <f t="shared" si="1"/>
        <v>1/9</v>
      </c>
      <c r="D18" t="str">
        <f>"33/8582"</f>
        <v>33/8582</v>
      </c>
      <c r="E18">
        <v>3.4095420756217097E-2</v>
      </c>
      <c r="F18">
        <v>8.0151004231813996E-2</v>
      </c>
      <c r="G18">
        <v>3.7040258695061702E-2</v>
      </c>
      <c r="H18" t="s">
        <v>102</v>
      </c>
      <c r="I18">
        <v>1</v>
      </c>
      <c r="J18" t="str">
        <f t="shared" si="0"/>
        <v/>
      </c>
    </row>
    <row r="19" spans="1:10">
      <c r="A19" t="s">
        <v>122</v>
      </c>
      <c r="B19" t="s">
        <v>123</v>
      </c>
      <c r="C19" t="str">
        <f t="shared" si="1"/>
        <v>1/9</v>
      </c>
      <c r="D19" t="str">
        <f>"35/8582"</f>
        <v>35/8582</v>
      </c>
      <c r="E19">
        <v>3.61281902719464E-2</v>
      </c>
      <c r="F19">
        <v>8.0151004231813996E-2</v>
      </c>
      <c r="G19">
        <v>3.7040258695061702E-2</v>
      </c>
      <c r="H19" t="s">
        <v>124</v>
      </c>
      <c r="I19">
        <v>1</v>
      </c>
      <c r="J19" t="str">
        <f t="shared" si="0"/>
        <v/>
      </c>
    </row>
    <row r="20" spans="1:10">
      <c r="A20" t="s">
        <v>125</v>
      </c>
      <c r="B20" t="s">
        <v>126</v>
      </c>
      <c r="C20" t="str">
        <f t="shared" si="1"/>
        <v>1/9</v>
      </c>
      <c r="D20" t="str">
        <f>"36/8582"</f>
        <v>36/8582</v>
      </c>
      <c r="E20">
        <v>3.7143148302547897E-2</v>
      </c>
      <c r="F20">
        <v>8.0151004231813996E-2</v>
      </c>
      <c r="G20">
        <v>3.7040258695061702E-2</v>
      </c>
      <c r="H20" t="s">
        <v>113</v>
      </c>
      <c r="I20">
        <v>1</v>
      </c>
      <c r="J20" t="str">
        <f t="shared" si="0"/>
        <v/>
      </c>
    </row>
    <row r="21" spans="1:10">
      <c r="A21" t="s">
        <v>127</v>
      </c>
      <c r="B21" t="s">
        <v>128</v>
      </c>
      <c r="C21" t="str">
        <f t="shared" si="1"/>
        <v>1/9</v>
      </c>
      <c r="D21" t="str">
        <f>"39/8582"</f>
        <v>39/8582</v>
      </c>
      <c r="E21">
        <v>4.0182324830128097E-2</v>
      </c>
      <c r="F21">
        <v>8.23737659017625E-2</v>
      </c>
      <c r="G21">
        <v>3.80674656285424E-2</v>
      </c>
      <c r="H21" t="s">
        <v>129</v>
      </c>
      <c r="I21">
        <v>1</v>
      </c>
      <c r="J21" t="str">
        <f t="shared" si="0"/>
        <v/>
      </c>
    </row>
    <row r="22" spans="1:10">
      <c r="A22" t="s">
        <v>59</v>
      </c>
      <c r="B22" t="s">
        <v>60</v>
      </c>
      <c r="C22" t="str">
        <f t="shared" si="1"/>
        <v>1/9</v>
      </c>
      <c r="D22" t="str">
        <f>"42/8582"</f>
        <v>42/8582</v>
      </c>
      <c r="E22">
        <v>4.3212971338991601E-2</v>
      </c>
      <c r="F22">
        <v>8.4211505500052505E-2</v>
      </c>
      <c r="G22">
        <v>3.8916741951243797E-2</v>
      </c>
      <c r="H22" t="s">
        <v>102</v>
      </c>
      <c r="I22">
        <v>1</v>
      </c>
      <c r="J22" t="str">
        <f t="shared" si="0"/>
        <v/>
      </c>
    </row>
    <row r="23" spans="1:10">
      <c r="A23" t="s">
        <v>130</v>
      </c>
      <c r="B23" t="s">
        <v>131</v>
      </c>
      <c r="C23" t="str">
        <f t="shared" si="1"/>
        <v>1/9</v>
      </c>
      <c r="D23" t="str">
        <f>"46/8582"</f>
        <v>46/8582</v>
      </c>
      <c r="E23">
        <v>4.7240600646370902E-2</v>
      </c>
      <c r="F23">
        <v>8.4211505500052505E-2</v>
      </c>
      <c r="G23">
        <v>3.8916741951243797E-2</v>
      </c>
      <c r="H23" t="s">
        <v>113</v>
      </c>
      <c r="I23">
        <v>1</v>
      </c>
      <c r="J23" t="str">
        <f t="shared" si="0"/>
        <v/>
      </c>
    </row>
    <row r="24" spans="1:10">
      <c r="A24" t="s">
        <v>61</v>
      </c>
      <c r="B24" t="s">
        <v>62</v>
      </c>
      <c r="C24" t="str">
        <f t="shared" si="1"/>
        <v>1/9</v>
      </c>
      <c r="D24" t="str">
        <f>"46/8582"</f>
        <v>46/8582</v>
      </c>
      <c r="E24">
        <v>4.7240600646370902E-2</v>
      </c>
      <c r="F24">
        <v>8.4211505500052505E-2</v>
      </c>
      <c r="G24">
        <v>3.8916741951243797E-2</v>
      </c>
      <c r="H24" t="s">
        <v>102</v>
      </c>
      <c r="I24">
        <v>1</v>
      </c>
      <c r="J24" t="str">
        <f t="shared" si="0"/>
        <v/>
      </c>
    </row>
    <row r="25" spans="1:10">
      <c r="A25" t="s">
        <v>132</v>
      </c>
      <c r="B25" t="s">
        <v>133</v>
      </c>
      <c r="C25" t="str">
        <f t="shared" si="1"/>
        <v>1/9</v>
      </c>
      <c r="D25" t="str">
        <f>"55/8582"</f>
        <v>55/8582</v>
      </c>
      <c r="E25">
        <v>5.62477140939356E-2</v>
      </c>
      <c r="F25">
        <v>9.6089844910473302E-2</v>
      </c>
      <c r="G25">
        <v>4.4406090074159701E-2</v>
      </c>
      <c r="H25" t="s">
        <v>124</v>
      </c>
      <c r="I25">
        <v>1</v>
      </c>
      <c r="J25" t="str">
        <f t="shared" si="0"/>
        <v/>
      </c>
    </row>
    <row r="26" spans="1:10">
      <c r="A26" t="s">
        <v>134</v>
      </c>
      <c r="B26" t="s">
        <v>135</v>
      </c>
      <c r="C26" t="str">
        <f t="shared" si="1"/>
        <v>1/9</v>
      </c>
      <c r="D26" t="str">
        <f>"60/8582"</f>
        <v>60/8582</v>
      </c>
      <c r="E26">
        <v>6.1218890438996899E-2</v>
      </c>
      <c r="F26">
        <v>0.10039898031995501</v>
      </c>
      <c r="G26">
        <v>4.6397474859029203E-2</v>
      </c>
      <c r="H26" t="s">
        <v>124</v>
      </c>
      <c r="I26">
        <v>1</v>
      </c>
      <c r="J26" t="str">
        <f t="shared" si="0"/>
        <v/>
      </c>
    </row>
    <row r="27" spans="1:10">
      <c r="A27" t="s">
        <v>136</v>
      </c>
      <c r="B27" t="s">
        <v>137</v>
      </c>
      <c r="C27" t="str">
        <f t="shared" si="1"/>
        <v>1/9</v>
      </c>
      <c r="D27" t="str">
        <f>"64/8582"</f>
        <v>64/8582</v>
      </c>
      <c r="E27">
        <v>6.51790584073038E-2</v>
      </c>
      <c r="F27">
        <v>0.10278236133459399</v>
      </c>
      <c r="G27">
        <v>4.7498908960788198E-2</v>
      </c>
      <c r="H27" t="s">
        <v>102</v>
      </c>
      <c r="I27">
        <v>1</v>
      </c>
      <c r="J27" t="str">
        <f t="shared" si="0"/>
        <v/>
      </c>
    </row>
    <row r="28" spans="1:10">
      <c r="A28" t="s">
        <v>138</v>
      </c>
      <c r="B28" t="s">
        <v>139</v>
      </c>
      <c r="C28" t="str">
        <f t="shared" si="1"/>
        <v>1/9</v>
      </c>
      <c r="D28" t="str">
        <f>"73/8582"</f>
        <v>73/8582</v>
      </c>
      <c r="E28">
        <v>7.4035191882293502E-2</v>
      </c>
      <c r="F28">
        <v>0.112423809895335</v>
      </c>
      <c r="G28">
        <v>5.1954520619153302E-2</v>
      </c>
      <c r="H28" t="s">
        <v>124</v>
      </c>
      <c r="I28">
        <v>1</v>
      </c>
      <c r="J28" t="str">
        <f t="shared" si="0"/>
        <v/>
      </c>
    </row>
    <row r="29" spans="1:10">
      <c r="A29" t="s">
        <v>140</v>
      </c>
      <c r="B29" t="s">
        <v>141</v>
      </c>
      <c r="C29" t="str">
        <f t="shared" si="1"/>
        <v>1/9</v>
      </c>
      <c r="D29" t="str">
        <f>"89/8582"</f>
        <v>89/8582</v>
      </c>
      <c r="E29">
        <v>8.9595446198231704E-2</v>
      </c>
      <c r="F29">
        <v>0.125082857222515</v>
      </c>
      <c r="G29">
        <v>5.7804658023241702E-2</v>
      </c>
      <c r="H29" t="s">
        <v>142</v>
      </c>
      <c r="I29">
        <v>1</v>
      </c>
      <c r="J29" t="str">
        <f t="shared" si="0"/>
        <v/>
      </c>
    </row>
    <row r="30" spans="1:10">
      <c r="A30" t="s">
        <v>65</v>
      </c>
      <c r="B30" t="s">
        <v>66</v>
      </c>
      <c r="C30" t="str">
        <f t="shared" si="1"/>
        <v>1/9</v>
      </c>
      <c r="D30" t="str">
        <f>"89/8582"</f>
        <v>89/8582</v>
      </c>
      <c r="E30">
        <v>8.9595446198231704E-2</v>
      </c>
      <c r="F30">
        <v>0.125082857222515</v>
      </c>
      <c r="G30">
        <v>5.7804658023241702E-2</v>
      </c>
      <c r="H30" t="s">
        <v>102</v>
      </c>
      <c r="I30">
        <v>1</v>
      </c>
      <c r="J30" t="str">
        <f t="shared" si="0"/>
        <v/>
      </c>
    </row>
    <row r="31" spans="1:10">
      <c r="A31" t="s">
        <v>143</v>
      </c>
      <c r="B31" t="s">
        <v>144</v>
      </c>
      <c r="C31" t="str">
        <f t="shared" si="1"/>
        <v>1/9</v>
      </c>
      <c r="D31" t="str">
        <f>"91/8582"</f>
        <v>91/8582</v>
      </c>
      <c r="E31">
        <v>9.1524041870132702E-2</v>
      </c>
      <c r="F31">
        <v>0.125082857222515</v>
      </c>
      <c r="G31">
        <v>5.7804658023241702E-2</v>
      </c>
      <c r="H31" t="s">
        <v>129</v>
      </c>
      <c r="I31">
        <v>1</v>
      </c>
      <c r="J31" t="str">
        <f t="shared" si="0"/>
        <v/>
      </c>
    </row>
    <row r="32" spans="1:10">
      <c r="A32" t="s">
        <v>145</v>
      </c>
      <c r="B32" t="s">
        <v>146</v>
      </c>
      <c r="C32" t="str">
        <f t="shared" si="1"/>
        <v>1/9</v>
      </c>
      <c r="D32" t="str">
        <f>"95/8582"</f>
        <v>95/8582</v>
      </c>
      <c r="E32">
        <v>9.5370341900956904E-2</v>
      </c>
      <c r="F32">
        <v>0.12613496832061999</v>
      </c>
      <c r="G32">
        <v>5.8290871110941403E-2</v>
      </c>
      <c r="H32" t="s">
        <v>142</v>
      </c>
      <c r="I32">
        <v>1</v>
      </c>
      <c r="J32" t="str">
        <f t="shared" si="0"/>
        <v/>
      </c>
    </row>
    <row r="33" spans="1:10">
      <c r="A33" t="s">
        <v>147</v>
      </c>
      <c r="B33" t="s">
        <v>148</v>
      </c>
      <c r="C33" t="str">
        <f t="shared" si="1"/>
        <v>1/9</v>
      </c>
      <c r="D33" t="str">
        <f>"106/8582"</f>
        <v>106/8582</v>
      </c>
      <c r="E33">
        <v>0.10587313831608899</v>
      </c>
      <c r="F33">
        <v>0.13564995846748901</v>
      </c>
      <c r="G33">
        <v>6.2688042424000195E-2</v>
      </c>
      <c r="H33" t="s">
        <v>124</v>
      </c>
      <c r="I33">
        <v>1</v>
      </c>
      <c r="J33" t="str">
        <f t="shared" si="0"/>
        <v/>
      </c>
    </row>
    <row r="34" spans="1:10">
      <c r="A34" t="s">
        <v>149</v>
      </c>
      <c r="B34" t="s">
        <v>150</v>
      </c>
      <c r="C34" t="str">
        <f t="shared" si="1"/>
        <v>1/9</v>
      </c>
      <c r="D34" t="str">
        <f>"111/8582"</f>
        <v>111/8582</v>
      </c>
      <c r="E34">
        <v>0.11061119993497701</v>
      </c>
      <c r="F34">
        <v>0.13742603628284999</v>
      </c>
      <c r="G34">
        <v>6.3508822929173203E-2</v>
      </c>
      <c r="H34" t="s">
        <v>142</v>
      </c>
      <c r="I34">
        <v>1</v>
      </c>
      <c r="J34" t="str">
        <f t="shared" si="0"/>
        <v/>
      </c>
    </row>
    <row r="35" spans="1:10">
      <c r="A35" t="s">
        <v>151</v>
      </c>
      <c r="B35" t="s">
        <v>152</v>
      </c>
      <c r="C35" t="str">
        <f t="shared" si="1"/>
        <v>1/9</v>
      </c>
      <c r="D35" t="str">
        <f>"139/8582"</f>
        <v>139/8582</v>
      </c>
      <c r="E35">
        <v>0.136734273253833</v>
      </c>
      <c r="F35">
        <v>0.164885447159034</v>
      </c>
      <c r="G35">
        <v>7.6198666209566293E-2</v>
      </c>
      <c r="H35" t="s">
        <v>142</v>
      </c>
      <c r="I35">
        <v>1</v>
      </c>
      <c r="J35" t="str">
        <f t="shared" si="0"/>
        <v/>
      </c>
    </row>
    <row r="36" spans="1:10">
      <c r="A36" t="s">
        <v>153</v>
      </c>
      <c r="B36" t="s">
        <v>154</v>
      </c>
      <c r="C36" t="str">
        <f t="shared" si="1"/>
        <v>1/9</v>
      </c>
      <c r="D36" t="str">
        <f>"147/8582"</f>
        <v>147/8582</v>
      </c>
      <c r="E36">
        <v>0.144071632122969</v>
      </c>
      <c r="F36">
        <v>0.16876962620119201</v>
      </c>
      <c r="G36">
        <v>7.7993665510178597E-2</v>
      </c>
      <c r="H36" t="s">
        <v>155</v>
      </c>
      <c r="I36">
        <v>1</v>
      </c>
      <c r="J36" t="str">
        <f t="shared" si="0"/>
        <v/>
      </c>
    </row>
    <row r="37" spans="1:10">
      <c r="A37" t="s">
        <v>78</v>
      </c>
      <c r="B37" t="s">
        <v>79</v>
      </c>
      <c r="C37" t="str">
        <f t="shared" si="1"/>
        <v>1/9</v>
      </c>
      <c r="D37" t="str">
        <f>"169/8582"</f>
        <v>169/8582</v>
      </c>
      <c r="E37">
        <v>0.163964367123588</v>
      </c>
      <c r="F37">
        <v>0.18673719589075299</v>
      </c>
      <c r="G37">
        <v>8.6297035328204194E-2</v>
      </c>
      <c r="H37" t="s">
        <v>102</v>
      </c>
      <c r="I37">
        <v>1</v>
      </c>
      <c r="J37" t="str">
        <f t="shared" si="0"/>
        <v/>
      </c>
    </row>
    <row r="38" spans="1:10">
      <c r="A38" t="s">
        <v>80</v>
      </c>
      <c r="B38" t="s">
        <v>81</v>
      </c>
      <c r="C38" t="str">
        <f t="shared" si="1"/>
        <v>1/9</v>
      </c>
      <c r="D38" t="str">
        <f>"192/8582"</f>
        <v>192/8582</v>
      </c>
      <c r="E38">
        <v>0.18432089496653201</v>
      </c>
      <c r="F38">
        <v>0.20424747820615699</v>
      </c>
      <c r="G38">
        <v>9.43890785034871E-2</v>
      </c>
      <c r="H38" t="s">
        <v>102</v>
      </c>
      <c r="I38">
        <v>1</v>
      </c>
      <c r="J38" t="str">
        <f t="shared" si="0"/>
        <v/>
      </c>
    </row>
    <row r="39" spans="1:10">
      <c r="A39" t="s">
        <v>156</v>
      </c>
      <c r="B39" t="s">
        <v>157</v>
      </c>
      <c r="C39" t="str">
        <f t="shared" si="1"/>
        <v>1/9</v>
      </c>
      <c r="D39" t="str">
        <f>"440/8582"</f>
        <v>440/8582</v>
      </c>
      <c r="E39">
        <v>0.37743489758318999</v>
      </c>
      <c r="F39">
        <v>0.39179385939592598</v>
      </c>
      <c r="G39">
        <v>0.18106006339221201</v>
      </c>
      <c r="H39" t="s">
        <v>129</v>
      </c>
      <c r="I39">
        <v>1</v>
      </c>
      <c r="J39" t="str">
        <f t="shared" si="0"/>
        <v/>
      </c>
    </row>
    <row r="40" spans="1:10">
      <c r="A40" t="s">
        <v>158</v>
      </c>
      <c r="B40" t="s">
        <v>159</v>
      </c>
      <c r="C40" t="str">
        <f t="shared" si="1"/>
        <v>1/9</v>
      </c>
      <c r="D40" t="str">
        <f>"443/8582"</f>
        <v>443/8582</v>
      </c>
      <c r="E40">
        <v>0.37949738153975798</v>
      </c>
      <c r="F40">
        <v>0.39179385939592598</v>
      </c>
      <c r="G40">
        <v>0.18106006339221201</v>
      </c>
      <c r="H40" t="s">
        <v>129</v>
      </c>
      <c r="I40">
        <v>1</v>
      </c>
      <c r="J40" t="str">
        <f t="shared" si="0"/>
        <v/>
      </c>
    </row>
    <row r="41" spans="1:10">
      <c r="A41" t="s">
        <v>160</v>
      </c>
      <c r="B41" t="s">
        <v>161</v>
      </c>
      <c r="C41" t="str">
        <f t="shared" si="1"/>
        <v>1/9</v>
      </c>
      <c r="D41" t="str">
        <f>"447/8582"</f>
        <v>447/8582</v>
      </c>
      <c r="E41">
        <v>0.38223791160578202</v>
      </c>
      <c r="F41">
        <v>0.39179385939592598</v>
      </c>
      <c r="G41">
        <v>0.18106006339221201</v>
      </c>
      <c r="H41" t="s">
        <v>155</v>
      </c>
      <c r="I41">
        <v>1</v>
      </c>
      <c r="J41" t="str">
        <f t="shared" si="0"/>
        <v/>
      </c>
    </row>
    <row r="42" spans="1:10">
      <c r="A42" t="s">
        <v>84</v>
      </c>
      <c r="B42" t="s">
        <v>85</v>
      </c>
      <c r="C42" t="str">
        <f t="shared" si="1"/>
        <v>1/9</v>
      </c>
      <c r="D42" t="str">
        <f>"492/8582"</f>
        <v>492/8582</v>
      </c>
      <c r="E42">
        <v>0.41233580138520898</v>
      </c>
      <c r="F42">
        <v>0.41233580138520898</v>
      </c>
      <c r="G42">
        <v>0.19055313029355</v>
      </c>
      <c r="H42" t="s">
        <v>142</v>
      </c>
      <c r="I42">
        <v>1</v>
      </c>
      <c r="J42" t="str">
        <f t="shared" si="0"/>
        <v/>
      </c>
    </row>
  </sheetData>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69FFD-9300-407A-AB8A-30BC7FE9C1F0}">
  <dimension ref="A1:J136"/>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205</v>
      </c>
      <c r="B2" t="s">
        <v>206</v>
      </c>
      <c r="C2" t="str">
        <f>"7/25"</f>
        <v>7/25</v>
      </c>
      <c r="D2" t="str">
        <f>"447/8582"</f>
        <v>447/8582</v>
      </c>
      <c r="E2">
        <v>2.10126927263137E-4</v>
      </c>
      <c r="F2">
        <v>2.8367135180523501E-2</v>
      </c>
      <c r="G2">
        <v>2.14550652047624E-2</v>
      </c>
      <c r="H2" t="s">
        <v>1796</v>
      </c>
      <c r="I2">
        <v>7</v>
      </c>
      <c r="J2" t="str">
        <f t="shared" ref="J2:J65" si="0">IF(F2&lt;0.05,"*","")</f>
        <v>*</v>
      </c>
    </row>
    <row r="3" spans="1:10">
      <c r="A3" t="s">
        <v>93</v>
      </c>
      <c r="B3" t="s">
        <v>94</v>
      </c>
      <c r="C3" t="str">
        <f>"3/25"</f>
        <v>3/25</v>
      </c>
      <c r="D3" t="str">
        <f>"66/8582"</f>
        <v>66/8582</v>
      </c>
      <c r="E3">
        <v>8.8539903117574399E-4</v>
      </c>
      <c r="F3">
        <v>5.9764434604362697E-2</v>
      </c>
      <c r="G3">
        <v>4.5201950538972198E-2</v>
      </c>
      <c r="H3" t="s">
        <v>1797</v>
      </c>
      <c r="I3">
        <v>3</v>
      </c>
      <c r="J3" t="str">
        <f t="shared" si="0"/>
        <v/>
      </c>
    </row>
    <row r="4" spans="1:10">
      <c r="A4" t="s">
        <v>797</v>
      </c>
      <c r="B4" t="s">
        <v>798</v>
      </c>
      <c r="C4" t="str">
        <f>"2/25"</f>
        <v>2/25</v>
      </c>
      <c r="D4" t="str">
        <f>"21/8582"</f>
        <v>21/8582</v>
      </c>
      <c r="E4">
        <v>1.6538752945216E-3</v>
      </c>
      <c r="F4">
        <v>7.4424388253472196E-2</v>
      </c>
      <c r="G4">
        <v>5.6289790725823102E-2</v>
      </c>
      <c r="H4" t="s">
        <v>1798</v>
      </c>
      <c r="I4">
        <v>2</v>
      </c>
      <c r="J4" t="str">
        <f t="shared" si="0"/>
        <v/>
      </c>
    </row>
    <row r="5" spans="1:10">
      <c r="A5" t="s">
        <v>114</v>
      </c>
      <c r="B5" t="s">
        <v>115</v>
      </c>
      <c r="C5" t="str">
        <f>"4/25"</f>
        <v>4/25</v>
      </c>
      <c r="D5" t="str">
        <f>"230/8582"</f>
        <v>230/8582</v>
      </c>
      <c r="E5">
        <v>4.0823542429032798E-3</v>
      </c>
      <c r="F5">
        <v>9.3812178440397506E-2</v>
      </c>
      <c r="G5">
        <v>7.0953460496830906E-2</v>
      </c>
      <c r="H5" t="s">
        <v>1799</v>
      </c>
      <c r="I5">
        <v>4</v>
      </c>
      <c r="J5" t="str">
        <f t="shared" si="0"/>
        <v/>
      </c>
    </row>
    <row r="6" spans="1:10">
      <c r="A6" t="s">
        <v>82</v>
      </c>
      <c r="B6" t="s">
        <v>83</v>
      </c>
      <c r="C6" t="str">
        <f>"4/25"</f>
        <v>4/25</v>
      </c>
      <c r="D6" t="str">
        <f>"246/8582"</f>
        <v>246/8582</v>
      </c>
      <c r="E6">
        <v>5.1860290250855898E-3</v>
      </c>
      <c r="F6">
        <v>9.3812178440397506E-2</v>
      </c>
      <c r="G6">
        <v>7.0953460496830906E-2</v>
      </c>
      <c r="H6" t="s">
        <v>1800</v>
      </c>
      <c r="I6">
        <v>4</v>
      </c>
      <c r="J6" t="str">
        <f t="shared" si="0"/>
        <v/>
      </c>
    </row>
    <row r="7" spans="1:10">
      <c r="A7" t="s">
        <v>307</v>
      </c>
      <c r="B7" t="s">
        <v>308</v>
      </c>
      <c r="C7" t="str">
        <f>"3/25"</f>
        <v>3/25</v>
      </c>
      <c r="D7" t="str">
        <f>"131/8582"</f>
        <v>131/8582</v>
      </c>
      <c r="E7">
        <v>6.2541452293598298E-3</v>
      </c>
      <c r="F7">
        <v>9.3812178440397506E-2</v>
      </c>
      <c r="G7">
        <v>7.0953460496830906E-2</v>
      </c>
      <c r="H7" t="s">
        <v>1801</v>
      </c>
      <c r="I7">
        <v>3</v>
      </c>
      <c r="J7" t="str">
        <f t="shared" si="0"/>
        <v/>
      </c>
    </row>
    <row r="8" spans="1:10">
      <c r="A8" t="s">
        <v>1720</v>
      </c>
      <c r="B8" t="s">
        <v>1721</v>
      </c>
      <c r="C8" t="str">
        <f>"2/25"</f>
        <v>2/25</v>
      </c>
      <c r="D8" t="str">
        <f>"29/8582"</f>
        <v>29/8582</v>
      </c>
      <c r="E8">
        <v>3.15220353692562E-3</v>
      </c>
      <c r="F8">
        <v>9.3812178440397506E-2</v>
      </c>
      <c r="G8">
        <v>7.0953460496830906E-2</v>
      </c>
      <c r="H8" t="s">
        <v>1802</v>
      </c>
      <c r="I8">
        <v>2</v>
      </c>
      <c r="J8" t="str">
        <f t="shared" si="0"/>
        <v/>
      </c>
    </row>
    <row r="9" spans="1:10">
      <c r="A9" t="s">
        <v>188</v>
      </c>
      <c r="B9" t="s">
        <v>189</v>
      </c>
      <c r="C9" t="str">
        <f>"2/25"</f>
        <v>2/25</v>
      </c>
      <c r="D9" t="str">
        <f>"36/8582"</f>
        <v>36/8582</v>
      </c>
      <c r="E9">
        <v>4.8307399840913298E-3</v>
      </c>
      <c r="F9">
        <v>9.3812178440397506E-2</v>
      </c>
      <c r="G9">
        <v>7.0953460496830906E-2</v>
      </c>
      <c r="H9" t="s">
        <v>1798</v>
      </c>
      <c r="I9">
        <v>2</v>
      </c>
      <c r="J9" t="str">
        <f t="shared" si="0"/>
        <v/>
      </c>
    </row>
    <row r="10" spans="1:10">
      <c r="A10" t="s">
        <v>1220</v>
      </c>
      <c r="B10" t="s">
        <v>1221</v>
      </c>
      <c r="C10" t="str">
        <f>"2/25"</f>
        <v>2/25</v>
      </c>
      <c r="D10" t="str">
        <f>"39/8582"</f>
        <v>39/8582</v>
      </c>
      <c r="E10">
        <v>5.65161033511038E-3</v>
      </c>
      <c r="F10">
        <v>9.3812178440397506E-2</v>
      </c>
      <c r="G10">
        <v>7.0953460496830906E-2</v>
      </c>
      <c r="H10" t="s">
        <v>1803</v>
      </c>
      <c r="I10">
        <v>2</v>
      </c>
      <c r="J10" t="str">
        <f t="shared" si="0"/>
        <v/>
      </c>
    </row>
    <row r="11" spans="1:10">
      <c r="A11" t="s">
        <v>619</v>
      </c>
      <c r="B11" t="s">
        <v>620</v>
      </c>
      <c r="C11" t="str">
        <f>"4/25"</f>
        <v>4/25</v>
      </c>
      <c r="D11" t="str">
        <f>"400/8582"</f>
        <v>400/8582</v>
      </c>
      <c r="E11">
        <v>2.7046167342092399E-2</v>
      </c>
      <c r="F11">
        <v>0.15957584978637701</v>
      </c>
      <c r="G11">
        <v>0.120692845452465</v>
      </c>
      <c r="H11" t="s">
        <v>1804</v>
      </c>
      <c r="I11">
        <v>4</v>
      </c>
      <c r="J11" t="str">
        <f t="shared" si="0"/>
        <v/>
      </c>
    </row>
    <row r="12" spans="1:10">
      <c r="A12" t="s">
        <v>84</v>
      </c>
      <c r="B12" t="s">
        <v>85</v>
      </c>
      <c r="C12" t="str">
        <f>"4/25"</f>
        <v>4/25</v>
      </c>
      <c r="D12" t="str">
        <f>"492/8582"</f>
        <v>492/8582</v>
      </c>
      <c r="E12">
        <v>5.18299559759786E-2</v>
      </c>
      <c r="F12">
        <v>0.15957584978637701</v>
      </c>
      <c r="G12">
        <v>0.120692845452465</v>
      </c>
      <c r="H12" t="s">
        <v>1800</v>
      </c>
      <c r="I12">
        <v>4</v>
      </c>
      <c r="J12" t="str">
        <f t="shared" si="0"/>
        <v/>
      </c>
    </row>
    <row r="13" spans="1:10">
      <c r="A13" t="s">
        <v>511</v>
      </c>
      <c r="B13" t="s">
        <v>512</v>
      </c>
      <c r="C13" t="str">
        <f>"3/25"</f>
        <v>3/25</v>
      </c>
      <c r="D13" t="str">
        <f>"262/8582"</f>
        <v>262/8582</v>
      </c>
      <c r="E13">
        <v>3.9419554871772101E-2</v>
      </c>
      <c r="F13">
        <v>0.15957584978637701</v>
      </c>
      <c r="G13">
        <v>0.120692845452465</v>
      </c>
      <c r="H13" t="s">
        <v>1805</v>
      </c>
      <c r="I13">
        <v>3</v>
      </c>
      <c r="J13" t="str">
        <f t="shared" si="0"/>
        <v/>
      </c>
    </row>
    <row r="14" spans="1:10">
      <c r="A14" t="s">
        <v>513</v>
      </c>
      <c r="B14" t="s">
        <v>514</v>
      </c>
      <c r="C14" t="str">
        <f>"3/25"</f>
        <v>3/25</v>
      </c>
      <c r="D14" t="str">
        <f>"266/8582"</f>
        <v>266/8582</v>
      </c>
      <c r="E14">
        <v>4.0947370264187301E-2</v>
      </c>
      <c r="F14">
        <v>0.15957584978637701</v>
      </c>
      <c r="G14">
        <v>0.120692845452465</v>
      </c>
      <c r="H14" t="s">
        <v>1806</v>
      </c>
      <c r="I14">
        <v>3</v>
      </c>
      <c r="J14" t="str">
        <f t="shared" si="0"/>
        <v/>
      </c>
    </row>
    <row r="15" spans="1:10">
      <c r="A15" t="s">
        <v>515</v>
      </c>
      <c r="B15" t="s">
        <v>516</v>
      </c>
      <c r="C15" t="str">
        <f>"3/25"</f>
        <v>3/25</v>
      </c>
      <c r="D15" t="str">
        <f>"268/8582"</f>
        <v>268/8582</v>
      </c>
      <c r="E15">
        <v>4.1722621663369E-2</v>
      </c>
      <c r="F15">
        <v>0.15957584978637701</v>
      </c>
      <c r="G15">
        <v>0.120692845452465</v>
      </c>
      <c r="H15" t="s">
        <v>1805</v>
      </c>
      <c r="I15">
        <v>3</v>
      </c>
      <c r="J15" t="str">
        <f t="shared" si="0"/>
        <v/>
      </c>
    </row>
    <row r="16" spans="1:10">
      <c r="A16" t="s">
        <v>519</v>
      </c>
      <c r="B16" t="s">
        <v>520</v>
      </c>
      <c r="C16" t="str">
        <f>"3/25"</f>
        <v>3/25</v>
      </c>
      <c r="D16" t="str">
        <f>"291/8582"</f>
        <v>291/8582</v>
      </c>
      <c r="E16">
        <v>5.1175873727400498E-2</v>
      </c>
      <c r="F16">
        <v>0.15957584978637701</v>
      </c>
      <c r="G16">
        <v>0.120692845452465</v>
      </c>
      <c r="H16" t="s">
        <v>1805</v>
      </c>
      <c r="I16">
        <v>3</v>
      </c>
      <c r="J16" t="str">
        <f t="shared" si="0"/>
        <v/>
      </c>
    </row>
    <row r="17" spans="1:10">
      <c r="A17" t="s">
        <v>140</v>
      </c>
      <c r="B17" t="s">
        <v>141</v>
      </c>
      <c r="C17" t="str">
        <f t="shared" ref="C17:C23" si="1">"2/25"</f>
        <v>2/25</v>
      </c>
      <c r="D17" t="str">
        <f>"89/8582"</f>
        <v>89/8582</v>
      </c>
      <c r="E17">
        <v>2.73334114594962E-2</v>
      </c>
      <c r="F17">
        <v>0.15957584978637701</v>
      </c>
      <c r="G17">
        <v>0.120692845452465</v>
      </c>
      <c r="H17" t="s">
        <v>1807</v>
      </c>
      <c r="I17">
        <v>2</v>
      </c>
      <c r="J17" t="str">
        <f t="shared" si="0"/>
        <v/>
      </c>
    </row>
    <row r="18" spans="1:10">
      <c r="A18" t="s">
        <v>298</v>
      </c>
      <c r="B18" t="s">
        <v>299</v>
      </c>
      <c r="C18" t="str">
        <f t="shared" si="1"/>
        <v>2/25</v>
      </c>
      <c r="D18" t="str">
        <f>"91/8582"</f>
        <v>91/8582</v>
      </c>
      <c r="E18">
        <v>2.8482028244297901E-2</v>
      </c>
      <c r="F18">
        <v>0.15957584978637701</v>
      </c>
      <c r="G18">
        <v>0.120692845452465</v>
      </c>
      <c r="H18" t="s">
        <v>1808</v>
      </c>
      <c r="I18">
        <v>2</v>
      </c>
      <c r="J18" t="str">
        <f t="shared" si="0"/>
        <v/>
      </c>
    </row>
    <row r="19" spans="1:10">
      <c r="A19" t="s">
        <v>69</v>
      </c>
      <c r="B19" t="s">
        <v>70</v>
      </c>
      <c r="C19" t="str">
        <f t="shared" si="1"/>
        <v>2/25</v>
      </c>
      <c r="D19" t="str">
        <f>"114/8582"</f>
        <v>114/8582</v>
      </c>
      <c r="E19">
        <v>4.3019113479180401E-2</v>
      </c>
      <c r="F19">
        <v>0.15957584978637701</v>
      </c>
      <c r="G19">
        <v>0.120692845452465</v>
      </c>
      <c r="H19" t="s">
        <v>1163</v>
      </c>
      <c r="I19">
        <v>2</v>
      </c>
      <c r="J19" t="str">
        <f t="shared" si="0"/>
        <v/>
      </c>
    </row>
    <row r="20" spans="1:10">
      <c r="A20" t="s">
        <v>72</v>
      </c>
      <c r="B20" t="s">
        <v>73</v>
      </c>
      <c r="C20" t="str">
        <f t="shared" si="1"/>
        <v>2/25</v>
      </c>
      <c r="D20" t="str">
        <f>"117/8582"</f>
        <v>117/8582</v>
      </c>
      <c r="E20">
        <v>4.5084768615882301E-2</v>
      </c>
      <c r="F20">
        <v>0.15957584978637701</v>
      </c>
      <c r="G20">
        <v>0.120692845452465</v>
      </c>
      <c r="H20" t="s">
        <v>1798</v>
      </c>
      <c r="I20">
        <v>2</v>
      </c>
      <c r="J20" t="str">
        <f t="shared" si="0"/>
        <v/>
      </c>
    </row>
    <row r="21" spans="1:10">
      <c r="A21" t="s">
        <v>74</v>
      </c>
      <c r="B21" t="s">
        <v>75</v>
      </c>
      <c r="C21" t="str">
        <f t="shared" si="1"/>
        <v>2/25</v>
      </c>
      <c r="D21" t="str">
        <f>"120/8582"</f>
        <v>120/8582</v>
      </c>
      <c r="E21">
        <v>4.7187081310859698E-2</v>
      </c>
      <c r="F21">
        <v>0.15957584978637701</v>
      </c>
      <c r="G21">
        <v>0.120692845452465</v>
      </c>
      <c r="H21" t="s">
        <v>1163</v>
      </c>
      <c r="I21">
        <v>2</v>
      </c>
      <c r="J21" t="str">
        <f t="shared" si="0"/>
        <v/>
      </c>
    </row>
    <row r="22" spans="1:10">
      <c r="A22" t="s">
        <v>76</v>
      </c>
      <c r="B22" t="s">
        <v>77</v>
      </c>
      <c r="C22" t="str">
        <f t="shared" si="1"/>
        <v>2/25</v>
      </c>
      <c r="D22" t="str">
        <f>"122/8582"</f>
        <v>122/8582</v>
      </c>
      <c r="E22">
        <v>4.8608623257236902E-2</v>
      </c>
      <c r="F22">
        <v>0.15957584978637701</v>
      </c>
      <c r="G22">
        <v>0.120692845452465</v>
      </c>
      <c r="H22" t="s">
        <v>1798</v>
      </c>
      <c r="I22">
        <v>2</v>
      </c>
      <c r="J22" t="str">
        <f t="shared" si="0"/>
        <v/>
      </c>
    </row>
    <row r="23" spans="1:10">
      <c r="A23" t="s">
        <v>1060</v>
      </c>
      <c r="B23" t="s">
        <v>1061</v>
      </c>
      <c r="C23" t="str">
        <f t="shared" si="1"/>
        <v>2/25</v>
      </c>
      <c r="D23" t="str">
        <f>"132/8582"</f>
        <v>132/8582</v>
      </c>
      <c r="E23">
        <v>5.5948271091260202E-2</v>
      </c>
      <c r="F23">
        <v>0.15957584978637701</v>
      </c>
      <c r="G23">
        <v>0.120692845452465</v>
      </c>
      <c r="H23" t="s">
        <v>1809</v>
      </c>
      <c r="I23">
        <v>2</v>
      </c>
      <c r="J23" t="str">
        <f t="shared" si="0"/>
        <v/>
      </c>
    </row>
    <row r="24" spans="1:10">
      <c r="A24" t="s">
        <v>1810</v>
      </c>
      <c r="B24" t="s">
        <v>1811</v>
      </c>
      <c r="C24" t="str">
        <f t="shared" ref="C24:C81" si="2">"1/25"</f>
        <v>1/25</v>
      </c>
      <c r="D24" t="str">
        <f>"10/8582"</f>
        <v>10/8582</v>
      </c>
      <c r="E24">
        <v>2.8766710009259001E-2</v>
      </c>
      <c r="F24">
        <v>0.15957584978637701</v>
      </c>
      <c r="G24">
        <v>0.120692845452465</v>
      </c>
      <c r="H24" t="s">
        <v>1812</v>
      </c>
      <c r="I24">
        <v>1</v>
      </c>
      <c r="J24" t="str">
        <f t="shared" si="0"/>
        <v/>
      </c>
    </row>
    <row r="25" spans="1:10">
      <c r="A25" t="s">
        <v>1545</v>
      </c>
      <c r="B25" t="s">
        <v>1546</v>
      </c>
      <c r="C25" t="str">
        <f t="shared" si="2"/>
        <v>1/25</v>
      </c>
      <c r="D25" t="str">
        <f>"10/8582"</f>
        <v>10/8582</v>
      </c>
      <c r="E25">
        <v>2.8766710009259001E-2</v>
      </c>
      <c r="F25">
        <v>0.15957584978637701</v>
      </c>
      <c r="G25">
        <v>0.120692845452465</v>
      </c>
      <c r="H25" t="s">
        <v>1547</v>
      </c>
      <c r="I25">
        <v>1</v>
      </c>
      <c r="J25" t="str">
        <f t="shared" si="0"/>
        <v/>
      </c>
    </row>
    <row r="26" spans="1:10">
      <c r="A26" t="s">
        <v>1813</v>
      </c>
      <c r="B26" t="s">
        <v>1814</v>
      </c>
      <c r="C26" t="str">
        <f t="shared" si="2"/>
        <v>1/25</v>
      </c>
      <c r="D26" t="str">
        <f>"10/8582"</f>
        <v>10/8582</v>
      </c>
      <c r="E26">
        <v>2.8766710009259001E-2</v>
      </c>
      <c r="F26">
        <v>0.15957584978637701</v>
      </c>
      <c r="G26">
        <v>0.120692845452465</v>
      </c>
      <c r="H26" t="s">
        <v>1815</v>
      </c>
      <c r="I26">
        <v>1</v>
      </c>
      <c r="J26" t="str">
        <f t="shared" si="0"/>
        <v/>
      </c>
    </row>
    <row r="27" spans="1:10">
      <c r="A27" t="s">
        <v>1816</v>
      </c>
      <c r="B27" t="s">
        <v>1817</v>
      </c>
      <c r="C27" t="str">
        <f t="shared" si="2"/>
        <v>1/25</v>
      </c>
      <c r="D27" t="str">
        <f>"11/8582"</f>
        <v>11/8582</v>
      </c>
      <c r="E27">
        <v>3.1599284933403901E-2</v>
      </c>
      <c r="F27">
        <v>0.15957584978637701</v>
      </c>
      <c r="G27">
        <v>0.120692845452465</v>
      </c>
      <c r="H27" t="s">
        <v>1812</v>
      </c>
      <c r="I27">
        <v>1</v>
      </c>
      <c r="J27" t="str">
        <f t="shared" si="0"/>
        <v/>
      </c>
    </row>
    <row r="28" spans="1:10">
      <c r="A28" t="s">
        <v>1818</v>
      </c>
      <c r="B28" t="s">
        <v>1819</v>
      </c>
      <c r="C28" t="str">
        <f t="shared" si="2"/>
        <v>1/25</v>
      </c>
      <c r="D28" t="str">
        <f>"11/8582"</f>
        <v>11/8582</v>
      </c>
      <c r="E28">
        <v>3.1599284933403901E-2</v>
      </c>
      <c r="F28">
        <v>0.15957584978637701</v>
      </c>
      <c r="G28">
        <v>0.120692845452465</v>
      </c>
      <c r="H28" t="s">
        <v>1815</v>
      </c>
      <c r="I28">
        <v>1</v>
      </c>
      <c r="J28" t="str">
        <f t="shared" si="0"/>
        <v/>
      </c>
    </row>
    <row r="29" spans="1:10">
      <c r="A29" t="s">
        <v>1820</v>
      </c>
      <c r="B29" t="s">
        <v>1821</v>
      </c>
      <c r="C29" t="str">
        <f t="shared" si="2"/>
        <v>1/25</v>
      </c>
      <c r="D29" t="str">
        <f>"12/8582"</f>
        <v>12/8582</v>
      </c>
      <c r="E29">
        <v>3.4423928251180499E-2</v>
      </c>
      <c r="F29">
        <v>0.15957584978637701</v>
      </c>
      <c r="G29">
        <v>0.120692845452465</v>
      </c>
      <c r="H29" t="s">
        <v>1815</v>
      </c>
      <c r="I29">
        <v>1</v>
      </c>
      <c r="J29" t="str">
        <f t="shared" si="0"/>
        <v/>
      </c>
    </row>
    <row r="30" spans="1:10">
      <c r="A30" t="s">
        <v>1671</v>
      </c>
      <c r="B30" t="s">
        <v>1672</v>
      </c>
      <c r="C30" t="str">
        <f t="shared" si="2"/>
        <v>1/25</v>
      </c>
      <c r="D30" t="str">
        <f>"12/8582"</f>
        <v>12/8582</v>
      </c>
      <c r="E30">
        <v>3.4423928251180499E-2</v>
      </c>
      <c r="F30">
        <v>0.15957584978637701</v>
      </c>
      <c r="G30">
        <v>0.120692845452465</v>
      </c>
      <c r="H30" t="s">
        <v>1815</v>
      </c>
      <c r="I30">
        <v>1</v>
      </c>
      <c r="J30" t="str">
        <f t="shared" si="0"/>
        <v/>
      </c>
    </row>
    <row r="31" spans="1:10">
      <c r="A31" t="s">
        <v>884</v>
      </c>
      <c r="B31" t="s">
        <v>885</v>
      </c>
      <c r="C31" t="str">
        <f t="shared" si="2"/>
        <v>1/25</v>
      </c>
      <c r="D31" t="str">
        <f>"12/8582"</f>
        <v>12/8582</v>
      </c>
      <c r="E31">
        <v>3.4423928251180499E-2</v>
      </c>
      <c r="F31">
        <v>0.15957584978637701</v>
      </c>
      <c r="G31">
        <v>0.120692845452465</v>
      </c>
      <c r="H31" t="s">
        <v>1169</v>
      </c>
      <c r="I31">
        <v>1</v>
      </c>
      <c r="J31" t="str">
        <f t="shared" si="0"/>
        <v/>
      </c>
    </row>
    <row r="32" spans="1:10">
      <c r="A32" t="s">
        <v>1689</v>
      </c>
      <c r="B32" t="s">
        <v>1690</v>
      </c>
      <c r="C32" t="str">
        <f t="shared" si="2"/>
        <v>1/25</v>
      </c>
      <c r="D32" t="str">
        <f>"12/8582"</f>
        <v>12/8582</v>
      </c>
      <c r="E32">
        <v>3.4423928251180499E-2</v>
      </c>
      <c r="F32">
        <v>0.15957584978637701</v>
      </c>
      <c r="G32">
        <v>0.120692845452465</v>
      </c>
      <c r="H32" t="s">
        <v>1822</v>
      </c>
      <c r="I32">
        <v>1</v>
      </c>
      <c r="J32" t="str">
        <f t="shared" si="0"/>
        <v/>
      </c>
    </row>
    <row r="33" spans="1:10">
      <c r="A33" t="s">
        <v>1551</v>
      </c>
      <c r="B33" t="s">
        <v>1552</v>
      </c>
      <c r="C33" t="str">
        <f t="shared" si="2"/>
        <v>1/25</v>
      </c>
      <c r="D33" t="str">
        <f>"13/8582"</f>
        <v>13/8582</v>
      </c>
      <c r="E33">
        <v>3.7240661249280702E-2</v>
      </c>
      <c r="F33">
        <v>0.15957584978637701</v>
      </c>
      <c r="G33">
        <v>0.120692845452465</v>
      </c>
      <c r="H33" t="s">
        <v>1815</v>
      </c>
      <c r="I33">
        <v>1</v>
      </c>
      <c r="J33" t="str">
        <f t="shared" si="0"/>
        <v/>
      </c>
    </row>
    <row r="34" spans="1:10">
      <c r="A34" t="s">
        <v>940</v>
      </c>
      <c r="B34" t="s">
        <v>941</v>
      </c>
      <c r="C34" t="str">
        <f t="shared" si="2"/>
        <v>1/25</v>
      </c>
      <c r="D34" t="str">
        <f>"13/8582"</f>
        <v>13/8582</v>
      </c>
      <c r="E34">
        <v>3.7240661249280702E-2</v>
      </c>
      <c r="F34">
        <v>0.15957584978637701</v>
      </c>
      <c r="G34">
        <v>0.120692845452465</v>
      </c>
      <c r="H34" t="s">
        <v>1547</v>
      </c>
      <c r="I34">
        <v>1</v>
      </c>
      <c r="J34" t="str">
        <f t="shared" si="0"/>
        <v/>
      </c>
    </row>
    <row r="35" spans="1:10">
      <c r="A35" t="s">
        <v>1586</v>
      </c>
      <c r="B35" t="s">
        <v>1587</v>
      </c>
      <c r="C35" t="str">
        <f t="shared" si="2"/>
        <v>1/25</v>
      </c>
      <c r="D35" t="str">
        <f>"13/8582"</f>
        <v>13/8582</v>
      </c>
      <c r="E35">
        <v>3.7240661249280702E-2</v>
      </c>
      <c r="F35">
        <v>0.15957584978637701</v>
      </c>
      <c r="G35">
        <v>0.120692845452465</v>
      </c>
      <c r="H35" t="s">
        <v>1823</v>
      </c>
      <c r="I35">
        <v>1</v>
      </c>
      <c r="J35" t="str">
        <f t="shared" si="0"/>
        <v/>
      </c>
    </row>
    <row r="36" spans="1:10">
      <c r="A36" t="s">
        <v>1754</v>
      </c>
      <c r="B36" t="s">
        <v>1755</v>
      </c>
      <c r="C36" t="str">
        <f t="shared" si="2"/>
        <v>1/25</v>
      </c>
      <c r="D36" t="str">
        <f>"14/8582"</f>
        <v>14/8582</v>
      </c>
      <c r="E36">
        <v>4.0049505159745299E-2</v>
      </c>
      <c r="F36">
        <v>0.15957584978637701</v>
      </c>
      <c r="G36">
        <v>0.120692845452465</v>
      </c>
      <c r="H36" t="s">
        <v>1815</v>
      </c>
      <c r="I36">
        <v>1</v>
      </c>
      <c r="J36" t="str">
        <f t="shared" si="0"/>
        <v/>
      </c>
    </row>
    <row r="37" spans="1:10">
      <c r="A37" t="s">
        <v>1711</v>
      </c>
      <c r="B37" t="s">
        <v>1712</v>
      </c>
      <c r="C37" t="str">
        <f t="shared" si="2"/>
        <v>1/25</v>
      </c>
      <c r="D37" t="str">
        <f>"14/8582"</f>
        <v>14/8582</v>
      </c>
      <c r="E37">
        <v>4.0049505159745299E-2</v>
      </c>
      <c r="F37">
        <v>0.15957584978637701</v>
      </c>
      <c r="G37">
        <v>0.120692845452465</v>
      </c>
      <c r="H37" t="s">
        <v>1713</v>
      </c>
      <c r="I37">
        <v>1</v>
      </c>
      <c r="J37" t="str">
        <f t="shared" si="0"/>
        <v/>
      </c>
    </row>
    <row r="38" spans="1:10">
      <c r="A38" t="s">
        <v>1182</v>
      </c>
      <c r="B38" t="s">
        <v>1183</v>
      </c>
      <c r="C38" t="str">
        <f t="shared" si="2"/>
        <v>1/25</v>
      </c>
      <c r="D38" t="str">
        <f>"15/8582"</f>
        <v>15/8582</v>
      </c>
      <c r="E38">
        <v>4.2850481160096002E-2</v>
      </c>
      <c r="F38">
        <v>0.15957584978637701</v>
      </c>
      <c r="G38">
        <v>0.120692845452465</v>
      </c>
      <c r="H38" t="s">
        <v>1184</v>
      </c>
      <c r="I38">
        <v>1</v>
      </c>
      <c r="J38" t="str">
        <f t="shared" si="0"/>
        <v/>
      </c>
    </row>
    <row r="39" spans="1:10">
      <c r="A39" t="s">
        <v>1185</v>
      </c>
      <c r="B39" t="s">
        <v>1186</v>
      </c>
      <c r="C39" t="str">
        <f t="shared" si="2"/>
        <v>1/25</v>
      </c>
      <c r="D39" t="str">
        <f>"15/8582"</f>
        <v>15/8582</v>
      </c>
      <c r="E39">
        <v>4.2850481160096002E-2</v>
      </c>
      <c r="F39">
        <v>0.15957584978637701</v>
      </c>
      <c r="G39">
        <v>0.120692845452465</v>
      </c>
      <c r="H39" t="s">
        <v>1184</v>
      </c>
      <c r="I39">
        <v>1</v>
      </c>
      <c r="J39" t="str">
        <f t="shared" si="0"/>
        <v/>
      </c>
    </row>
    <row r="40" spans="1:10">
      <c r="A40" t="s">
        <v>529</v>
      </c>
      <c r="B40" t="s">
        <v>530</v>
      </c>
      <c r="C40" t="str">
        <f t="shared" si="2"/>
        <v>1/25</v>
      </c>
      <c r="D40" t="str">
        <f>"16/8582"</f>
        <v>16/8582</v>
      </c>
      <c r="E40">
        <v>4.5643610373472601E-2</v>
      </c>
      <c r="F40">
        <v>0.15957584978637701</v>
      </c>
      <c r="G40">
        <v>0.120692845452465</v>
      </c>
      <c r="H40" t="s">
        <v>531</v>
      </c>
      <c r="I40">
        <v>1</v>
      </c>
      <c r="J40" t="str">
        <f t="shared" si="0"/>
        <v/>
      </c>
    </row>
    <row r="41" spans="1:10">
      <c r="A41" t="s">
        <v>887</v>
      </c>
      <c r="B41" t="s">
        <v>888</v>
      </c>
      <c r="C41" t="str">
        <f t="shared" si="2"/>
        <v>1/25</v>
      </c>
      <c r="D41" t="str">
        <f>"17/8582"</f>
        <v>17/8582</v>
      </c>
      <c r="E41">
        <v>4.8428913868763399E-2</v>
      </c>
      <c r="F41">
        <v>0.15957584978637701</v>
      </c>
      <c r="G41">
        <v>0.120692845452465</v>
      </c>
      <c r="H41" t="s">
        <v>1169</v>
      </c>
      <c r="I41">
        <v>1</v>
      </c>
      <c r="J41" t="str">
        <f t="shared" si="0"/>
        <v/>
      </c>
    </row>
    <row r="42" spans="1:10">
      <c r="A42" t="s">
        <v>532</v>
      </c>
      <c r="B42" t="s">
        <v>533</v>
      </c>
      <c r="C42" t="str">
        <f t="shared" si="2"/>
        <v>1/25</v>
      </c>
      <c r="D42" t="str">
        <f>"17/8582"</f>
        <v>17/8582</v>
      </c>
      <c r="E42">
        <v>4.8428913868763399E-2</v>
      </c>
      <c r="F42">
        <v>0.15957584978637701</v>
      </c>
      <c r="G42">
        <v>0.120692845452465</v>
      </c>
      <c r="H42" t="s">
        <v>1189</v>
      </c>
      <c r="I42">
        <v>1</v>
      </c>
      <c r="J42" t="str">
        <f t="shared" si="0"/>
        <v/>
      </c>
    </row>
    <row r="43" spans="1:10">
      <c r="A43" t="s">
        <v>1361</v>
      </c>
      <c r="B43" t="s">
        <v>1362</v>
      </c>
      <c r="C43" t="str">
        <f t="shared" si="2"/>
        <v>1/25</v>
      </c>
      <c r="D43" t="str">
        <f>"19/8582"</f>
        <v>19/8582</v>
      </c>
      <c r="E43">
        <v>5.3976127710189899E-2</v>
      </c>
      <c r="F43">
        <v>0.15957584978637701</v>
      </c>
      <c r="G43">
        <v>0.120692845452465</v>
      </c>
      <c r="H43" t="s">
        <v>1815</v>
      </c>
      <c r="I43">
        <v>1</v>
      </c>
      <c r="J43" t="str">
        <f t="shared" si="0"/>
        <v/>
      </c>
    </row>
    <row r="44" spans="1:10">
      <c r="A44" t="s">
        <v>731</v>
      </c>
      <c r="B44" t="s">
        <v>732</v>
      </c>
      <c r="C44" t="str">
        <f t="shared" si="2"/>
        <v>1/25</v>
      </c>
      <c r="D44" t="str">
        <f>"19/8582"</f>
        <v>19/8582</v>
      </c>
      <c r="E44">
        <v>5.3976127710189899E-2</v>
      </c>
      <c r="F44">
        <v>0.15957584978637701</v>
      </c>
      <c r="G44">
        <v>0.120692845452465</v>
      </c>
      <c r="H44" t="s">
        <v>1184</v>
      </c>
      <c r="I44">
        <v>1</v>
      </c>
      <c r="J44" t="str">
        <f t="shared" si="0"/>
        <v/>
      </c>
    </row>
    <row r="45" spans="1:10">
      <c r="A45" t="s">
        <v>1693</v>
      </c>
      <c r="B45" t="s">
        <v>1694</v>
      </c>
      <c r="C45" t="str">
        <f t="shared" si="2"/>
        <v>1/25</v>
      </c>
      <c r="D45" t="str">
        <f>"19/8582"</f>
        <v>19/8582</v>
      </c>
      <c r="E45">
        <v>5.3976127710189899E-2</v>
      </c>
      <c r="F45">
        <v>0.15957584978637701</v>
      </c>
      <c r="G45">
        <v>0.120692845452465</v>
      </c>
      <c r="H45" t="s">
        <v>1727</v>
      </c>
      <c r="I45">
        <v>1</v>
      </c>
      <c r="J45" t="str">
        <f t="shared" si="0"/>
        <v/>
      </c>
    </row>
    <row r="46" spans="1:10">
      <c r="A46" t="s">
        <v>1696</v>
      </c>
      <c r="B46" t="s">
        <v>1697</v>
      </c>
      <c r="C46" t="str">
        <f t="shared" si="2"/>
        <v>1/25</v>
      </c>
      <c r="D46" t="str">
        <f>"19/8582"</f>
        <v>19/8582</v>
      </c>
      <c r="E46">
        <v>5.3976127710189899E-2</v>
      </c>
      <c r="F46">
        <v>0.15957584978637701</v>
      </c>
      <c r="G46">
        <v>0.120692845452465</v>
      </c>
      <c r="H46" t="s">
        <v>1727</v>
      </c>
      <c r="I46">
        <v>1</v>
      </c>
      <c r="J46" t="str">
        <f t="shared" si="0"/>
        <v/>
      </c>
    </row>
    <row r="47" spans="1:10">
      <c r="A47" t="s">
        <v>1824</v>
      </c>
      <c r="B47" t="s">
        <v>1825</v>
      </c>
      <c r="C47" t="str">
        <f t="shared" si="2"/>
        <v>1/25</v>
      </c>
      <c r="D47" t="str">
        <f>"20/8582"</f>
        <v>20/8582</v>
      </c>
      <c r="E47">
        <v>5.6738079924045198E-2</v>
      </c>
      <c r="F47">
        <v>0.15957584978637701</v>
      </c>
      <c r="G47">
        <v>0.120692845452465</v>
      </c>
      <c r="H47" t="s">
        <v>1826</v>
      </c>
      <c r="I47">
        <v>1</v>
      </c>
      <c r="J47" t="str">
        <f t="shared" si="0"/>
        <v/>
      </c>
    </row>
    <row r="48" spans="1:10">
      <c r="A48" t="s">
        <v>1766</v>
      </c>
      <c r="B48" t="s">
        <v>1767</v>
      </c>
      <c r="C48" t="str">
        <f t="shared" si="2"/>
        <v>1/25</v>
      </c>
      <c r="D48" t="str">
        <f>"20/8582"</f>
        <v>20/8582</v>
      </c>
      <c r="E48">
        <v>5.6738079924045198E-2</v>
      </c>
      <c r="F48">
        <v>0.15957584978637701</v>
      </c>
      <c r="G48">
        <v>0.120692845452465</v>
      </c>
      <c r="H48" t="s">
        <v>1815</v>
      </c>
      <c r="I48">
        <v>1</v>
      </c>
      <c r="J48" t="str">
        <f t="shared" si="0"/>
        <v/>
      </c>
    </row>
    <row r="49" spans="1:10">
      <c r="A49" t="s">
        <v>1827</v>
      </c>
      <c r="B49" t="s">
        <v>1828</v>
      </c>
      <c r="C49" t="str">
        <f t="shared" si="2"/>
        <v>1/25</v>
      </c>
      <c r="D49" t="str">
        <f>"20/8582"</f>
        <v>20/8582</v>
      </c>
      <c r="E49">
        <v>5.6738079924045198E-2</v>
      </c>
      <c r="F49">
        <v>0.15957584978637701</v>
      </c>
      <c r="G49">
        <v>0.120692845452465</v>
      </c>
      <c r="H49" t="s">
        <v>1829</v>
      </c>
      <c r="I49">
        <v>1</v>
      </c>
      <c r="J49" t="str">
        <f t="shared" si="0"/>
        <v/>
      </c>
    </row>
    <row r="50" spans="1:10">
      <c r="A50" t="s">
        <v>175</v>
      </c>
      <c r="B50" t="s">
        <v>176</v>
      </c>
      <c r="C50" t="str">
        <f t="shared" si="2"/>
        <v>1/25</v>
      </c>
      <c r="D50" t="str">
        <f>"21/8582"</f>
        <v>21/8582</v>
      </c>
      <c r="E50">
        <v>5.94922901555213E-2</v>
      </c>
      <c r="F50">
        <v>0.16390733002031399</v>
      </c>
      <c r="G50">
        <v>0.123968896779497</v>
      </c>
      <c r="H50" t="s">
        <v>1812</v>
      </c>
      <c r="I50">
        <v>1</v>
      </c>
      <c r="J50" t="str">
        <f t="shared" si="0"/>
        <v/>
      </c>
    </row>
    <row r="51" spans="1:10">
      <c r="A51" t="s">
        <v>1830</v>
      </c>
      <c r="B51" t="s">
        <v>1831</v>
      </c>
      <c r="C51" t="str">
        <f t="shared" si="2"/>
        <v>1/25</v>
      </c>
      <c r="D51" t="str">
        <f>"22/8582"</f>
        <v>22/8582</v>
      </c>
      <c r="E51">
        <v>6.2238779204243602E-2</v>
      </c>
      <c r="F51">
        <v>0.164749709658292</v>
      </c>
      <c r="G51">
        <v>0.124606018221086</v>
      </c>
      <c r="H51" t="s">
        <v>1815</v>
      </c>
      <c r="I51">
        <v>1</v>
      </c>
      <c r="J51" t="str">
        <f t="shared" si="0"/>
        <v/>
      </c>
    </row>
    <row r="52" spans="1:10">
      <c r="A52" t="s">
        <v>833</v>
      </c>
      <c r="B52" t="s">
        <v>834</v>
      </c>
      <c r="C52" t="str">
        <f t="shared" si="2"/>
        <v>1/25</v>
      </c>
      <c r="D52" t="str">
        <f>"22/8582"</f>
        <v>22/8582</v>
      </c>
      <c r="E52">
        <v>6.2238779204243602E-2</v>
      </c>
      <c r="F52">
        <v>0.164749709658292</v>
      </c>
      <c r="G52">
        <v>0.124606018221086</v>
      </c>
      <c r="H52" t="s">
        <v>1727</v>
      </c>
      <c r="I52">
        <v>1</v>
      </c>
      <c r="J52" t="str">
        <f t="shared" si="0"/>
        <v/>
      </c>
    </row>
    <row r="53" spans="1:10">
      <c r="A53" t="s">
        <v>1699</v>
      </c>
      <c r="B53" t="s">
        <v>1700</v>
      </c>
      <c r="C53" t="str">
        <f t="shared" si="2"/>
        <v>1/25</v>
      </c>
      <c r="D53" t="str">
        <f>"23/8582"</f>
        <v>23/8582</v>
      </c>
      <c r="E53">
        <v>6.4977567816380796E-2</v>
      </c>
      <c r="F53">
        <v>0.16869176260021901</v>
      </c>
      <c r="G53">
        <v>0.12758753194714401</v>
      </c>
      <c r="H53" t="s">
        <v>1727</v>
      </c>
      <c r="I53">
        <v>1</v>
      </c>
      <c r="J53" t="str">
        <f t="shared" si="0"/>
        <v/>
      </c>
    </row>
    <row r="54" spans="1:10">
      <c r="A54" t="s">
        <v>1554</v>
      </c>
      <c r="B54" t="s">
        <v>1555</v>
      </c>
      <c r="C54" t="str">
        <f t="shared" si="2"/>
        <v>1/25</v>
      </c>
      <c r="D54" t="str">
        <f>"24/8582"</f>
        <v>24/8582</v>
      </c>
      <c r="E54">
        <v>6.7708676684775204E-2</v>
      </c>
      <c r="F54">
        <v>0.17246549721593701</v>
      </c>
      <c r="G54">
        <v>0.13044174058437299</v>
      </c>
      <c r="H54" t="s">
        <v>1547</v>
      </c>
      <c r="I54">
        <v>1</v>
      </c>
      <c r="J54" t="str">
        <f t="shared" si="0"/>
        <v/>
      </c>
    </row>
    <row r="55" spans="1:10">
      <c r="A55" t="s">
        <v>1714</v>
      </c>
      <c r="B55" t="s">
        <v>1715</v>
      </c>
      <c r="C55" t="str">
        <f t="shared" si="2"/>
        <v>1/25</v>
      </c>
      <c r="D55" t="str">
        <f>"26/8582"</f>
        <v>26/8582</v>
      </c>
      <c r="E55">
        <v>7.3147937695864501E-2</v>
      </c>
      <c r="F55">
        <v>0.18286984423966099</v>
      </c>
      <c r="G55">
        <v>0.138310915331362</v>
      </c>
      <c r="H55" t="s">
        <v>1832</v>
      </c>
      <c r="I55">
        <v>1</v>
      </c>
      <c r="J55" t="str">
        <f t="shared" si="0"/>
        <v/>
      </c>
    </row>
    <row r="56" spans="1:10">
      <c r="A56" t="s">
        <v>1092</v>
      </c>
      <c r="B56" t="s">
        <v>1093</v>
      </c>
      <c r="C56" t="str">
        <f t="shared" si="2"/>
        <v>1/25</v>
      </c>
      <c r="D56" t="str">
        <f>"27/8582"</f>
        <v>27/8582</v>
      </c>
      <c r="E56">
        <v>7.5856130958791804E-2</v>
      </c>
      <c r="F56">
        <v>0.186192321444307</v>
      </c>
      <c r="G56">
        <v>0.140823822067039</v>
      </c>
      <c r="H56" t="s">
        <v>1184</v>
      </c>
      <c r="I56">
        <v>1</v>
      </c>
      <c r="J56" t="str">
        <f t="shared" si="0"/>
        <v/>
      </c>
    </row>
    <row r="57" spans="1:10">
      <c r="A57" t="s">
        <v>634</v>
      </c>
      <c r="B57" t="s">
        <v>635</v>
      </c>
      <c r="C57" t="str">
        <f t="shared" si="2"/>
        <v>1/25</v>
      </c>
      <c r="D57" t="str">
        <f>"29/8582"</f>
        <v>29/8582</v>
      </c>
      <c r="E57">
        <v>8.12497454037647E-2</v>
      </c>
      <c r="F57">
        <v>0.192433607535232</v>
      </c>
      <c r="G57">
        <v>0.14554432694672501</v>
      </c>
      <c r="H57" t="s">
        <v>1815</v>
      </c>
      <c r="I57">
        <v>1</v>
      </c>
      <c r="J57" t="str">
        <f t="shared" si="0"/>
        <v/>
      </c>
    </row>
    <row r="58" spans="1:10">
      <c r="A58" t="s">
        <v>1702</v>
      </c>
      <c r="B58" t="s">
        <v>1703</v>
      </c>
      <c r="C58" t="str">
        <f t="shared" si="2"/>
        <v>1/25</v>
      </c>
      <c r="D58" t="str">
        <f>"29/8582"</f>
        <v>29/8582</v>
      </c>
      <c r="E58">
        <v>8.12497454037647E-2</v>
      </c>
      <c r="F58">
        <v>0.192433607535232</v>
      </c>
      <c r="G58">
        <v>0.14554432694672501</v>
      </c>
      <c r="H58" t="s">
        <v>1727</v>
      </c>
      <c r="I58">
        <v>1</v>
      </c>
      <c r="J58" t="str">
        <f t="shared" si="0"/>
        <v/>
      </c>
    </row>
    <row r="59" spans="1:10">
      <c r="A59" t="s">
        <v>1833</v>
      </c>
      <c r="B59" t="s">
        <v>1834</v>
      </c>
      <c r="C59" t="str">
        <f t="shared" si="2"/>
        <v>1/25</v>
      </c>
      <c r="D59" t="str">
        <f>"30/8582"</f>
        <v>30/8582</v>
      </c>
      <c r="E59">
        <v>8.3935207389606706E-2</v>
      </c>
      <c r="F59">
        <v>0.19536643099305001</v>
      </c>
      <c r="G59">
        <v>0.14776252480565999</v>
      </c>
      <c r="H59" t="s">
        <v>1829</v>
      </c>
      <c r="I59">
        <v>1</v>
      </c>
      <c r="J59" t="str">
        <f t="shared" si="0"/>
        <v/>
      </c>
    </row>
    <row r="60" spans="1:10">
      <c r="A60" t="s">
        <v>1032</v>
      </c>
      <c r="B60" t="s">
        <v>1033</v>
      </c>
      <c r="C60" t="str">
        <f t="shared" si="2"/>
        <v>1/25</v>
      </c>
      <c r="D60" t="str">
        <f>"31/8582"</f>
        <v>31/8582</v>
      </c>
      <c r="E60">
        <v>8.6613132999436293E-2</v>
      </c>
      <c r="F60">
        <v>0.19648085681366401</v>
      </c>
      <c r="G60">
        <v>0.14860540437368799</v>
      </c>
      <c r="H60" t="s">
        <v>1815</v>
      </c>
      <c r="I60">
        <v>1</v>
      </c>
      <c r="J60" t="str">
        <f t="shared" si="0"/>
        <v/>
      </c>
    </row>
    <row r="61" spans="1:10">
      <c r="A61" t="s">
        <v>1770</v>
      </c>
      <c r="B61" t="s">
        <v>1771</v>
      </c>
      <c r="C61" t="str">
        <f t="shared" si="2"/>
        <v>1/25</v>
      </c>
      <c r="D61" t="str">
        <f>"32/8582"</f>
        <v>32/8582</v>
      </c>
      <c r="E61">
        <v>8.9283542504173793E-2</v>
      </c>
      <c r="F61">
        <v>0.19648085681366401</v>
      </c>
      <c r="G61">
        <v>0.14860540437368799</v>
      </c>
      <c r="H61" t="s">
        <v>1815</v>
      </c>
      <c r="I61">
        <v>1</v>
      </c>
      <c r="J61" t="str">
        <f t="shared" si="0"/>
        <v/>
      </c>
    </row>
    <row r="62" spans="1:10">
      <c r="A62" t="s">
        <v>1835</v>
      </c>
      <c r="B62" t="s">
        <v>1836</v>
      </c>
      <c r="C62" t="str">
        <f t="shared" si="2"/>
        <v>1/25</v>
      </c>
      <c r="D62" t="str">
        <f>"32/8582"</f>
        <v>32/8582</v>
      </c>
      <c r="E62">
        <v>8.9283542504173793E-2</v>
      </c>
      <c r="F62">
        <v>0.19648085681366401</v>
      </c>
      <c r="G62">
        <v>0.14860540437368799</v>
      </c>
      <c r="H62" t="s">
        <v>1823</v>
      </c>
      <c r="I62">
        <v>1</v>
      </c>
      <c r="J62" t="str">
        <f t="shared" si="0"/>
        <v/>
      </c>
    </row>
    <row r="63" spans="1:10">
      <c r="A63" t="s">
        <v>1211</v>
      </c>
      <c r="B63" t="s">
        <v>1212</v>
      </c>
      <c r="C63" t="str">
        <f t="shared" si="2"/>
        <v>1/25</v>
      </c>
      <c r="D63" t="str">
        <f>"33/8582"</f>
        <v>33/8582</v>
      </c>
      <c r="E63">
        <v>9.1946456122582801E-2</v>
      </c>
      <c r="F63">
        <v>0.19648085681366401</v>
      </c>
      <c r="G63">
        <v>0.14860540437368799</v>
      </c>
      <c r="H63" t="s">
        <v>1213</v>
      </c>
      <c r="I63">
        <v>1</v>
      </c>
      <c r="J63" t="str">
        <f t="shared" si="0"/>
        <v/>
      </c>
    </row>
    <row r="64" spans="1:10">
      <c r="A64" t="s">
        <v>538</v>
      </c>
      <c r="B64" t="s">
        <v>539</v>
      </c>
      <c r="C64" t="str">
        <f t="shared" si="2"/>
        <v>1/25</v>
      </c>
      <c r="D64" t="str">
        <f>"33/8582"</f>
        <v>33/8582</v>
      </c>
      <c r="E64">
        <v>9.1946456122582801E-2</v>
      </c>
      <c r="F64">
        <v>0.19648085681366401</v>
      </c>
      <c r="G64">
        <v>0.14860540437368799</v>
      </c>
      <c r="H64" t="s">
        <v>1823</v>
      </c>
      <c r="I64">
        <v>1</v>
      </c>
      <c r="J64" t="str">
        <f t="shared" si="0"/>
        <v/>
      </c>
    </row>
    <row r="65" spans="1:10">
      <c r="A65" t="s">
        <v>647</v>
      </c>
      <c r="B65" t="s">
        <v>648</v>
      </c>
      <c r="C65" t="str">
        <f t="shared" si="2"/>
        <v>1/25</v>
      </c>
      <c r="D65" t="str">
        <f>"34/8582"</f>
        <v>34/8582</v>
      </c>
      <c r="E65">
        <v>9.4601894021394003E-2</v>
      </c>
      <c r="F65">
        <v>0.19648085681366401</v>
      </c>
      <c r="G65">
        <v>0.14860540437368799</v>
      </c>
      <c r="H65" t="s">
        <v>1815</v>
      </c>
      <c r="I65">
        <v>1</v>
      </c>
      <c r="J65" t="str">
        <f t="shared" si="0"/>
        <v/>
      </c>
    </row>
    <row r="66" spans="1:10">
      <c r="A66" t="s">
        <v>847</v>
      </c>
      <c r="B66" t="s">
        <v>848</v>
      </c>
      <c r="C66" t="str">
        <f t="shared" si="2"/>
        <v>1/25</v>
      </c>
      <c r="D66" t="str">
        <f>"34/8582"</f>
        <v>34/8582</v>
      </c>
      <c r="E66">
        <v>9.4601894021394003E-2</v>
      </c>
      <c r="F66">
        <v>0.19648085681366401</v>
      </c>
      <c r="G66">
        <v>0.14860540437368799</v>
      </c>
      <c r="H66" t="s">
        <v>1815</v>
      </c>
      <c r="I66">
        <v>1</v>
      </c>
      <c r="J66" t="str">
        <f t="shared" ref="J66:J129" si="3">IF(F66&lt;0.05,"*","")</f>
        <v/>
      </c>
    </row>
    <row r="67" spans="1:10">
      <c r="A67" t="s">
        <v>1100</v>
      </c>
      <c r="B67" t="s">
        <v>1101</v>
      </c>
      <c r="C67" t="str">
        <f t="shared" si="2"/>
        <v>1/25</v>
      </c>
      <c r="D67" t="str">
        <f>"36/8582"</f>
        <v>36/8582</v>
      </c>
      <c r="E67">
        <v>9.9890423067759304E-2</v>
      </c>
      <c r="F67">
        <v>0.202787916315463</v>
      </c>
      <c r="G67">
        <v>0.15337565600467701</v>
      </c>
      <c r="H67" t="s">
        <v>1184</v>
      </c>
      <c r="I67">
        <v>1</v>
      </c>
      <c r="J67" t="str">
        <f t="shared" si="3"/>
        <v/>
      </c>
    </row>
    <row r="68" spans="1:10">
      <c r="A68" t="s">
        <v>1772</v>
      </c>
      <c r="B68" t="s">
        <v>1773</v>
      </c>
      <c r="C68" t="str">
        <f t="shared" si="2"/>
        <v>1/25</v>
      </c>
      <c r="D68" t="str">
        <f>"38/8582"</f>
        <v>38/8582</v>
      </c>
      <c r="E68">
        <v>0.105149289941351</v>
      </c>
      <c r="F68">
        <v>0.202787916315463</v>
      </c>
      <c r="G68">
        <v>0.15337565600467701</v>
      </c>
      <c r="H68" t="s">
        <v>1815</v>
      </c>
      <c r="I68">
        <v>1</v>
      </c>
      <c r="J68" t="str">
        <f t="shared" si="3"/>
        <v/>
      </c>
    </row>
    <row r="69" spans="1:10">
      <c r="A69" t="s">
        <v>1558</v>
      </c>
      <c r="B69" t="s">
        <v>1559</v>
      </c>
      <c r="C69" t="str">
        <f t="shared" si="2"/>
        <v>1/25</v>
      </c>
      <c r="D69" t="str">
        <f>"38/8582"</f>
        <v>38/8582</v>
      </c>
      <c r="E69">
        <v>0.105149289941351</v>
      </c>
      <c r="F69">
        <v>0.202787916315463</v>
      </c>
      <c r="G69">
        <v>0.15337565600467701</v>
      </c>
      <c r="H69" t="s">
        <v>1547</v>
      </c>
      <c r="I69">
        <v>1</v>
      </c>
      <c r="J69" t="str">
        <f t="shared" si="3"/>
        <v/>
      </c>
    </row>
    <row r="70" spans="1:10">
      <c r="A70" t="s">
        <v>1560</v>
      </c>
      <c r="B70" t="s">
        <v>1561</v>
      </c>
      <c r="C70" t="str">
        <f t="shared" si="2"/>
        <v>1/25</v>
      </c>
      <c r="D70" t="str">
        <f>"38/8582"</f>
        <v>38/8582</v>
      </c>
      <c r="E70">
        <v>0.105149289941351</v>
      </c>
      <c r="F70">
        <v>0.202787916315463</v>
      </c>
      <c r="G70">
        <v>0.15337565600467701</v>
      </c>
      <c r="H70" t="s">
        <v>1547</v>
      </c>
      <c r="I70">
        <v>1</v>
      </c>
      <c r="J70" t="str">
        <f t="shared" si="3"/>
        <v/>
      </c>
    </row>
    <row r="71" spans="1:10">
      <c r="A71" t="s">
        <v>1469</v>
      </c>
      <c r="B71" t="s">
        <v>1470</v>
      </c>
      <c r="C71" t="str">
        <f t="shared" si="2"/>
        <v>1/25</v>
      </c>
      <c r="D71" t="str">
        <f>"38/8582"</f>
        <v>38/8582</v>
      </c>
      <c r="E71">
        <v>0.105149289941351</v>
      </c>
      <c r="F71">
        <v>0.202787916315463</v>
      </c>
      <c r="G71">
        <v>0.15337565600467701</v>
      </c>
      <c r="H71" t="s">
        <v>1471</v>
      </c>
      <c r="I71">
        <v>1</v>
      </c>
      <c r="J71" t="str">
        <f t="shared" si="3"/>
        <v/>
      </c>
    </row>
    <row r="72" spans="1:10">
      <c r="A72" t="s">
        <v>1144</v>
      </c>
      <c r="B72" t="s">
        <v>1145</v>
      </c>
      <c r="C72" t="str">
        <f t="shared" si="2"/>
        <v>1/25</v>
      </c>
      <c r="D72" t="str">
        <f>"41/8582"</f>
        <v>41/8582</v>
      </c>
      <c r="E72">
        <v>0.11298232230217201</v>
      </c>
      <c r="F72">
        <v>0.21374138387746799</v>
      </c>
      <c r="G72">
        <v>0.16166014998919601</v>
      </c>
      <c r="H72" t="s">
        <v>1254</v>
      </c>
      <c r="I72">
        <v>1</v>
      </c>
      <c r="J72" t="str">
        <f t="shared" si="3"/>
        <v/>
      </c>
    </row>
    <row r="73" spans="1:10">
      <c r="A73" t="s">
        <v>1147</v>
      </c>
      <c r="B73" t="s">
        <v>1148</v>
      </c>
      <c r="C73" t="str">
        <f t="shared" si="2"/>
        <v>1/25</v>
      </c>
      <c r="D73" t="str">
        <f>"42/8582"</f>
        <v>42/8582</v>
      </c>
      <c r="E73">
        <v>0.11557867424485301</v>
      </c>
      <c r="F73">
        <v>0.21374138387746799</v>
      </c>
      <c r="G73">
        <v>0.16166014998919601</v>
      </c>
      <c r="H73" t="s">
        <v>1254</v>
      </c>
      <c r="I73">
        <v>1</v>
      </c>
      <c r="J73" t="str">
        <f t="shared" si="3"/>
        <v/>
      </c>
    </row>
    <row r="74" spans="1:10">
      <c r="A74" t="s">
        <v>588</v>
      </c>
      <c r="B74" t="s">
        <v>589</v>
      </c>
      <c r="C74" t="str">
        <f t="shared" si="2"/>
        <v>1/25</v>
      </c>
      <c r="D74" t="str">
        <f>"42/8582"</f>
        <v>42/8582</v>
      </c>
      <c r="E74">
        <v>0.11557867424485301</v>
      </c>
      <c r="F74">
        <v>0.21374138387746799</v>
      </c>
      <c r="G74">
        <v>0.16166014998919601</v>
      </c>
      <c r="H74" t="s">
        <v>1224</v>
      </c>
      <c r="I74">
        <v>1</v>
      </c>
      <c r="J74" t="str">
        <f t="shared" si="3"/>
        <v/>
      </c>
    </row>
    <row r="75" spans="1:10">
      <c r="A75" t="s">
        <v>1837</v>
      </c>
      <c r="B75" t="s">
        <v>1838</v>
      </c>
      <c r="C75" t="str">
        <f t="shared" si="2"/>
        <v>1/25</v>
      </c>
      <c r="D75" t="str">
        <f>"44/8582"</f>
        <v>44/8582</v>
      </c>
      <c r="E75">
        <v>0.120749508165368</v>
      </c>
      <c r="F75">
        <v>0.220286264896279</v>
      </c>
      <c r="G75">
        <v>0.16661027442447701</v>
      </c>
      <c r="H75" t="s">
        <v>1829</v>
      </c>
      <c r="I75">
        <v>1</v>
      </c>
      <c r="J75" t="str">
        <f t="shared" si="3"/>
        <v/>
      </c>
    </row>
    <row r="76" spans="1:10">
      <c r="A76" t="s">
        <v>1149</v>
      </c>
      <c r="B76" t="s">
        <v>1150</v>
      </c>
      <c r="C76" t="str">
        <f t="shared" si="2"/>
        <v>1/25</v>
      </c>
      <c r="D76" t="str">
        <f>"46/8582"</f>
        <v>46/8582</v>
      </c>
      <c r="E76">
        <v>0.125891312902353</v>
      </c>
      <c r="F76">
        <v>0.22106966288475699</v>
      </c>
      <c r="G76">
        <v>0.16720278596352001</v>
      </c>
      <c r="H76" t="s">
        <v>1254</v>
      </c>
      <c r="I76">
        <v>1</v>
      </c>
      <c r="J76" t="str">
        <f t="shared" si="3"/>
        <v/>
      </c>
    </row>
    <row r="77" spans="1:10">
      <c r="A77" t="s">
        <v>1151</v>
      </c>
      <c r="B77" t="s">
        <v>1152</v>
      </c>
      <c r="C77" t="str">
        <f t="shared" si="2"/>
        <v>1/25</v>
      </c>
      <c r="D77" t="str">
        <f>"47/8582"</f>
        <v>47/8582</v>
      </c>
      <c r="E77">
        <v>0.12845137817618699</v>
      </c>
      <c r="F77">
        <v>0.22106966288475699</v>
      </c>
      <c r="G77">
        <v>0.16720278596352001</v>
      </c>
      <c r="H77" t="s">
        <v>1254</v>
      </c>
      <c r="I77">
        <v>1</v>
      </c>
      <c r="J77" t="str">
        <f t="shared" si="3"/>
        <v/>
      </c>
    </row>
    <row r="78" spans="1:10">
      <c r="A78" t="s">
        <v>1656</v>
      </c>
      <c r="B78" t="s">
        <v>1657</v>
      </c>
      <c r="C78" t="str">
        <f t="shared" si="2"/>
        <v>1/25</v>
      </c>
      <c r="D78" t="str">
        <f>"47/8582"</f>
        <v>47/8582</v>
      </c>
      <c r="E78">
        <v>0.12845137817618699</v>
      </c>
      <c r="F78">
        <v>0.22106966288475699</v>
      </c>
      <c r="G78">
        <v>0.16720278596352001</v>
      </c>
      <c r="H78" t="s">
        <v>1727</v>
      </c>
      <c r="I78">
        <v>1</v>
      </c>
      <c r="J78" t="str">
        <f t="shared" si="3"/>
        <v/>
      </c>
    </row>
    <row r="79" spans="1:10">
      <c r="A79" t="s">
        <v>1658</v>
      </c>
      <c r="B79" t="s">
        <v>1659</v>
      </c>
      <c r="C79" t="str">
        <f t="shared" si="2"/>
        <v>1/25</v>
      </c>
      <c r="D79" t="str">
        <f>"47/8582"</f>
        <v>47/8582</v>
      </c>
      <c r="E79">
        <v>0.12845137817618699</v>
      </c>
      <c r="F79">
        <v>0.22106966288475699</v>
      </c>
      <c r="G79">
        <v>0.16720278596352001</v>
      </c>
      <c r="H79" t="s">
        <v>1727</v>
      </c>
      <c r="I79">
        <v>1</v>
      </c>
      <c r="J79" t="str">
        <f t="shared" si="3"/>
        <v/>
      </c>
    </row>
    <row r="80" spans="1:10">
      <c r="A80" t="s">
        <v>1153</v>
      </c>
      <c r="B80" t="s">
        <v>1154</v>
      </c>
      <c r="C80" t="str">
        <f t="shared" si="2"/>
        <v>1/25</v>
      </c>
      <c r="D80" t="str">
        <f>"48/8582"</f>
        <v>48/8582</v>
      </c>
      <c r="E80">
        <v>0.13100424467244901</v>
      </c>
      <c r="F80">
        <v>0.22106966288475699</v>
      </c>
      <c r="G80">
        <v>0.16720278596352001</v>
      </c>
      <c r="H80" t="s">
        <v>1254</v>
      </c>
      <c r="I80">
        <v>1</v>
      </c>
      <c r="J80" t="str">
        <f t="shared" si="3"/>
        <v/>
      </c>
    </row>
    <row r="81" spans="1:10">
      <c r="A81" t="s">
        <v>1155</v>
      </c>
      <c r="B81" t="s">
        <v>1156</v>
      </c>
      <c r="C81" t="str">
        <f t="shared" si="2"/>
        <v>1/25</v>
      </c>
      <c r="D81" t="str">
        <f>"48/8582"</f>
        <v>48/8582</v>
      </c>
      <c r="E81">
        <v>0.13100424467244901</v>
      </c>
      <c r="F81">
        <v>0.22106966288475699</v>
      </c>
      <c r="G81">
        <v>0.16720278596352001</v>
      </c>
      <c r="H81" t="s">
        <v>1254</v>
      </c>
      <c r="I81">
        <v>1</v>
      </c>
      <c r="J81" t="str">
        <f t="shared" si="3"/>
        <v/>
      </c>
    </row>
    <row r="82" spans="1:10">
      <c r="A82" t="s">
        <v>202</v>
      </c>
      <c r="B82" t="s">
        <v>203</v>
      </c>
      <c r="C82" t="str">
        <f>"2/25"</f>
        <v>2/25</v>
      </c>
      <c r="D82" t="str">
        <f>"220/8582"</f>
        <v>220/8582</v>
      </c>
      <c r="E82">
        <v>0.133731406677743</v>
      </c>
      <c r="F82">
        <v>0.222885677796238</v>
      </c>
      <c r="G82">
        <v>0.16857630211489399</v>
      </c>
      <c r="H82" t="s">
        <v>1728</v>
      </c>
      <c r="I82">
        <v>2</v>
      </c>
      <c r="J82" t="str">
        <f t="shared" si="3"/>
        <v/>
      </c>
    </row>
    <row r="83" spans="1:10">
      <c r="A83" t="s">
        <v>654</v>
      </c>
      <c r="B83" t="s">
        <v>655</v>
      </c>
      <c r="C83" t="str">
        <f t="shared" ref="C83:C113" si="4">"1/25"</f>
        <v>1/25</v>
      </c>
      <c r="D83" t="str">
        <f>"51/8582"</f>
        <v>51/8582</v>
      </c>
      <c r="E83">
        <v>0.13861984526021701</v>
      </c>
      <c r="F83">
        <v>0.22821559890401599</v>
      </c>
      <c r="G83">
        <v>0.17260750950245199</v>
      </c>
      <c r="H83" t="s">
        <v>1829</v>
      </c>
      <c r="I83">
        <v>1</v>
      </c>
      <c r="J83" t="str">
        <f t="shared" si="3"/>
        <v/>
      </c>
    </row>
    <row r="84" spans="1:10">
      <c r="A84" t="s">
        <v>1839</v>
      </c>
      <c r="B84" t="s">
        <v>1840</v>
      </c>
      <c r="C84" t="str">
        <f t="shared" si="4"/>
        <v>1/25</v>
      </c>
      <c r="D84" t="str">
        <f>"52/8582"</f>
        <v>52/8582</v>
      </c>
      <c r="E84">
        <v>0.14114411016098999</v>
      </c>
      <c r="F84">
        <v>0.229571745442574</v>
      </c>
      <c r="G84">
        <v>0.17363321097800899</v>
      </c>
      <c r="H84" t="s">
        <v>1823</v>
      </c>
      <c r="I84">
        <v>1</v>
      </c>
      <c r="J84" t="str">
        <f t="shared" si="3"/>
        <v/>
      </c>
    </row>
    <row r="85" spans="1:10">
      <c r="A85" t="s">
        <v>1049</v>
      </c>
      <c r="B85" t="s">
        <v>1050</v>
      </c>
      <c r="C85" t="str">
        <f t="shared" si="4"/>
        <v>1/25</v>
      </c>
      <c r="D85" t="str">
        <f>"54/8582"</f>
        <v>54/8582</v>
      </c>
      <c r="E85">
        <v>0.14617135230702499</v>
      </c>
      <c r="F85">
        <v>0.23215450072292201</v>
      </c>
      <c r="G85">
        <v>0.17558663992299001</v>
      </c>
      <c r="H85" t="s">
        <v>1812</v>
      </c>
      <c r="I85">
        <v>1</v>
      </c>
      <c r="J85" t="str">
        <f t="shared" si="3"/>
        <v/>
      </c>
    </row>
    <row r="86" spans="1:10">
      <c r="A86" t="s">
        <v>91</v>
      </c>
      <c r="B86" t="s">
        <v>92</v>
      </c>
      <c r="C86" t="str">
        <f t="shared" si="4"/>
        <v>1/25</v>
      </c>
      <c r="D86" t="str">
        <f>"54/8582"</f>
        <v>54/8582</v>
      </c>
      <c r="E86">
        <v>0.14617135230702499</v>
      </c>
      <c r="F86">
        <v>0.23215450072292201</v>
      </c>
      <c r="G86">
        <v>0.17558663992299001</v>
      </c>
      <c r="H86" t="s">
        <v>1841</v>
      </c>
      <c r="I86">
        <v>1</v>
      </c>
      <c r="J86" t="str">
        <f t="shared" si="3"/>
        <v/>
      </c>
    </row>
    <row r="87" spans="1:10">
      <c r="A87" t="s">
        <v>658</v>
      </c>
      <c r="B87" t="s">
        <v>659</v>
      </c>
      <c r="C87" t="str">
        <f t="shared" si="4"/>
        <v>1/25</v>
      </c>
      <c r="D87" t="str">
        <f>"56/8582"</f>
        <v>56/8582</v>
      </c>
      <c r="E87">
        <v>0.15117033834919999</v>
      </c>
      <c r="F87">
        <v>0.23730227531560499</v>
      </c>
      <c r="G87">
        <v>0.17948008347457101</v>
      </c>
      <c r="H87" t="s">
        <v>660</v>
      </c>
      <c r="I87">
        <v>1</v>
      </c>
      <c r="J87" t="str">
        <f t="shared" si="3"/>
        <v/>
      </c>
    </row>
    <row r="88" spans="1:10">
      <c r="A88" t="s">
        <v>1563</v>
      </c>
      <c r="B88" t="s">
        <v>1564</v>
      </c>
      <c r="C88" t="str">
        <f t="shared" si="4"/>
        <v>1/25</v>
      </c>
      <c r="D88" t="str">
        <f>"57/8582"</f>
        <v>57/8582</v>
      </c>
      <c r="E88">
        <v>0.153659282935321</v>
      </c>
      <c r="F88">
        <v>0.238436818347913</v>
      </c>
      <c r="G88">
        <v>0.18033817839959099</v>
      </c>
      <c r="H88" t="s">
        <v>1815</v>
      </c>
      <c r="I88">
        <v>1</v>
      </c>
      <c r="J88" t="str">
        <f t="shared" si="3"/>
        <v/>
      </c>
    </row>
    <row r="89" spans="1:10">
      <c r="A89" t="s">
        <v>170</v>
      </c>
      <c r="B89" t="s">
        <v>171</v>
      </c>
      <c r="C89" t="str">
        <f t="shared" si="4"/>
        <v>1/25</v>
      </c>
      <c r="D89" t="str">
        <f>"61/8582"</f>
        <v>61/8582</v>
      </c>
      <c r="E89">
        <v>0.163545180109022</v>
      </c>
      <c r="F89">
        <v>0.24807414960357199</v>
      </c>
      <c r="G89">
        <v>0.18762723205884199</v>
      </c>
      <c r="H89" t="s">
        <v>1815</v>
      </c>
      <c r="I89">
        <v>1</v>
      </c>
      <c r="J89" t="str">
        <f t="shared" si="3"/>
        <v/>
      </c>
    </row>
    <row r="90" spans="1:10">
      <c r="A90" t="s">
        <v>1235</v>
      </c>
      <c r="B90" t="s">
        <v>1236</v>
      </c>
      <c r="C90" t="str">
        <f t="shared" si="4"/>
        <v>1/25</v>
      </c>
      <c r="D90" t="str">
        <f>"61/8582"</f>
        <v>61/8582</v>
      </c>
      <c r="E90">
        <v>0.163545180109022</v>
      </c>
      <c r="F90">
        <v>0.24807414960357199</v>
      </c>
      <c r="G90">
        <v>0.18762723205884199</v>
      </c>
      <c r="H90" t="s">
        <v>1213</v>
      </c>
      <c r="I90">
        <v>1</v>
      </c>
      <c r="J90" t="str">
        <f t="shared" si="3"/>
        <v/>
      </c>
    </row>
    <row r="91" spans="1:10">
      <c r="A91" t="s">
        <v>1730</v>
      </c>
      <c r="B91" t="s">
        <v>1731</v>
      </c>
      <c r="C91" t="str">
        <f t="shared" si="4"/>
        <v>1/25</v>
      </c>
      <c r="D91" t="str">
        <f>"62/8582"</f>
        <v>62/8582</v>
      </c>
      <c r="E91">
        <v>0.16599927827793101</v>
      </c>
      <c r="F91">
        <v>0.248998917416896</v>
      </c>
      <c r="G91">
        <v>0.18832666658431901</v>
      </c>
      <c r="H91" t="s">
        <v>1832</v>
      </c>
      <c r="I91">
        <v>1</v>
      </c>
      <c r="J91" t="str">
        <f t="shared" si="3"/>
        <v/>
      </c>
    </row>
    <row r="92" spans="1:10">
      <c r="A92" t="s">
        <v>293</v>
      </c>
      <c r="B92" t="s">
        <v>294</v>
      </c>
      <c r="C92" t="str">
        <f t="shared" si="4"/>
        <v>1/25</v>
      </c>
      <c r="D92" t="str">
        <f>"64/8582"</f>
        <v>64/8582</v>
      </c>
      <c r="E92">
        <v>0.17088675442190099</v>
      </c>
      <c r="F92">
        <v>0.25351331699952301</v>
      </c>
      <c r="G92">
        <v>0.19174106626864501</v>
      </c>
      <c r="H92" t="s">
        <v>1547</v>
      </c>
      <c r="I92">
        <v>1</v>
      </c>
      <c r="J92" t="str">
        <f t="shared" si="3"/>
        <v/>
      </c>
    </row>
    <row r="93" spans="1:10">
      <c r="A93" t="s">
        <v>543</v>
      </c>
      <c r="B93" t="s">
        <v>544</v>
      </c>
      <c r="C93" t="str">
        <f t="shared" si="4"/>
        <v>1/25</v>
      </c>
      <c r="D93" t="str">
        <f>"68/8582"</f>
        <v>68/8582</v>
      </c>
      <c r="E93">
        <v>0.180579346839461</v>
      </c>
      <c r="F93">
        <v>0.26498056329703501</v>
      </c>
      <c r="G93">
        <v>0.200414149238303</v>
      </c>
      <c r="H93" t="s">
        <v>1823</v>
      </c>
      <c r="I93">
        <v>1</v>
      </c>
      <c r="J93" t="str">
        <f t="shared" si="3"/>
        <v/>
      </c>
    </row>
    <row r="94" spans="1:10">
      <c r="A94" t="s">
        <v>1052</v>
      </c>
      <c r="B94" t="s">
        <v>1053</v>
      </c>
      <c r="C94" t="str">
        <f t="shared" si="4"/>
        <v>1/25</v>
      </c>
      <c r="D94" t="str">
        <f>"69/8582"</f>
        <v>69/8582</v>
      </c>
      <c r="E94">
        <v>0.182985444599504</v>
      </c>
      <c r="F94">
        <v>0.26562403248315097</v>
      </c>
      <c r="G94">
        <v>0.20090082768706199</v>
      </c>
      <c r="H94" t="s">
        <v>1547</v>
      </c>
      <c r="I94">
        <v>1</v>
      </c>
      <c r="J94" t="str">
        <f t="shared" si="3"/>
        <v/>
      </c>
    </row>
    <row r="95" spans="1:10">
      <c r="A95" t="s">
        <v>295</v>
      </c>
      <c r="B95" t="s">
        <v>296</v>
      </c>
      <c r="C95" t="str">
        <f t="shared" si="4"/>
        <v>1/25</v>
      </c>
      <c r="D95" t="str">
        <f>"70/8582"</f>
        <v>70/8582</v>
      </c>
      <c r="E95">
        <v>0.185384759046234</v>
      </c>
      <c r="F95">
        <v>0.26624406884299601</v>
      </c>
      <c r="G95">
        <v>0.201369783062539</v>
      </c>
      <c r="H95" t="s">
        <v>1842</v>
      </c>
      <c r="I95">
        <v>1</v>
      </c>
      <c r="J95" t="str">
        <f t="shared" si="3"/>
        <v/>
      </c>
    </row>
    <row r="96" spans="1:10">
      <c r="A96" t="s">
        <v>1239</v>
      </c>
      <c r="B96" t="s">
        <v>1240</v>
      </c>
      <c r="C96" t="str">
        <f t="shared" si="4"/>
        <v>1/25</v>
      </c>
      <c r="D96" t="str">
        <f>"71/8582"</f>
        <v>71/8582</v>
      </c>
      <c r="E96">
        <v>0.18777730850862201</v>
      </c>
      <c r="F96">
        <v>0.26684143840698898</v>
      </c>
      <c r="G96">
        <v>0.20182159474056899</v>
      </c>
      <c r="H96" t="s">
        <v>1213</v>
      </c>
      <c r="I96">
        <v>1</v>
      </c>
      <c r="J96" t="str">
        <f t="shared" si="3"/>
        <v/>
      </c>
    </row>
    <row r="97" spans="1:10">
      <c r="A97" t="s">
        <v>1733</v>
      </c>
      <c r="B97" t="s">
        <v>1734</v>
      </c>
      <c r="C97" t="str">
        <f t="shared" si="4"/>
        <v>1/25</v>
      </c>
      <c r="D97" t="str">
        <f>"74/8582"</f>
        <v>74/8582</v>
      </c>
      <c r="E97">
        <v>0.19491454956947299</v>
      </c>
      <c r="F97">
        <v>0.27409858533207099</v>
      </c>
      <c r="G97">
        <v>0.20731043101139099</v>
      </c>
      <c r="H97" t="s">
        <v>1832</v>
      </c>
      <c r="I97">
        <v>1</v>
      </c>
      <c r="J97" t="str">
        <f t="shared" si="3"/>
        <v/>
      </c>
    </row>
    <row r="98" spans="1:10">
      <c r="A98" t="s">
        <v>1164</v>
      </c>
      <c r="B98" t="s">
        <v>1165</v>
      </c>
      <c r="C98" t="str">
        <f t="shared" si="4"/>
        <v>1/25</v>
      </c>
      <c r="D98" t="str">
        <f>"75/8582"</f>
        <v>75/8582</v>
      </c>
      <c r="E98">
        <v>0.19728022143839199</v>
      </c>
      <c r="F98">
        <v>0.27456525664106102</v>
      </c>
      <c r="G98">
        <v>0.207663390987781</v>
      </c>
      <c r="H98" t="s">
        <v>1254</v>
      </c>
      <c r="I98">
        <v>1</v>
      </c>
      <c r="J98" t="str">
        <f t="shared" si="3"/>
        <v/>
      </c>
    </row>
    <row r="99" spans="1:10">
      <c r="A99" t="s">
        <v>1565</v>
      </c>
      <c r="B99" t="s">
        <v>1566</v>
      </c>
      <c r="C99" t="str">
        <f t="shared" si="4"/>
        <v>1/25</v>
      </c>
      <c r="D99" t="str">
        <f>"78/8582"</f>
        <v>78/8582</v>
      </c>
      <c r="E99">
        <v>0.20433726489731199</v>
      </c>
      <c r="F99">
        <v>0.28148500776670499</v>
      </c>
      <c r="G99">
        <v>0.21289704291127001</v>
      </c>
      <c r="H99" t="s">
        <v>1547</v>
      </c>
      <c r="I99">
        <v>1</v>
      </c>
      <c r="J99" t="str">
        <f t="shared" si="3"/>
        <v/>
      </c>
    </row>
    <row r="100" spans="1:10">
      <c r="A100" t="s">
        <v>561</v>
      </c>
      <c r="B100" t="s">
        <v>562</v>
      </c>
      <c r="C100" t="str">
        <f t="shared" si="4"/>
        <v>1/25</v>
      </c>
      <c r="D100" t="str">
        <f>"81/8582"</f>
        <v>81/8582</v>
      </c>
      <c r="E100">
        <v>0.21133472764188299</v>
      </c>
      <c r="F100">
        <v>0.28530188231654202</v>
      </c>
      <c r="G100">
        <v>0.21578387980276501</v>
      </c>
      <c r="H100" t="s">
        <v>531</v>
      </c>
      <c r="I100">
        <v>1</v>
      </c>
      <c r="J100" t="str">
        <f t="shared" si="3"/>
        <v/>
      </c>
    </row>
    <row r="101" spans="1:10">
      <c r="A101" t="s">
        <v>427</v>
      </c>
      <c r="B101" t="s">
        <v>428</v>
      </c>
      <c r="C101" t="str">
        <f t="shared" si="4"/>
        <v>1/25</v>
      </c>
      <c r="D101" t="str">
        <f>"81/8582"</f>
        <v>81/8582</v>
      </c>
      <c r="E101">
        <v>0.21133472764188299</v>
      </c>
      <c r="F101">
        <v>0.28530188231654202</v>
      </c>
      <c r="G101">
        <v>0.21578387980276501</v>
      </c>
      <c r="H101" t="s">
        <v>1823</v>
      </c>
      <c r="I101">
        <v>1</v>
      </c>
      <c r="J101" t="str">
        <f t="shared" si="3"/>
        <v/>
      </c>
    </row>
    <row r="102" spans="1:10">
      <c r="A102" t="s">
        <v>431</v>
      </c>
      <c r="B102" t="s">
        <v>432</v>
      </c>
      <c r="C102" t="str">
        <f t="shared" si="4"/>
        <v>1/25</v>
      </c>
      <c r="D102" t="str">
        <f>"85/8582"</f>
        <v>85/8582</v>
      </c>
      <c r="E102">
        <v>0.22057282980974499</v>
      </c>
      <c r="F102">
        <v>0.29482506954767801</v>
      </c>
      <c r="G102">
        <v>0.222986602308965</v>
      </c>
      <c r="H102" t="s">
        <v>1815</v>
      </c>
      <c r="I102">
        <v>1</v>
      </c>
      <c r="J102" t="str">
        <f t="shared" si="3"/>
        <v/>
      </c>
    </row>
    <row r="103" spans="1:10">
      <c r="A103" t="s">
        <v>682</v>
      </c>
      <c r="B103" t="s">
        <v>683</v>
      </c>
      <c r="C103" t="str">
        <f t="shared" si="4"/>
        <v>1/25</v>
      </c>
      <c r="D103" t="str">
        <f>"92/8582"</f>
        <v>92/8582</v>
      </c>
      <c r="E103">
        <v>0.23649009793432299</v>
      </c>
      <c r="F103">
        <v>0.31300160020719198</v>
      </c>
      <c r="G103">
        <v>0.23673415376294399</v>
      </c>
      <c r="H103" t="s">
        <v>1547</v>
      </c>
      <c r="I103">
        <v>1</v>
      </c>
      <c r="J103" t="str">
        <f t="shared" si="3"/>
        <v/>
      </c>
    </row>
    <row r="104" spans="1:10">
      <c r="A104" t="s">
        <v>145</v>
      </c>
      <c r="B104" t="s">
        <v>146</v>
      </c>
      <c r="C104" t="str">
        <f t="shared" si="4"/>
        <v>1/25</v>
      </c>
      <c r="D104" t="str">
        <f>"95/8582"</f>
        <v>95/8582</v>
      </c>
      <c r="E104">
        <v>0.24321583349659501</v>
      </c>
      <c r="F104">
        <v>0.31843031041066799</v>
      </c>
      <c r="G104">
        <v>0.24084007882912201</v>
      </c>
      <c r="H104" t="s">
        <v>1843</v>
      </c>
      <c r="I104">
        <v>1</v>
      </c>
      <c r="J104" t="str">
        <f t="shared" si="3"/>
        <v/>
      </c>
    </row>
    <row r="105" spans="1:10">
      <c r="A105" t="s">
        <v>198</v>
      </c>
      <c r="B105" t="s">
        <v>199</v>
      </c>
      <c r="C105" t="str">
        <f t="shared" si="4"/>
        <v>1/25</v>
      </c>
      <c r="D105" t="str">
        <f>"96/8582"</f>
        <v>96/8582</v>
      </c>
      <c r="E105">
        <v>0.24544507871429</v>
      </c>
      <c r="F105">
        <v>0.31843031041066799</v>
      </c>
      <c r="G105">
        <v>0.24084007882912201</v>
      </c>
      <c r="H105" t="s">
        <v>1189</v>
      </c>
      <c r="I105">
        <v>1</v>
      </c>
      <c r="J105" t="str">
        <f t="shared" si="3"/>
        <v/>
      </c>
    </row>
    <row r="106" spans="1:10">
      <c r="A106" t="s">
        <v>1352</v>
      </c>
      <c r="B106" t="s">
        <v>1353</v>
      </c>
      <c r="C106" t="str">
        <f t="shared" si="4"/>
        <v>1/25</v>
      </c>
      <c r="D106" t="str">
        <f>"97/8582"</f>
        <v>97/8582</v>
      </c>
      <c r="E106">
        <v>0.24766801920829801</v>
      </c>
      <c r="F106">
        <v>0.31843031041066799</v>
      </c>
      <c r="G106">
        <v>0.24084007882912201</v>
      </c>
      <c r="H106" t="s">
        <v>1823</v>
      </c>
      <c r="I106">
        <v>1</v>
      </c>
      <c r="J106" t="str">
        <f t="shared" si="3"/>
        <v/>
      </c>
    </row>
    <row r="107" spans="1:10">
      <c r="A107" t="s">
        <v>857</v>
      </c>
      <c r="B107" t="s">
        <v>858</v>
      </c>
      <c r="C107" t="str">
        <f t="shared" si="4"/>
        <v>1/25</v>
      </c>
      <c r="D107" t="str">
        <f>"99/8582"</f>
        <v>99/8582</v>
      </c>
      <c r="E107">
        <v>0.252095054340925</v>
      </c>
      <c r="F107">
        <v>0.32084476363182601</v>
      </c>
      <c r="G107">
        <v>0.242666214988593</v>
      </c>
      <c r="H107" t="s">
        <v>1815</v>
      </c>
      <c r="I107">
        <v>1</v>
      </c>
      <c r="J107" t="str">
        <f t="shared" si="3"/>
        <v/>
      </c>
    </row>
    <row r="108" spans="1:10">
      <c r="A108" t="s">
        <v>687</v>
      </c>
      <c r="B108" t="s">
        <v>688</v>
      </c>
      <c r="C108" t="str">
        <f t="shared" si="4"/>
        <v>1/25</v>
      </c>
      <c r="D108" t="str">
        <f>"100/8582"</f>
        <v>100/8582</v>
      </c>
      <c r="E108">
        <v>0.25429918302670601</v>
      </c>
      <c r="F108">
        <v>0.32084476363182601</v>
      </c>
      <c r="G108">
        <v>0.242666214988593</v>
      </c>
      <c r="H108" t="s">
        <v>1547</v>
      </c>
      <c r="I108">
        <v>1</v>
      </c>
      <c r="J108" t="str">
        <f t="shared" si="3"/>
        <v/>
      </c>
    </row>
    <row r="109" spans="1:10">
      <c r="A109" t="s">
        <v>453</v>
      </c>
      <c r="B109" t="s">
        <v>454</v>
      </c>
      <c r="C109" t="str">
        <f t="shared" si="4"/>
        <v>1/25</v>
      </c>
      <c r="D109" t="str">
        <f>"102/8582"</f>
        <v>102/8582</v>
      </c>
      <c r="E109">
        <v>0.258688747424206</v>
      </c>
      <c r="F109">
        <v>0.32336093428025697</v>
      </c>
      <c r="G109">
        <v>0.24456928362717301</v>
      </c>
      <c r="H109" t="s">
        <v>1815</v>
      </c>
      <c r="I109">
        <v>1</v>
      </c>
      <c r="J109" t="str">
        <f t="shared" si="3"/>
        <v/>
      </c>
    </row>
    <row r="110" spans="1:10">
      <c r="A110" t="s">
        <v>147</v>
      </c>
      <c r="B110" t="s">
        <v>148</v>
      </c>
      <c r="C110" t="str">
        <f t="shared" si="4"/>
        <v>1/25</v>
      </c>
      <c r="D110" t="str">
        <f>"106/8582"</f>
        <v>106/8582</v>
      </c>
      <c r="E110">
        <v>0.26739357636442201</v>
      </c>
      <c r="F110">
        <v>0.32816484371997301</v>
      </c>
      <c r="G110">
        <v>0.248202649831091</v>
      </c>
      <c r="H110" t="s">
        <v>1567</v>
      </c>
      <c r="I110">
        <v>1</v>
      </c>
      <c r="J110" t="str">
        <f t="shared" si="3"/>
        <v/>
      </c>
    </row>
    <row r="111" spans="1:10">
      <c r="A111" t="s">
        <v>861</v>
      </c>
      <c r="B111" t="s">
        <v>862</v>
      </c>
      <c r="C111" t="str">
        <f t="shared" si="4"/>
        <v>1/25</v>
      </c>
      <c r="D111" t="str">
        <f>"106/8582"</f>
        <v>106/8582</v>
      </c>
      <c r="E111">
        <v>0.26739357636442201</v>
      </c>
      <c r="F111">
        <v>0.32816484371997301</v>
      </c>
      <c r="G111">
        <v>0.248202649831091</v>
      </c>
      <c r="H111" t="s">
        <v>1815</v>
      </c>
      <c r="I111">
        <v>1</v>
      </c>
      <c r="J111" t="str">
        <f t="shared" si="3"/>
        <v/>
      </c>
    </row>
    <row r="112" spans="1:10">
      <c r="A112" t="s">
        <v>574</v>
      </c>
      <c r="B112" t="s">
        <v>575</v>
      </c>
      <c r="C112" t="str">
        <f t="shared" si="4"/>
        <v>1/25</v>
      </c>
      <c r="D112" t="str">
        <f>"110/8582"</f>
        <v>110/8582</v>
      </c>
      <c r="E112">
        <v>0.27600023156074299</v>
      </c>
      <c r="F112">
        <v>0.335675957303606</v>
      </c>
      <c r="G112">
        <v>0.253883570046392</v>
      </c>
      <c r="H112" t="s">
        <v>531</v>
      </c>
      <c r="I112">
        <v>1</v>
      </c>
      <c r="J112" t="str">
        <f t="shared" si="3"/>
        <v/>
      </c>
    </row>
    <row r="113" spans="1:10">
      <c r="A113" t="s">
        <v>894</v>
      </c>
      <c r="B113" t="s">
        <v>895</v>
      </c>
      <c r="C113" t="str">
        <f t="shared" si="4"/>
        <v>1/25</v>
      </c>
      <c r="D113" t="str">
        <f>"119/8582"</f>
        <v>119/8582</v>
      </c>
      <c r="E113">
        <v>0.29501173886464499</v>
      </c>
      <c r="F113">
        <v>0.35559450666720599</v>
      </c>
      <c r="G113">
        <v>0.26894867170931003</v>
      </c>
      <c r="H113" t="s">
        <v>1169</v>
      </c>
      <c r="I113">
        <v>1</v>
      </c>
      <c r="J113" t="str">
        <f t="shared" si="3"/>
        <v/>
      </c>
    </row>
    <row r="114" spans="1:10">
      <c r="A114" t="s">
        <v>706</v>
      </c>
      <c r="B114" t="s">
        <v>707</v>
      </c>
      <c r="C114" t="str">
        <f>"2/25"</f>
        <v>2/25</v>
      </c>
      <c r="D114" t="str">
        <f>"395/8582"</f>
        <v>395/8582</v>
      </c>
      <c r="E114">
        <v>0.32077808343070602</v>
      </c>
      <c r="F114">
        <v>0.378974327006872</v>
      </c>
      <c r="G114">
        <v>0.28663165473424301</v>
      </c>
      <c r="H114" t="s">
        <v>1844</v>
      </c>
      <c r="I114">
        <v>2</v>
      </c>
      <c r="J114" t="str">
        <f t="shared" si="3"/>
        <v/>
      </c>
    </row>
    <row r="115" spans="1:10">
      <c r="A115" t="s">
        <v>693</v>
      </c>
      <c r="B115" t="s">
        <v>694</v>
      </c>
      <c r="C115" t="str">
        <f t="shared" ref="C115:C136" si="5">"1/25"</f>
        <v>1/25</v>
      </c>
      <c r="D115" t="str">
        <f>"132/8582"</f>
        <v>132/8582</v>
      </c>
      <c r="E115">
        <v>0.32162887022129999</v>
      </c>
      <c r="F115">
        <v>0.378974327006872</v>
      </c>
      <c r="G115">
        <v>0.28663165473424301</v>
      </c>
      <c r="H115" t="s">
        <v>1829</v>
      </c>
      <c r="I115">
        <v>1</v>
      </c>
      <c r="J115" t="str">
        <f t="shared" si="3"/>
        <v/>
      </c>
    </row>
    <row r="116" spans="1:10">
      <c r="A116" t="s">
        <v>1356</v>
      </c>
      <c r="B116" t="s">
        <v>1357</v>
      </c>
      <c r="C116" t="str">
        <f t="shared" si="5"/>
        <v>1/25</v>
      </c>
      <c r="D116" t="str">
        <f>"133/8582"</f>
        <v>133/8582</v>
      </c>
      <c r="E116">
        <v>0.32363588539816002</v>
      </c>
      <c r="F116">
        <v>0.378974327006872</v>
      </c>
      <c r="G116">
        <v>0.28663165473424301</v>
      </c>
      <c r="H116" t="s">
        <v>1823</v>
      </c>
      <c r="I116">
        <v>1</v>
      </c>
      <c r="J116" t="str">
        <f t="shared" si="3"/>
        <v/>
      </c>
    </row>
    <row r="117" spans="1:10">
      <c r="A117" t="s">
        <v>695</v>
      </c>
      <c r="B117" t="s">
        <v>696</v>
      </c>
      <c r="C117" t="str">
        <f t="shared" si="5"/>
        <v>1/25</v>
      </c>
      <c r="D117" t="str">
        <f>"134/8582"</f>
        <v>134/8582</v>
      </c>
      <c r="E117">
        <v>0.32563719950220099</v>
      </c>
      <c r="F117">
        <v>0.378974327006872</v>
      </c>
      <c r="G117">
        <v>0.28663165473424301</v>
      </c>
      <c r="H117" t="s">
        <v>1845</v>
      </c>
      <c r="I117">
        <v>1</v>
      </c>
      <c r="J117" t="str">
        <f t="shared" si="3"/>
        <v/>
      </c>
    </row>
    <row r="118" spans="1:10">
      <c r="A118" t="s">
        <v>477</v>
      </c>
      <c r="B118" t="s">
        <v>478</v>
      </c>
      <c r="C118" t="str">
        <f t="shared" si="5"/>
        <v>1/25</v>
      </c>
      <c r="D118" t="str">
        <f>"138/8582"</f>
        <v>138/8582</v>
      </c>
      <c r="E118">
        <v>0.33358575501214099</v>
      </c>
      <c r="F118">
        <v>0.38390201210504998</v>
      </c>
      <c r="G118">
        <v>0.290358636835788</v>
      </c>
      <c r="H118" t="s">
        <v>1823</v>
      </c>
      <c r="I118">
        <v>1</v>
      </c>
      <c r="J118" t="str">
        <f t="shared" si="3"/>
        <v/>
      </c>
    </row>
    <row r="119" spans="1:10">
      <c r="A119" t="s">
        <v>151</v>
      </c>
      <c r="B119" t="s">
        <v>152</v>
      </c>
      <c r="C119" t="str">
        <f t="shared" si="5"/>
        <v>1/25</v>
      </c>
      <c r="D119" t="str">
        <f>"139/8582"</f>
        <v>139/8582</v>
      </c>
      <c r="E119">
        <v>0.33555879576589498</v>
      </c>
      <c r="F119">
        <v>0.38390201210504998</v>
      </c>
      <c r="G119">
        <v>0.290358636835788</v>
      </c>
      <c r="H119" t="s">
        <v>1184</v>
      </c>
      <c r="I119">
        <v>1</v>
      </c>
      <c r="J119" t="str">
        <f t="shared" si="3"/>
        <v/>
      </c>
    </row>
    <row r="120" spans="1:10">
      <c r="A120" t="s">
        <v>1063</v>
      </c>
      <c r="B120" t="s">
        <v>1064</v>
      </c>
      <c r="C120" t="str">
        <f t="shared" si="5"/>
        <v>1/25</v>
      </c>
      <c r="D120" t="str">
        <f>"159/8582"</f>
        <v>159/8582</v>
      </c>
      <c r="E120">
        <v>0.37386190207778103</v>
      </c>
      <c r="F120">
        <v>0.42412904857563399</v>
      </c>
      <c r="G120">
        <v>0.32078376383498303</v>
      </c>
      <c r="H120" t="s">
        <v>1547</v>
      </c>
      <c r="I120">
        <v>1</v>
      </c>
      <c r="J120" t="str">
        <f t="shared" si="3"/>
        <v/>
      </c>
    </row>
    <row r="121" spans="1:10">
      <c r="A121" t="s">
        <v>78</v>
      </c>
      <c r="B121" t="s">
        <v>79</v>
      </c>
      <c r="C121" t="str">
        <f t="shared" si="5"/>
        <v>1/25</v>
      </c>
      <c r="D121" t="str">
        <f>"169/8582"</f>
        <v>169/8582</v>
      </c>
      <c r="E121">
        <v>0.39220949183433201</v>
      </c>
      <c r="F121">
        <v>0.43758910245979199</v>
      </c>
      <c r="G121">
        <v>0.33096407749395601</v>
      </c>
      <c r="H121" t="s">
        <v>531</v>
      </c>
      <c r="I121">
        <v>1</v>
      </c>
      <c r="J121" t="str">
        <f t="shared" si="3"/>
        <v/>
      </c>
    </row>
    <row r="122" spans="1:10">
      <c r="A122" t="s">
        <v>107</v>
      </c>
      <c r="B122" t="s">
        <v>108</v>
      </c>
      <c r="C122" t="str">
        <f t="shared" si="5"/>
        <v>1/25</v>
      </c>
      <c r="D122" t="str">
        <f>"169/8582"</f>
        <v>169/8582</v>
      </c>
      <c r="E122">
        <v>0.39220949183433201</v>
      </c>
      <c r="F122">
        <v>0.43758910245979199</v>
      </c>
      <c r="G122">
        <v>0.33096407749395601</v>
      </c>
      <c r="H122" t="s">
        <v>1841</v>
      </c>
      <c r="I122">
        <v>1</v>
      </c>
      <c r="J122" t="str">
        <f t="shared" si="3"/>
        <v/>
      </c>
    </row>
    <row r="123" spans="1:10">
      <c r="A123" t="s">
        <v>491</v>
      </c>
      <c r="B123" t="s">
        <v>492</v>
      </c>
      <c r="C123" t="str">
        <f t="shared" si="5"/>
        <v>1/25</v>
      </c>
      <c r="D123" t="str">
        <f>"181/8582"</f>
        <v>181/8582</v>
      </c>
      <c r="E123">
        <v>0.41354574156257501</v>
      </c>
      <c r="F123">
        <v>0.457612091073341</v>
      </c>
      <c r="G123">
        <v>0.34610817024650298</v>
      </c>
      <c r="H123" t="s">
        <v>1823</v>
      </c>
      <c r="I123">
        <v>1</v>
      </c>
      <c r="J123" t="str">
        <f t="shared" si="3"/>
        <v/>
      </c>
    </row>
    <row r="124" spans="1:10">
      <c r="A124" t="s">
        <v>1065</v>
      </c>
      <c r="B124" t="s">
        <v>1066</v>
      </c>
      <c r="C124" t="str">
        <f t="shared" si="5"/>
        <v>1/25</v>
      </c>
      <c r="D124" t="str">
        <f>"209/8582"</f>
        <v>209/8582</v>
      </c>
      <c r="E124">
        <v>0.46057031371082202</v>
      </c>
      <c r="F124">
        <v>0.50550400285334096</v>
      </c>
      <c r="G124">
        <v>0.38233051287933001</v>
      </c>
      <c r="H124" t="s">
        <v>1547</v>
      </c>
      <c r="I124">
        <v>1</v>
      </c>
      <c r="J124" t="str">
        <f t="shared" si="3"/>
        <v/>
      </c>
    </row>
    <row r="125" spans="1:10">
      <c r="A125" t="s">
        <v>255</v>
      </c>
      <c r="B125" t="s">
        <v>256</v>
      </c>
      <c r="C125" t="str">
        <f t="shared" si="5"/>
        <v>1/25</v>
      </c>
      <c r="D125" t="str">
        <f>"218/8582"</f>
        <v>218/8582</v>
      </c>
      <c r="E125">
        <v>0.474900759521454</v>
      </c>
      <c r="F125">
        <v>0.51702905270480903</v>
      </c>
      <c r="G125">
        <v>0.39104731471630799</v>
      </c>
      <c r="H125" t="s">
        <v>1842</v>
      </c>
      <c r="I125">
        <v>1</v>
      </c>
      <c r="J125" t="str">
        <f t="shared" si="3"/>
        <v/>
      </c>
    </row>
    <row r="126" spans="1:10">
      <c r="A126" t="s">
        <v>503</v>
      </c>
      <c r="B126" t="s">
        <v>504</v>
      </c>
      <c r="C126" t="str">
        <f t="shared" si="5"/>
        <v>1/25</v>
      </c>
      <c r="D126" t="str">
        <f>"230/8582"</f>
        <v>230/8582</v>
      </c>
      <c r="E126">
        <v>0.49344045517278001</v>
      </c>
      <c r="F126">
        <v>0.53291569158660201</v>
      </c>
      <c r="G126">
        <v>0.403062940225344</v>
      </c>
      <c r="H126" t="s">
        <v>1815</v>
      </c>
      <c r="I126">
        <v>1</v>
      </c>
      <c r="J126" t="str">
        <f t="shared" si="3"/>
        <v/>
      </c>
    </row>
    <row r="127" spans="1:10">
      <c r="A127" t="s">
        <v>505</v>
      </c>
      <c r="B127" t="s">
        <v>506</v>
      </c>
      <c r="C127" t="str">
        <f t="shared" si="5"/>
        <v>1/25</v>
      </c>
      <c r="D127" t="str">
        <f>"246/8582"</f>
        <v>246/8582</v>
      </c>
      <c r="E127">
        <v>0.51718471577251901</v>
      </c>
      <c r="F127">
        <v>0.55155059538778195</v>
      </c>
      <c r="G127">
        <v>0.41715717545898501</v>
      </c>
      <c r="H127" t="s">
        <v>1823</v>
      </c>
      <c r="I127">
        <v>1</v>
      </c>
      <c r="J127" t="str">
        <f t="shared" si="3"/>
        <v/>
      </c>
    </row>
    <row r="128" spans="1:10">
      <c r="A128" t="s">
        <v>593</v>
      </c>
      <c r="B128" t="s">
        <v>594</v>
      </c>
      <c r="C128" t="str">
        <f t="shared" si="5"/>
        <v>1/25</v>
      </c>
      <c r="D128" t="str">
        <f>"249/8582"</f>
        <v>249/8582</v>
      </c>
      <c r="E128">
        <v>0.52151616670669698</v>
      </c>
      <c r="F128">
        <v>0.55155059538778195</v>
      </c>
      <c r="G128">
        <v>0.41715717545898501</v>
      </c>
      <c r="H128" t="s">
        <v>1471</v>
      </c>
      <c r="I128">
        <v>1</v>
      </c>
      <c r="J128" t="str">
        <f t="shared" si="3"/>
        <v/>
      </c>
    </row>
    <row r="129" spans="1:10">
      <c r="A129" t="s">
        <v>596</v>
      </c>
      <c r="B129" t="s">
        <v>597</v>
      </c>
      <c r="C129" t="str">
        <f t="shared" si="5"/>
        <v>1/25</v>
      </c>
      <c r="D129" t="str">
        <f>"250/8582"</f>
        <v>250/8582</v>
      </c>
      <c r="E129">
        <v>0.52295167562693401</v>
      </c>
      <c r="F129">
        <v>0.55155059538778195</v>
      </c>
      <c r="G129">
        <v>0.41715717545898501</v>
      </c>
      <c r="H129" t="s">
        <v>1471</v>
      </c>
      <c r="I129">
        <v>1</v>
      </c>
      <c r="J129" t="str">
        <f t="shared" si="3"/>
        <v/>
      </c>
    </row>
    <row r="130" spans="1:10">
      <c r="A130" t="s">
        <v>257</v>
      </c>
      <c r="B130" t="s">
        <v>258</v>
      </c>
      <c r="C130" t="str">
        <f t="shared" si="5"/>
        <v>1/25</v>
      </c>
      <c r="D130" t="str">
        <f>"256/8582"</f>
        <v>256/8582</v>
      </c>
      <c r="E130">
        <v>0.53147829416772296</v>
      </c>
      <c r="F130">
        <v>0.55191976702032797</v>
      </c>
      <c r="G130">
        <v>0.41743639299003299</v>
      </c>
      <c r="H130" t="s">
        <v>1213</v>
      </c>
      <c r="I130">
        <v>1</v>
      </c>
      <c r="J130" t="str">
        <f t="shared" ref="J130:J136" si="6">IF(F130&lt;0.05,"*","")</f>
        <v/>
      </c>
    </row>
    <row r="131" spans="1:10">
      <c r="A131" t="s">
        <v>509</v>
      </c>
      <c r="B131" t="s">
        <v>510</v>
      </c>
      <c r="C131" t="str">
        <f t="shared" si="5"/>
        <v>1/25</v>
      </c>
      <c r="D131" t="str">
        <f>"256/8582"</f>
        <v>256/8582</v>
      </c>
      <c r="E131">
        <v>0.53147829416772296</v>
      </c>
      <c r="F131">
        <v>0.55191976702032797</v>
      </c>
      <c r="G131">
        <v>0.41743639299003299</v>
      </c>
      <c r="H131" t="s">
        <v>1815</v>
      </c>
      <c r="I131">
        <v>1</v>
      </c>
      <c r="J131" t="str">
        <f t="shared" si="6"/>
        <v/>
      </c>
    </row>
    <row r="132" spans="1:10">
      <c r="A132" t="s">
        <v>260</v>
      </c>
      <c r="B132" t="s">
        <v>261</v>
      </c>
      <c r="C132" t="str">
        <f t="shared" si="5"/>
        <v>1/25</v>
      </c>
      <c r="D132" t="str">
        <f>"263/8582"</f>
        <v>263/8582</v>
      </c>
      <c r="E132">
        <v>0.54124113845672805</v>
      </c>
      <c r="F132">
        <v>0.55776758543250604</v>
      </c>
      <c r="G132">
        <v>0.42185930438170099</v>
      </c>
      <c r="H132" t="s">
        <v>1169</v>
      </c>
      <c r="I132">
        <v>1</v>
      </c>
      <c r="J132" t="str">
        <f t="shared" si="6"/>
        <v/>
      </c>
    </row>
    <row r="133" spans="1:10">
      <c r="A133" t="s">
        <v>222</v>
      </c>
      <c r="B133" t="s">
        <v>223</v>
      </c>
      <c r="C133" t="str">
        <f t="shared" si="5"/>
        <v>1/25</v>
      </c>
      <c r="D133" t="str">
        <f>"285/8582"</f>
        <v>285/8582</v>
      </c>
      <c r="E133">
        <v>0.57066924336727398</v>
      </c>
      <c r="F133">
        <v>0.58363899889834803</v>
      </c>
      <c r="G133">
        <v>0.44142676719797103</v>
      </c>
      <c r="H133" t="s">
        <v>1727</v>
      </c>
      <c r="I133">
        <v>1</v>
      </c>
      <c r="J133" t="str">
        <f t="shared" si="6"/>
        <v/>
      </c>
    </row>
    <row r="134" spans="1:10">
      <c r="A134" t="s">
        <v>190</v>
      </c>
      <c r="B134" t="s">
        <v>191</v>
      </c>
      <c r="C134" t="str">
        <f t="shared" si="5"/>
        <v>1/25</v>
      </c>
      <c r="D134" t="str">
        <f>"342/8582"</f>
        <v>342/8582</v>
      </c>
      <c r="E134">
        <v>0.63872642114092004</v>
      </c>
      <c r="F134">
        <v>0.64833132972950602</v>
      </c>
      <c r="G134">
        <v>0.49035585952251098</v>
      </c>
      <c r="H134" t="s">
        <v>1727</v>
      </c>
      <c r="I134">
        <v>1</v>
      </c>
      <c r="J134" t="str">
        <f t="shared" si="6"/>
        <v/>
      </c>
    </row>
    <row r="135" spans="1:10">
      <c r="A135" t="s">
        <v>316</v>
      </c>
      <c r="B135" t="s">
        <v>317</v>
      </c>
      <c r="C135" t="str">
        <f t="shared" si="5"/>
        <v>1/25</v>
      </c>
      <c r="D135" t="str">
        <f>"394/8582"</f>
        <v>394/8582</v>
      </c>
      <c r="E135">
        <v>0.691680394008794</v>
      </c>
      <c r="F135">
        <v>0.69684218799393405</v>
      </c>
      <c r="G135">
        <v>0.52704633321958405</v>
      </c>
      <c r="H135" t="s">
        <v>660</v>
      </c>
      <c r="I135">
        <v>1</v>
      </c>
      <c r="J135" t="str">
        <f t="shared" si="6"/>
        <v/>
      </c>
    </row>
    <row r="136" spans="1:10">
      <c r="A136" t="s">
        <v>160</v>
      </c>
      <c r="B136" t="s">
        <v>161</v>
      </c>
      <c r="C136" t="str">
        <f t="shared" si="5"/>
        <v>1/25</v>
      </c>
      <c r="D136" t="str">
        <f>"447/8582"</f>
        <v>447/8582</v>
      </c>
      <c r="E136">
        <v>0.73794626854393397</v>
      </c>
      <c r="F136">
        <v>0.73794626854393397</v>
      </c>
      <c r="G136">
        <v>0.55813479960048096</v>
      </c>
      <c r="H136" t="s">
        <v>1471</v>
      </c>
      <c r="I136">
        <v>1</v>
      </c>
      <c r="J136" t="str">
        <f t="shared" si="6"/>
        <v/>
      </c>
    </row>
  </sheetData>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9F88F-9FF6-4B4D-BED9-01C17CD5335D}">
  <dimension ref="A1:J172"/>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205</v>
      </c>
      <c r="B2" t="s">
        <v>206</v>
      </c>
      <c r="C2" t="str">
        <f>"5/25"</f>
        <v>5/25</v>
      </c>
      <c r="D2" t="str">
        <f>"447/8582"</f>
        <v>447/8582</v>
      </c>
      <c r="E2">
        <v>8.3770465857776494E-3</v>
      </c>
      <c r="F2">
        <v>0.269615397960973</v>
      </c>
      <c r="G2">
        <v>0.235674893877859</v>
      </c>
      <c r="H2" t="s">
        <v>1846</v>
      </c>
      <c r="I2">
        <v>5</v>
      </c>
      <c r="J2" t="str">
        <f t="shared" ref="J2:J65" si="0">IF(F2&lt;0.05,"*","")</f>
        <v/>
      </c>
    </row>
    <row r="3" spans="1:10">
      <c r="A3" t="s">
        <v>307</v>
      </c>
      <c r="B3" t="s">
        <v>308</v>
      </c>
      <c r="C3" t="str">
        <f>"3/25"</f>
        <v>3/25</v>
      </c>
      <c r="D3" t="str">
        <f>"131/8582"</f>
        <v>131/8582</v>
      </c>
      <c r="E3">
        <v>6.2541452293598298E-3</v>
      </c>
      <c r="F3">
        <v>0.269615397960973</v>
      </c>
      <c r="G3">
        <v>0.235674893877859</v>
      </c>
      <c r="H3" t="s">
        <v>1847</v>
      </c>
      <c r="I3">
        <v>3</v>
      </c>
      <c r="J3" t="str">
        <f t="shared" si="0"/>
        <v/>
      </c>
    </row>
    <row r="4" spans="1:10">
      <c r="A4" t="s">
        <v>513</v>
      </c>
      <c r="B4" t="s">
        <v>514</v>
      </c>
      <c r="C4" t="str">
        <f>"3/25"</f>
        <v>3/25</v>
      </c>
      <c r="D4" t="str">
        <f>"266/8582"</f>
        <v>266/8582</v>
      </c>
      <c r="E4">
        <v>4.0947370264187301E-2</v>
      </c>
      <c r="F4">
        <v>0.269615397960973</v>
      </c>
      <c r="G4">
        <v>0.235674893877859</v>
      </c>
      <c r="H4" t="s">
        <v>1848</v>
      </c>
      <c r="I4">
        <v>3</v>
      </c>
      <c r="J4" t="str">
        <f t="shared" si="0"/>
        <v/>
      </c>
    </row>
    <row r="5" spans="1:10">
      <c r="A5" t="s">
        <v>127</v>
      </c>
      <c r="B5" t="s">
        <v>128</v>
      </c>
      <c r="C5" t="str">
        <f t="shared" ref="C5:C17" si="1">"2/25"</f>
        <v>2/25</v>
      </c>
      <c r="D5" t="str">
        <f>"39/8582"</f>
        <v>39/8582</v>
      </c>
      <c r="E5">
        <v>5.65161033511038E-3</v>
      </c>
      <c r="F5">
        <v>0.269615397960973</v>
      </c>
      <c r="G5">
        <v>0.235674893877859</v>
      </c>
      <c r="H5" t="s">
        <v>1705</v>
      </c>
      <c r="I5">
        <v>2</v>
      </c>
      <c r="J5" t="str">
        <f t="shared" si="0"/>
        <v/>
      </c>
    </row>
    <row r="6" spans="1:10">
      <c r="A6" t="s">
        <v>1225</v>
      </c>
      <c r="B6" t="s">
        <v>1226</v>
      </c>
      <c r="C6" t="str">
        <f t="shared" si="1"/>
        <v>2/25</v>
      </c>
      <c r="D6" t="str">
        <f>"42/8582"</f>
        <v>42/8582</v>
      </c>
      <c r="E6">
        <v>6.5318926522152402E-3</v>
      </c>
      <c r="F6">
        <v>0.269615397960973</v>
      </c>
      <c r="G6">
        <v>0.235674893877859</v>
      </c>
      <c r="H6" t="s">
        <v>1705</v>
      </c>
      <c r="I6">
        <v>2</v>
      </c>
      <c r="J6" t="str">
        <f t="shared" si="0"/>
        <v/>
      </c>
    </row>
    <row r="7" spans="1:10">
      <c r="A7" t="s">
        <v>1227</v>
      </c>
      <c r="B7" t="s">
        <v>1228</v>
      </c>
      <c r="C7" t="str">
        <f t="shared" si="1"/>
        <v>2/25</v>
      </c>
      <c r="D7" t="str">
        <f>"42/8582"</f>
        <v>42/8582</v>
      </c>
      <c r="E7">
        <v>6.5318926522152402E-3</v>
      </c>
      <c r="F7">
        <v>0.269615397960973</v>
      </c>
      <c r="G7">
        <v>0.235674893877859</v>
      </c>
      <c r="H7" t="s">
        <v>1705</v>
      </c>
      <c r="I7">
        <v>2</v>
      </c>
      <c r="J7" t="str">
        <f t="shared" si="0"/>
        <v/>
      </c>
    </row>
    <row r="8" spans="1:10">
      <c r="A8" t="s">
        <v>1157</v>
      </c>
      <c r="B8" t="s">
        <v>1158</v>
      </c>
      <c r="C8" t="str">
        <f t="shared" si="1"/>
        <v>2/25</v>
      </c>
      <c r="D8" t="str">
        <f>"54/8582"</f>
        <v>54/8582</v>
      </c>
      <c r="E8">
        <v>1.0627058517571E-2</v>
      </c>
      <c r="F8">
        <v>0.269615397960973</v>
      </c>
      <c r="G8">
        <v>0.235674893877859</v>
      </c>
      <c r="H8" t="s">
        <v>1706</v>
      </c>
      <c r="I8">
        <v>2</v>
      </c>
      <c r="J8" t="str">
        <f t="shared" si="0"/>
        <v/>
      </c>
    </row>
    <row r="9" spans="1:10">
      <c r="A9" t="s">
        <v>293</v>
      </c>
      <c r="B9" t="s">
        <v>294</v>
      </c>
      <c r="C9" t="str">
        <f t="shared" si="1"/>
        <v>2/25</v>
      </c>
      <c r="D9" t="str">
        <f>"64/8582"</f>
        <v>64/8582</v>
      </c>
      <c r="E9">
        <v>1.4708135052350199E-2</v>
      </c>
      <c r="F9">
        <v>0.269615397960973</v>
      </c>
      <c r="G9">
        <v>0.235674893877859</v>
      </c>
      <c r="H9" t="s">
        <v>1849</v>
      </c>
      <c r="I9">
        <v>2</v>
      </c>
      <c r="J9" t="str">
        <f t="shared" si="0"/>
        <v/>
      </c>
    </row>
    <row r="10" spans="1:10">
      <c r="A10" t="s">
        <v>413</v>
      </c>
      <c r="B10" t="s">
        <v>414</v>
      </c>
      <c r="C10" t="str">
        <f t="shared" si="1"/>
        <v>2/25</v>
      </c>
      <c r="D10" t="str">
        <f>"75/8582"</f>
        <v>75/8582</v>
      </c>
      <c r="E10">
        <v>1.9854831269463798E-2</v>
      </c>
      <c r="F10">
        <v>0.269615397960973</v>
      </c>
      <c r="G10">
        <v>0.235674893877859</v>
      </c>
      <c r="H10" t="s">
        <v>1850</v>
      </c>
      <c r="I10">
        <v>2</v>
      </c>
      <c r="J10" t="str">
        <f t="shared" si="0"/>
        <v/>
      </c>
    </row>
    <row r="11" spans="1:10">
      <c r="A11" t="s">
        <v>298</v>
      </c>
      <c r="B11" t="s">
        <v>299</v>
      </c>
      <c r="C11" t="str">
        <f t="shared" si="1"/>
        <v>2/25</v>
      </c>
      <c r="D11" t="str">
        <f>"91/8582"</f>
        <v>91/8582</v>
      </c>
      <c r="E11">
        <v>2.8482028244297901E-2</v>
      </c>
      <c r="F11">
        <v>0.269615397960973</v>
      </c>
      <c r="G11">
        <v>0.235674893877859</v>
      </c>
      <c r="H11" t="s">
        <v>1849</v>
      </c>
      <c r="I11">
        <v>2</v>
      </c>
      <c r="J11" t="str">
        <f t="shared" si="0"/>
        <v/>
      </c>
    </row>
    <row r="12" spans="1:10">
      <c r="A12" t="s">
        <v>143</v>
      </c>
      <c r="B12" t="s">
        <v>144</v>
      </c>
      <c r="C12" t="str">
        <f t="shared" si="1"/>
        <v>2/25</v>
      </c>
      <c r="D12" t="str">
        <f>"91/8582"</f>
        <v>91/8582</v>
      </c>
      <c r="E12">
        <v>2.8482028244297901E-2</v>
      </c>
      <c r="F12">
        <v>0.269615397960973</v>
      </c>
      <c r="G12">
        <v>0.235674893877859</v>
      </c>
      <c r="H12" t="s">
        <v>1705</v>
      </c>
      <c r="I12">
        <v>2</v>
      </c>
      <c r="J12" t="str">
        <f t="shared" si="0"/>
        <v/>
      </c>
    </row>
    <row r="13" spans="1:10">
      <c r="A13" t="s">
        <v>69</v>
      </c>
      <c r="B13" t="s">
        <v>70</v>
      </c>
      <c r="C13" t="str">
        <f t="shared" si="1"/>
        <v>2/25</v>
      </c>
      <c r="D13" t="str">
        <f>"114/8582"</f>
        <v>114/8582</v>
      </c>
      <c r="E13">
        <v>4.3019113479180401E-2</v>
      </c>
      <c r="F13">
        <v>0.269615397960973</v>
      </c>
      <c r="G13">
        <v>0.235674893877859</v>
      </c>
      <c r="H13" t="s">
        <v>1851</v>
      </c>
      <c r="I13">
        <v>2</v>
      </c>
      <c r="J13" t="str">
        <f t="shared" si="0"/>
        <v/>
      </c>
    </row>
    <row r="14" spans="1:10">
      <c r="A14" t="s">
        <v>74</v>
      </c>
      <c r="B14" t="s">
        <v>75</v>
      </c>
      <c r="C14" t="str">
        <f t="shared" si="1"/>
        <v>2/25</v>
      </c>
      <c r="D14" t="str">
        <f>"120/8582"</f>
        <v>120/8582</v>
      </c>
      <c r="E14">
        <v>4.7187081310859698E-2</v>
      </c>
      <c r="F14">
        <v>0.269615397960973</v>
      </c>
      <c r="G14">
        <v>0.235674893877859</v>
      </c>
      <c r="H14" t="s">
        <v>1851</v>
      </c>
      <c r="I14">
        <v>2</v>
      </c>
      <c r="J14" t="str">
        <f t="shared" si="0"/>
        <v/>
      </c>
    </row>
    <row r="15" spans="1:10">
      <c r="A15" t="s">
        <v>475</v>
      </c>
      <c r="B15" t="s">
        <v>476</v>
      </c>
      <c r="C15" t="str">
        <f t="shared" si="1"/>
        <v>2/25</v>
      </c>
      <c r="D15" t="str">
        <f>"127/8582"</f>
        <v>127/8582</v>
      </c>
      <c r="E15">
        <v>5.22309025472696E-2</v>
      </c>
      <c r="F15">
        <v>0.269615397960973</v>
      </c>
      <c r="G15">
        <v>0.235674893877859</v>
      </c>
      <c r="H15" t="s">
        <v>1705</v>
      </c>
      <c r="I15">
        <v>2</v>
      </c>
      <c r="J15" t="str">
        <f t="shared" si="0"/>
        <v/>
      </c>
    </row>
    <row r="16" spans="1:10">
      <c r="A16" t="s">
        <v>487</v>
      </c>
      <c r="B16" t="s">
        <v>488</v>
      </c>
      <c r="C16" t="str">
        <f t="shared" si="1"/>
        <v>2/25</v>
      </c>
      <c r="D16" t="str">
        <f>"175/8582"</f>
        <v>175/8582</v>
      </c>
      <c r="E16">
        <v>9.1384934384684896E-2</v>
      </c>
      <c r="F16">
        <v>0.269615397960973</v>
      </c>
      <c r="G16">
        <v>0.235674893877859</v>
      </c>
      <c r="H16" t="s">
        <v>1850</v>
      </c>
      <c r="I16">
        <v>2</v>
      </c>
      <c r="J16" t="str">
        <f t="shared" si="0"/>
        <v/>
      </c>
    </row>
    <row r="17" spans="1:10">
      <c r="A17" t="s">
        <v>489</v>
      </c>
      <c r="B17" t="s">
        <v>490</v>
      </c>
      <c r="C17" t="str">
        <f t="shared" si="1"/>
        <v>2/25</v>
      </c>
      <c r="D17" t="str">
        <f>"177/8582"</f>
        <v>177/8582</v>
      </c>
      <c r="E17">
        <v>9.3166568039480202E-2</v>
      </c>
      <c r="F17">
        <v>0.269615397960973</v>
      </c>
      <c r="G17">
        <v>0.235674893877859</v>
      </c>
      <c r="H17" t="s">
        <v>1850</v>
      </c>
      <c r="I17">
        <v>2</v>
      </c>
      <c r="J17" t="str">
        <f t="shared" si="0"/>
        <v/>
      </c>
    </row>
    <row r="18" spans="1:10">
      <c r="A18" t="s">
        <v>265</v>
      </c>
      <c r="B18" t="s">
        <v>266</v>
      </c>
      <c r="C18" t="str">
        <f t="shared" ref="C18:C61" si="2">"1/25"</f>
        <v>1/25</v>
      </c>
      <c r="D18" t="str">
        <f>"11/8582"</f>
        <v>11/8582</v>
      </c>
      <c r="E18">
        <v>3.1599284933403901E-2</v>
      </c>
      <c r="F18">
        <v>0.269615397960973</v>
      </c>
      <c r="G18">
        <v>0.235674893877859</v>
      </c>
      <c r="H18" t="s">
        <v>267</v>
      </c>
      <c r="I18">
        <v>1</v>
      </c>
      <c r="J18" t="str">
        <f t="shared" si="0"/>
        <v/>
      </c>
    </row>
    <row r="19" spans="1:10">
      <c r="A19" t="s">
        <v>1548</v>
      </c>
      <c r="B19" t="s">
        <v>1549</v>
      </c>
      <c r="C19" t="str">
        <f t="shared" si="2"/>
        <v>1/25</v>
      </c>
      <c r="D19" t="str">
        <f>"11/8582"</f>
        <v>11/8582</v>
      </c>
      <c r="E19">
        <v>3.1599284933403901E-2</v>
      </c>
      <c r="F19">
        <v>0.269615397960973</v>
      </c>
      <c r="G19">
        <v>0.235674893877859</v>
      </c>
      <c r="H19" t="s">
        <v>1550</v>
      </c>
      <c r="I19">
        <v>1</v>
      </c>
      <c r="J19" t="str">
        <f t="shared" si="0"/>
        <v/>
      </c>
    </row>
    <row r="20" spans="1:10">
      <c r="A20" t="s">
        <v>1852</v>
      </c>
      <c r="B20" t="s">
        <v>1853</v>
      </c>
      <c r="C20" t="str">
        <f t="shared" si="2"/>
        <v>1/25</v>
      </c>
      <c r="D20" t="str">
        <f>"11/8582"</f>
        <v>11/8582</v>
      </c>
      <c r="E20">
        <v>3.1599284933403901E-2</v>
      </c>
      <c r="F20">
        <v>0.269615397960973</v>
      </c>
      <c r="G20">
        <v>0.235674893877859</v>
      </c>
      <c r="H20" t="s">
        <v>1854</v>
      </c>
      <c r="I20">
        <v>1</v>
      </c>
      <c r="J20" t="str">
        <f t="shared" si="0"/>
        <v/>
      </c>
    </row>
    <row r="21" spans="1:10">
      <c r="A21" t="s">
        <v>1689</v>
      </c>
      <c r="B21" t="s">
        <v>1690</v>
      </c>
      <c r="C21" t="str">
        <f t="shared" si="2"/>
        <v>1/25</v>
      </c>
      <c r="D21" t="str">
        <f t="shared" ref="D21:D26" si="3">"12/8582"</f>
        <v>12/8582</v>
      </c>
      <c r="E21">
        <v>3.4423928251180499E-2</v>
      </c>
      <c r="F21">
        <v>0.269615397960973</v>
      </c>
      <c r="G21">
        <v>0.235674893877859</v>
      </c>
      <c r="H21" t="s">
        <v>1855</v>
      </c>
      <c r="I21">
        <v>1</v>
      </c>
      <c r="J21" t="str">
        <f t="shared" si="0"/>
        <v/>
      </c>
    </row>
    <row r="22" spans="1:10">
      <c r="A22" t="s">
        <v>1708</v>
      </c>
      <c r="B22" t="s">
        <v>1709</v>
      </c>
      <c r="C22" t="str">
        <f t="shared" si="2"/>
        <v>1/25</v>
      </c>
      <c r="D22" t="str">
        <f t="shared" si="3"/>
        <v>12/8582</v>
      </c>
      <c r="E22">
        <v>3.4423928251180499E-2</v>
      </c>
      <c r="F22">
        <v>0.269615397960973</v>
      </c>
      <c r="G22">
        <v>0.235674893877859</v>
      </c>
      <c r="H22" t="s">
        <v>1710</v>
      </c>
      <c r="I22">
        <v>1</v>
      </c>
      <c r="J22" t="str">
        <f t="shared" si="0"/>
        <v/>
      </c>
    </row>
    <row r="23" spans="1:10">
      <c r="A23" t="s">
        <v>1752</v>
      </c>
      <c r="B23" t="s">
        <v>1753</v>
      </c>
      <c r="C23" t="str">
        <f t="shared" si="2"/>
        <v>1/25</v>
      </c>
      <c r="D23" t="str">
        <f t="shared" si="3"/>
        <v>12/8582</v>
      </c>
      <c r="E23">
        <v>3.4423928251180499E-2</v>
      </c>
      <c r="F23">
        <v>0.269615397960973</v>
      </c>
      <c r="G23">
        <v>0.235674893877859</v>
      </c>
      <c r="H23" t="s">
        <v>1856</v>
      </c>
      <c r="I23">
        <v>1</v>
      </c>
      <c r="J23" t="str">
        <f t="shared" si="0"/>
        <v/>
      </c>
    </row>
    <row r="24" spans="1:10">
      <c r="A24" t="s">
        <v>1857</v>
      </c>
      <c r="B24" t="s">
        <v>1858</v>
      </c>
      <c r="C24" t="str">
        <f t="shared" si="2"/>
        <v>1/25</v>
      </c>
      <c r="D24" t="str">
        <f t="shared" si="3"/>
        <v>12/8582</v>
      </c>
      <c r="E24">
        <v>3.4423928251180499E-2</v>
      </c>
      <c r="F24">
        <v>0.269615397960973</v>
      </c>
      <c r="G24">
        <v>0.235674893877859</v>
      </c>
      <c r="H24" t="s">
        <v>1854</v>
      </c>
      <c r="I24">
        <v>1</v>
      </c>
      <c r="J24" t="str">
        <f t="shared" si="0"/>
        <v/>
      </c>
    </row>
    <row r="25" spans="1:10">
      <c r="A25" t="s">
        <v>1859</v>
      </c>
      <c r="B25" t="s">
        <v>1860</v>
      </c>
      <c r="C25" t="str">
        <f t="shared" si="2"/>
        <v>1/25</v>
      </c>
      <c r="D25" t="str">
        <f t="shared" si="3"/>
        <v>12/8582</v>
      </c>
      <c r="E25">
        <v>3.4423928251180499E-2</v>
      </c>
      <c r="F25">
        <v>0.269615397960973</v>
      </c>
      <c r="G25">
        <v>0.235674893877859</v>
      </c>
      <c r="H25" t="s">
        <v>1854</v>
      </c>
      <c r="I25">
        <v>1</v>
      </c>
      <c r="J25" t="str">
        <f t="shared" si="0"/>
        <v/>
      </c>
    </row>
    <row r="26" spans="1:10">
      <c r="A26" t="s">
        <v>1861</v>
      </c>
      <c r="B26" t="s">
        <v>1862</v>
      </c>
      <c r="C26" t="str">
        <f t="shared" si="2"/>
        <v>1/25</v>
      </c>
      <c r="D26" t="str">
        <f t="shared" si="3"/>
        <v>12/8582</v>
      </c>
      <c r="E26">
        <v>3.4423928251180499E-2</v>
      </c>
      <c r="F26">
        <v>0.269615397960973</v>
      </c>
      <c r="G26">
        <v>0.235674893877859</v>
      </c>
      <c r="H26" t="s">
        <v>1854</v>
      </c>
      <c r="I26">
        <v>1</v>
      </c>
      <c r="J26" t="str">
        <f t="shared" si="0"/>
        <v/>
      </c>
    </row>
    <row r="27" spans="1:10">
      <c r="A27" t="s">
        <v>1179</v>
      </c>
      <c r="B27" t="s">
        <v>1180</v>
      </c>
      <c r="C27" t="str">
        <f t="shared" si="2"/>
        <v>1/25</v>
      </c>
      <c r="D27" t="str">
        <f>"15/8582"</f>
        <v>15/8582</v>
      </c>
      <c r="E27">
        <v>4.2850481160096002E-2</v>
      </c>
      <c r="F27">
        <v>0.269615397960973</v>
      </c>
      <c r="G27">
        <v>0.235674893877859</v>
      </c>
      <c r="H27" t="s">
        <v>1181</v>
      </c>
      <c r="I27">
        <v>1</v>
      </c>
      <c r="J27" t="str">
        <f t="shared" si="0"/>
        <v/>
      </c>
    </row>
    <row r="28" spans="1:10">
      <c r="A28" t="s">
        <v>1077</v>
      </c>
      <c r="B28" t="s">
        <v>1078</v>
      </c>
      <c r="C28" t="str">
        <f t="shared" si="2"/>
        <v>1/25</v>
      </c>
      <c r="D28" t="str">
        <f>"16/8582"</f>
        <v>16/8582</v>
      </c>
      <c r="E28">
        <v>4.5643610373472601E-2</v>
      </c>
      <c r="F28">
        <v>0.269615397960973</v>
      </c>
      <c r="G28">
        <v>0.235674893877859</v>
      </c>
      <c r="H28" t="s">
        <v>1863</v>
      </c>
      <c r="I28">
        <v>1</v>
      </c>
      <c r="J28" t="str">
        <f t="shared" si="0"/>
        <v/>
      </c>
    </row>
    <row r="29" spans="1:10">
      <c r="A29" t="s">
        <v>817</v>
      </c>
      <c r="B29" t="s">
        <v>818</v>
      </c>
      <c r="C29" t="str">
        <f t="shared" si="2"/>
        <v>1/25</v>
      </c>
      <c r="D29" t="str">
        <f>"16/8582"</f>
        <v>16/8582</v>
      </c>
      <c r="E29">
        <v>4.5643610373472601E-2</v>
      </c>
      <c r="F29">
        <v>0.269615397960973</v>
      </c>
      <c r="G29">
        <v>0.235674893877859</v>
      </c>
      <c r="H29" t="s">
        <v>819</v>
      </c>
      <c r="I29">
        <v>1</v>
      </c>
      <c r="J29" t="str">
        <f t="shared" si="0"/>
        <v/>
      </c>
    </row>
    <row r="30" spans="1:10">
      <c r="A30" t="s">
        <v>1080</v>
      </c>
      <c r="B30" t="s">
        <v>1081</v>
      </c>
      <c r="C30" t="str">
        <f t="shared" si="2"/>
        <v>1/25</v>
      </c>
      <c r="D30" t="str">
        <f>"17/8582"</f>
        <v>17/8582</v>
      </c>
      <c r="E30">
        <v>4.8428913868763399E-2</v>
      </c>
      <c r="F30">
        <v>0.269615397960973</v>
      </c>
      <c r="G30">
        <v>0.235674893877859</v>
      </c>
      <c r="H30" t="s">
        <v>1863</v>
      </c>
      <c r="I30">
        <v>1</v>
      </c>
      <c r="J30" t="str">
        <f t="shared" si="0"/>
        <v/>
      </c>
    </row>
    <row r="31" spans="1:10">
      <c r="A31" t="s">
        <v>887</v>
      </c>
      <c r="B31" t="s">
        <v>888</v>
      </c>
      <c r="C31" t="str">
        <f t="shared" si="2"/>
        <v>1/25</v>
      </c>
      <c r="D31" t="str">
        <f>"17/8582"</f>
        <v>17/8582</v>
      </c>
      <c r="E31">
        <v>4.8428913868763399E-2</v>
      </c>
      <c r="F31">
        <v>0.269615397960973</v>
      </c>
      <c r="G31">
        <v>0.235674893877859</v>
      </c>
      <c r="H31" t="s">
        <v>1347</v>
      </c>
      <c r="I31">
        <v>1</v>
      </c>
      <c r="J31" t="str">
        <f t="shared" si="0"/>
        <v/>
      </c>
    </row>
    <row r="32" spans="1:10">
      <c r="A32" t="s">
        <v>271</v>
      </c>
      <c r="B32" t="s">
        <v>272</v>
      </c>
      <c r="C32" t="str">
        <f t="shared" si="2"/>
        <v>1/25</v>
      </c>
      <c r="D32" t="str">
        <f>"17/8582"</f>
        <v>17/8582</v>
      </c>
      <c r="E32">
        <v>4.8428913868763399E-2</v>
      </c>
      <c r="F32">
        <v>0.269615397960973</v>
      </c>
      <c r="G32">
        <v>0.235674893877859</v>
      </c>
      <c r="H32" t="s">
        <v>267</v>
      </c>
      <c r="I32">
        <v>1</v>
      </c>
      <c r="J32" t="str">
        <f t="shared" si="0"/>
        <v/>
      </c>
    </row>
    <row r="33" spans="1:10">
      <c r="A33" t="s">
        <v>1764</v>
      </c>
      <c r="B33" t="s">
        <v>1765</v>
      </c>
      <c r="C33" t="str">
        <f t="shared" si="2"/>
        <v>1/25</v>
      </c>
      <c r="D33" t="str">
        <f>"17/8582"</f>
        <v>17/8582</v>
      </c>
      <c r="E33">
        <v>4.8428913868763399E-2</v>
      </c>
      <c r="F33">
        <v>0.269615397960973</v>
      </c>
      <c r="G33">
        <v>0.235674893877859</v>
      </c>
      <c r="H33" t="s">
        <v>1856</v>
      </c>
      <c r="I33">
        <v>1</v>
      </c>
      <c r="J33" t="str">
        <f t="shared" si="0"/>
        <v/>
      </c>
    </row>
    <row r="34" spans="1:10">
      <c r="A34" t="s">
        <v>1693</v>
      </c>
      <c r="B34" t="s">
        <v>1694</v>
      </c>
      <c r="C34" t="str">
        <f t="shared" si="2"/>
        <v>1/25</v>
      </c>
      <c r="D34" t="str">
        <f>"19/8582"</f>
        <v>19/8582</v>
      </c>
      <c r="E34">
        <v>5.3976127710189899E-2</v>
      </c>
      <c r="F34">
        <v>0.269615397960973</v>
      </c>
      <c r="G34">
        <v>0.235674893877859</v>
      </c>
      <c r="H34" t="s">
        <v>1855</v>
      </c>
      <c r="I34">
        <v>1</v>
      </c>
      <c r="J34" t="str">
        <f t="shared" si="0"/>
        <v/>
      </c>
    </row>
    <row r="35" spans="1:10">
      <c r="A35" t="s">
        <v>1696</v>
      </c>
      <c r="B35" t="s">
        <v>1697</v>
      </c>
      <c r="C35" t="str">
        <f t="shared" si="2"/>
        <v>1/25</v>
      </c>
      <c r="D35" t="str">
        <f>"19/8582"</f>
        <v>19/8582</v>
      </c>
      <c r="E35">
        <v>5.3976127710189899E-2</v>
      </c>
      <c r="F35">
        <v>0.269615397960973</v>
      </c>
      <c r="G35">
        <v>0.235674893877859</v>
      </c>
      <c r="H35" t="s">
        <v>1855</v>
      </c>
      <c r="I35">
        <v>1</v>
      </c>
      <c r="J35" t="str">
        <f t="shared" si="0"/>
        <v/>
      </c>
    </row>
    <row r="36" spans="1:10">
      <c r="A36" t="s">
        <v>1305</v>
      </c>
      <c r="B36" t="s">
        <v>1306</v>
      </c>
      <c r="C36" t="str">
        <f t="shared" si="2"/>
        <v>1/25</v>
      </c>
      <c r="D36" t="str">
        <f>"22/8582"</f>
        <v>22/8582</v>
      </c>
      <c r="E36">
        <v>6.2238779204243602E-2</v>
      </c>
      <c r="F36">
        <v>0.269615397960973</v>
      </c>
      <c r="G36">
        <v>0.235674893877859</v>
      </c>
      <c r="H36" t="s">
        <v>1864</v>
      </c>
      <c r="I36">
        <v>1</v>
      </c>
      <c r="J36" t="str">
        <f t="shared" si="0"/>
        <v/>
      </c>
    </row>
    <row r="37" spans="1:10">
      <c r="A37" t="s">
        <v>833</v>
      </c>
      <c r="B37" t="s">
        <v>834</v>
      </c>
      <c r="C37" t="str">
        <f t="shared" si="2"/>
        <v>1/25</v>
      </c>
      <c r="D37" t="str">
        <f>"22/8582"</f>
        <v>22/8582</v>
      </c>
      <c r="E37">
        <v>6.2238779204243602E-2</v>
      </c>
      <c r="F37">
        <v>0.269615397960973</v>
      </c>
      <c r="G37">
        <v>0.235674893877859</v>
      </c>
      <c r="H37" t="s">
        <v>819</v>
      </c>
      <c r="I37">
        <v>1</v>
      </c>
      <c r="J37" t="str">
        <f t="shared" si="0"/>
        <v/>
      </c>
    </row>
    <row r="38" spans="1:10">
      <c r="A38" t="s">
        <v>1865</v>
      </c>
      <c r="B38" t="s">
        <v>1866</v>
      </c>
      <c r="C38" t="str">
        <f t="shared" si="2"/>
        <v>1/25</v>
      </c>
      <c r="D38" t="str">
        <f>"22/8582"</f>
        <v>22/8582</v>
      </c>
      <c r="E38">
        <v>6.2238779204243602E-2</v>
      </c>
      <c r="F38">
        <v>0.269615397960973</v>
      </c>
      <c r="G38">
        <v>0.235674893877859</v>
      </c>
      <c r="H38" t="s">
        <v>1867</v>
      </c>
      <c r="I38">
        <v>1</v>
      </c>
      <c r="J38" t="str">
        <f t="shared" si="0"/>
        <v/>
      </c>
    </row>
    <row r="39" spans="1:10">
      <c r="A39" t="s">
        <v>1699</v>
      </c>
      <c r="B39" t="s">
        <v>1700</v>
      </c>
      <c r="C39" t="str">
        <f t="shared" si="2"/>
        <v>1/25</v>
      </c>
      <c r="D39" t="str">
        <f>"23/8582"</f>
        <v>23/8582</v>
      </c>
      <c r="E39">
        <v>6.4977567816380796E-2</v>
      </c>
      <c r="F39">
        <v>0.269615397960973</v>
      </c>
      <c r="G39">
        <v>0.235674893877859</v>
      </c>
      <c r="H39" t="s">
        <v>1855</v>
      </c>
      <c r="I39">
        <v>1</v>
      </c>
      <c r="J39" t="str">
        <f t="shared" si="0"/>
        <v/>
      </c>
    </row>
    <row r="40" spans="1:10">
      <c r="A40" t="s">
        <v>1868</v>
      </c>
      <c r="B40" t="s">
        <v>1869</v>
      </c>
      <c r="C40" t="str">
        <f t="shared" si="2"/>
        <v>1/25</v>
      </c>
      <c r="D40" t="str">
        <f>"25/8582"</f>
        <v>25/8582</v>
      </c>
      <c r="E40">
        <v>7.0432126449075705E-2</v>
      </c>
      <c r="F40">
        <v>0.269615397960973</v>
      </c>
      <c r="G40">
        <v>0.235674893877859</v>
      </c>
      <c r="H40" t="s">
        <v>1856</v>
      </c>
      <c r="I40">
        <v>1</v>
      </c>
      <c r="J40" t="str">
        <f t="shared" si="0"/>
        <v/>
      </c>
    </row>
    <row r="41" spans="1:10">
      <c r="A41" t="s">
        <v>1308</v>
      </c>
      <c r="B41" t="s">
        <v>1309</v>
      </c>
      <c r="C41" t="str">
        <f t="shared" si="2"/>
        <v>1/25</v>
      </c>
      <c r="D41" t="str">
        <f>"25/8582"</f>
        <v>25/8582</v>
      </c>
      <c r="E41">
        <v>7.0432126449075705E-2</v>
      </c>
      <c r="F41">
        <v>0.269615397960973</v>
      </c>
      <c r="G41">
        <v>0.235674893877859</v>
      </c>
      <c r="H41" t="s">
        <v>1864</v>
      </c>
      <c r="I41">
        <v>1</v>
      </c>
      <c r="J41" t="str">
        <f t="shared" si="0"/>
        <v/>
      </c>
    </row>
    <row r="42" spans="1:10">
      <c r="A42" t="s">
        <v>1714</v>
      </c>
      <c r="B42" t="s">
        <v>1715</v>
      </c>
      <c r="C42" t="str">
        <f t="shared" si="2"/>
        <v>1/25</v>
      </c>
      <c r="D42" t="str">
        <f>"26/8582"</f>
        <v>26/8582</v>
      </c>
      <c r="E42">
        <v>7.3147937695864501E-2</v>
      </c>
      <c r="F42">
        <v>0.269615397960973</v>
      </c>
      <c r="G42">
        <v>0.235674893877859</v>
      </c>
      <c r="H42" t="s">
        <v>1716</v>
      </c>
      <c r="I42">
        <v>1</v>
      </c>
      <c r="J42" t="str">
        <f t="shared" si="0"/>
        <v/>
      </c>
    </row>
    <row r="43" spans="1:10">
      <c r="A43" t="s">
        <v>1090</v>
      </c>
      <c r="B43" t="s">
        <v>1091</v>
      </c>
      <c r="C43" t="str">
        <f t="shared" si="2"/>
        <v>1/25</v>
      </c>
      <c r="D43" t="str">
        <f>"26/8582"</f>
        <v>26/8582</v>
      </c>
      <c r="E43">
        <v>7.3147937695864501E-2</v>
      </c>
      <c r="F43">
        <v>0.269615397960973</v>
      </c>
      <c r="G43">
        <v>0.235674893877859</v>
      </c>
      <c r="H43" t="s">
        <v>1863</v>
      </c>
      <c r="I43">
        <v>1</v>
      </c>
      <c r="J43" t="str">
        <f t="shared" si="0"/>
        <v/>
      </c>
    </row>
    <row r="44" spans="1:10">
      <c r="A44" t="s">
        <v>1717</v>
      </c>
      <c r="B44" t="s">
        <v>1718</v>
      </c>
      <c r="C44" t="str">
        <f t="shared" si="2"/>
        <v>1/25</v>
      </c>
      <c r="D44" t="str">
        <f>"27/8582"</f>
        <v>27/8582</v>
      </c>
      <c r="E44">
        <v>7.5856130958791804E-2</v>
      </c>
      <c r="F44">
        <v>0.269615397960973</v>
      </c>
      <c r="G44">
        <v>0.235674893877859</v>
      </c>
      <c r="H44" t="s">
        <v>1719</v>
      </c>
      <c r="I44">
        <v>1</v>
      </c>
      <c r="J44" t="str">
        <f t="shared" si="0"/>
        <v/>
      </c>
    </row>
    <row r="45" spans="1:10">
      <c r="A45" t="s">
        <v>733</v>
      </c>
      <c r="B45" t="s">
        <v>734</v>
      </c>
      <c r="C45" t="str">
        <f t="shared" si="2"/>
        <v>1/25</v>
      </c>
      <c r="D45" t="str">
        <f>"27/8582"</f>
        <v>27/8582</v>
      </c>
      <c r="E45">
        <v>7.5856130958791804E-2</v>
      </c>
      <c r="F45">
        <v>0.269615397960973</v>
      </c>
      <c r="G45">
        <v>0.235674893877859</v>
      </c>
      <c r="H45" t="s">
        <v>1863</v>
      </c>
      <c r="I45">
        <v>1</v>
      </c>
      <c r="J45" t="str">
        <f t="shared" si="0"/>
        <v/>
      </c>
    </row>
    <row r="46" spans="1:10">
      <c r="A46" t="s">
        <v>280</v>
      </c>
      <c r="B46" t="s">
        <v>281</v>
      </c>
      <c r="C46" t="str">
        <f t="shared" si="2"/>
        <v>1/25</v>
      </c>
      <c r="D46" t="str">
        <f>"28/8582"</f>
        <v>28/8582</v>
      </c>
      <c r="E46">
        <v>7.8556726718701703E-2</v>
      </c>
      <c r="F46">
        <v>0.269615397960973</v>
      </c>
      <c r="G46">
        <v>0.235674893877859</v>
      </c>
      <c r="H46" t="s">
        <v>282</v>
      </c>
      <c r="I46">
        <v>1</v>
      </c>
      <c r="J46" t="str">
        <f t="shared" si="0"/>
        <v/>
      </c>
    </row>
    <row r="47" spans="1:10">
      <c r="A47" t="s">
        <v>116</v>
      </c>
      <c r="B47" t="s">
        <v>117</v>
      </c>
      <c r="C47" t="str">
        <f t="shared" si="2"/>
        <v>1/25</v>
      </c>
      <c r="D47" t="str">
        <f>"28/8582"</f>
        <v>28/8582</v>
      </c>
      <c r="E47">
        <v>7.8556726718701703E-2</v>
      </c>
      <c r="F47">
        <v>0.269615397960973</v>
      </c>
      <c r="G47">
        <v>0.235674893877859</v>
      </c>
      <c r="H47" t="s">
        <v>1854</v>
      </c>
      <c r="I47">
        <v>1</v>
      </c>
      <c r="J47" t="str">
        <f t="shared" si="0"/>
        <v/>
      </c>
    </row>
    <row r="48" spans="1:10">
      <c r="A48" t="s">
        <v>1702</v>
      </c>
      <c r="B48" t="s">
        <v>1703</v>
      </c>
      <c r="C48" t="str">
        <f t="shared" si="2"/>
        <v>1/25</v>
      </c>
      <c r="D48" t="str">
        <f>"29/8582"</f>
        <v>29/8582</v>
      </c>
      <c r="E48">
        <v>8.12497454037647E-2</v>
      </c>
      <c r="F48">
        <v>0.269615397960973</v>
      </c>
      <c r="G48">
        <v>0.235674893877859</v>
      </c>
      <c r="H48" t="s">
        <v>1855</v>
      </c>
      <c r="I48">
        <v>1</v>
      </c>
      <c r="J48" t="str">
        <f t="shared" si="0"/>
        <v/>
      </c>
    </row>
    <row r="49" spans="1:10">
      <c r="A49" t="s">
        <v>1094</v>
      </c>
      <c r="B49" t="s">
        <v>1095</v>
      </c>
      <c r="C49" t="str">
        <f t="shared" si="2"/>
        <v>1/25</v>
      </c>
      <c r="D49" t="str">
        <f>"30/8582"</f>
        <v>30/8582</v>
      </c>
      <c r="E49">
        <v>8.3935207389606706E-2</v>
      </c>
      <c r="F49">
        <v>0.269615397960973</v>
      </c>
      <c r="G49">
        <v>0.235674893877859</v>
      </c>
      <c r="H49" t="s">
        <v>1863</v>
      </c>
      <c r="I49">
        <v>1</v>
      </c>
      <c r="J49" t="str">
        <f t="shared" si="0"/>
        <v/>
      </c>
    </row>
    <row r="50" spans="1:10">
      <c r="A50" t="s">
        <v>283</v>
      </c>
      <c r="B50" t="s">
        <v>284</v>
      </c>
      <c r="C50" t="str">
        <f t="shared" si="2"/>
        <v>1/25</v>
      </c>
      <c r="D50" t="str">
        <f>"30/8582"</f>
        <v>30/8582</v>
      </c>
      <c r="E50">
        <v>8.3935207389606706E-2</v>
      </c>
      <c r="F50">
        <v>0.269615397960973</v>
      </c>
      <c r="G50">
        <v>0.235674893877859</v>
      </c>
      <c r="H50" t="s">
        <v>282</v>
      </c>
      <c r="I50">
        <v>1</v>
      </c>
      <c r="J50" t="str">
        <f t="shared" si="0"/>
        <v/>
      </c>
    </row>
    <row r="51" spans="1:10">
      <c r="A51" t="s">
        <v>1870</v>
      </c>
      <c r="B51" t="s">
        <v>1871</v>
      </c>
      <c r="C51" t="str">
        <f t="shared" si="2"/>
        <v>1/25</v>
      </c>
      <c r="D51" t="str">
        <f>"31/8582"</f>
        <v>31/8582</v>
      </c>
      <c r="E51">
        <v>8.6613132999436293E-2</v>
      </c>
      <c r="F51">
        <v>0.269615397960973</v>
      </c>
      <c r="G51">
        <v>0.235674893877859</v>
      </c>
      <c r="H51" t="s">
        <v>1856</v>
      </c>
      <c r="I51">
        <v>1</v>
      </c>
      <c r="J51" t="str">
        <f t="shared" si="0"/>
        <v/>
      </c>
    </row>
    <row r="52" spans="1:10">
      <c r="A52" t="s">
        <v>1320</v>
      </c>
      <c r="B52" t="s">
        <v>1321</v>
      </c>
      <c r="C52" t="str">
        <f t="shared" si="2"/>
        <v>1/25</v>
      </c>
      <c r="D52" t="str">
        <f>"31/8582"</f>
        <v>31/8582</v>
      </c>
      <c r="E52">
        <v>8.6613132999436293E-2</v>
      </c>
      <c r="F52">
        <v>0.269615397960973</v>
      </c>
      <c r="G52">
        <v>0.235674893877859</v>
      </c>
      <c r="H52" t="s">
        <v>1864</v>
      </c>
      <c r="I52">
        <v>1</v>
      </c>
      <c r="J52" t="str">
        <f t="shared" si="0"/>
        <v/>
      </c>
    </row>
    <row r="53" spans="1:10">
      <c r="A53" t="s">
        <v>1322</v>
      </c>
      <c r="B53" t="s">
        <v>1323</v>
      </c>
      <c r="C53" t="str">
        <f t="shared" si="2"/>
        <v>1/25</v>
      </c>
      <c r="D53" t="str">
        <f>"31/8582"</f>
        <v>31/8582</v>
      </c>
      <c r="E53">
        <v>8.6613132999436293E-2</v>
      </c>
      <c r="F53">
        <v>0.269615397960973</v>
      </c>
      <c r="G53">
        <v>0.235674893877859</v>
      </c>
      <c r="H53" t="s">
        <v>1864</v>
      </c>
      <c r="I53">
        <v>1</v>
      </c>
      <c r="J53" t="str">
        <f t="shared" si="0"/>
        <v/>
      </c>
    </row>
    <row r="54" spans="1:10">
      <c r="A54" t="s">
        <v>710</v>
      </c>
      <c r="B54" t="s">
        <v>711</v>
      </c>
      <c r="C54" t="str">
        <f t="shared" si="2"/>
        <v>1/25</v>
      </c>
      <c r="D54" t="str">
        <f>"32/8582"</f>
        <v>32/8582</v>
      </c>
      <c r="E54">
        <v>8.9283542504173793E-2</v>
      </c>
      <c r="F54">
        <v>0.269615397960973</v>
      </c>
      <c r="G54">
        <v>0.235674893877859</v>
      </c>
      <c r="H54" t="s">
        <v>1863</v>
      </c>
      <c r="I54">
        <v>1</v>
      </c>
      <c r="J54" t="str">
        <f t="shared" si="0"/>
        <v/>
      </c>
    </row>
    <row r="55" spans="1:10">
      <c r="A55" t="s">
        <v>535</v>
      </c>
      <c r="B55" t="s">
        <v>536</v>
      </c>
      <c r="C55" t="str">
        <f t="shared" si="2"/>
        <v>1/25</v>
      </c>
      <c r="D55" t="str">
        <f>"32/8582"</f>
        <v>32/8582</v>
      </c>
      <c r="E55">
        <v>8.9283542504173793E-2</v>
      </c>
      <c r="F55">
        <v>0.269615397960973</v>
      </c>
      <c r="G55">
        <v>0.235674893877859</v>
      </c>
      <c r="H55" t="s">
        <v>537</v>
      </c>
      <c r="I55">
        <v>1</v>
      </c>
      <c r="J55" t="str">
        <f t="shared" si="0"/>
        <v/>
      </c>
    </row>
    <row r="56" spans="1:10">
      <c r="A56" t="s">
        <v>988</v>
      </c>
      <c r="B56" t="s">
        <v>989</v>
      </c>
      <c r="C56" t="str">
        <f t="shared" si="2"/>
        <v>1/25</v>
      </c>
      <c r="D56" t="str">
        <f>"33/8582"</f>
        <v>33/8582</v>
      </c>
      <c r="E56">
        <v>9.1946456122582801E-2</v>
      </c>
      <c r="F56">
        <v>0.269615397960973</v>
      </c>
      <c r="G56">
        <v>0.235674893877859</v>
      </c>
      <c r="H56" t="s">
        <v>1210</v>
      </c>
      <c r="I56">
        <v>1</v>
      </c>
      <c r="J56" t="str">
        <f t="shared" si="0"/>
        <v/>
      </c>
    </row>
    <row r="57" spans="1:10">
      <c r="A57" t="s">
        <v>1325</v>
      </c>
      <c r="B57" t="s">
        <v>1326</v>
      </c>
      <c r="C57" t="str">
        <f t="shared" si="2"/>
        <v>1/25</v>
      </c>
      <c r="D57" t="str">
        <f>"33/8582"</f>
        <v>33/8582</v>
      </c>
      <c r="E57">
        <v>9.1946456122582801E-2</v>
      </c>
      <c r="F57">
        <v>0.269615397960973</v>
      </c>
      <c r="G57">
        <v>0.235674893877859</v>
      </c>
      <c r="H57" t="s">
        <v>1864</v>
      </c>
      <c r="I57">
        <v>1</v>
      </c>
      <c r="J57" t="str">
        <f t="shared" si="0"/>
        <v/>
      </c>
    </row>
    <row r="58" spans="1:10">
      <c r="A58" t="s">
        <v>1722</v>
      </c>
      <c r="B58" t="s">
        <v>1723</v>
      </c>
      <c r="C58" t="str">
        <f t="shared" si="2"/>
        <v>1/25</v>
      </c>
      <c r="D58" t="str">
        <f>"33/8582"</f>
        <v>33/8582</v>
      </c>
      <c r="E58">
        <v>9.1946456122582801E-2</v>
      </c>
      <c r="F58">
        <v>0.269615397960973</v>
      </c>
      <c r="G58">
        <v>0.235674893877859</v>
      </c>
      <c r="H58" t="s">
        <v>1719</v>
      </c>
      <c r="I58">
        <v>1</v>
      </c>
      <c r="J58" t="str">
        <f t="shared" si="0"/>
        <v/>
      </c>
    </row>
    <row r="59" spans="1:10">
      <c r="A59" t="s">
        <v>1510</v>
      </c>
      <c r="B59" t="s">
        <v>1511</v>
      </c>
      <c r="C59" t="str">
        <f t="shared" si="2"/>
        <v>1/25</v>
      </c>
      <c r="D59" t="str">
        <f>"33/8582"</f>
        <v>33/8582</v>
      </c>
      <c r="E59">
        <v>9.1946456122582801E-2</v>
      </c>
      <c r="F59">
        <v>0.269615397960973</v>
      </c>
      <c r="G59">
        <v>0.235674893877859</v>
      </c>
      <c r="H59" t="s">
        <v>1867</v>
      </c>
      <c r="I59">
        <v>1</v>
      </c>
      <c r="J59" t="str">
        <f t="shared" si="0"/>
        <v/>
      </c>
    </row>
    <row r="60" spans="1:10">
      <c r="A60" t="s">
        <v>647</v>
      </c>
      <c r="B60" t="s">
        <v>648</v>
      </c>
      <c r="C60" t="str">
        <f t="shared" si="2"/>
        <v>1/25</v>
      </c>
      <c r="D60" t="str">
        <f>"34/8582"</f>
        <v>34/8582</v>
      </c>
      <c r="E60">
        <v>9.4601894021394003E-2</v>
      </c>
      <c r="F60">
        <v>0.269615397960973</v>
      </c>
      <c r="G60">
        <v>0.235674893877859</v>
      </c>
      <c r="H60" t="s">
        <v>1856</v>
      </c>
      <c r="I60">
        <v>1</v>
      </c>
      <c r="J60" t="str">
        <f t="shared" si="0"/>
        <v/>
      </c>
    </row>
    <row r="61" spans="1:10">
      <c r="A61" t="s">
        <v>847</v>
      </c>
      <c r="B61" t="s">
        <v>848</v>
      </c>
      <c r="C61" t="str">
        <f t="shared" si="2"/>
        <v>1/25</v>
      </c>
      <c r="D61" t="str">
        <f>"34/8582"</f>
        <v>34/8582</v>
      </c>
      <c r="E61">
        <v>9.4601894021394003E-2</v>
      </c>
      <c r="F61">
        <v>0.269615397960973</v>
      </c>
      <c r="G61">
        <v>0.235674893877859</v>
      </c>
      <c r="H61" t="s">
        <v>1710</v>
      </c>
      <c r="I61">
        <v>1</v>
      </c>
      <c r="J61" t="str">
        <f t="shared" si="0"/>
        <v/>
      </c>
    </row>
    <row r="62" spans="1:10">
      <c r="A62" t="s">
        <v>1160</v>
      </c>
      <c r="B62" t="s">
        <v>1161</v>
      </c>
      <c r="C62" t="str">
        <f>"2/25"</f>
        <v>2/25</v>
      </c>
      <c r="D62" t="str">
        <f>"186/8582"</f>
        <v>186/8582</v>
      </c>
      <c r="E62">
        <v>0.101310863659777</v>
      </c>
      <c r="F62">
        <v>0.26971581205462702</v>
      </c>
      <c r="G62">
        <v>0.23576266735461399</v>
      </c>
      <c r="H62" t="s">
        <v>1706</v>
      </c>
      <c r="I62">
        <v>2</v>
      </c>
      <c r="J62" t="str">
        <f t="shared" si="0"/>
        <v/>
      </c>
    </row>
    <row r="63" spans="1:10">
      <c r="A63" t="s">
        <v>1098</v>
      </c>
      <c r="B63" t="s">
        <v>1099</v>
      </c>
      <c r="C63" t="str">
        <f>"1/25"</f>
        <v>1/25</v>
      </c>
      <c r="D63" t="str">
        <f>"35/8582"</f>
        <v>35/8582</v>
      </c>
      <c r="E63">
        <v>9.7249876315435094E-2</v>
      </c>
      <c r="F63">
        <v>0.26971581205462702</v>
      </c>
      <c r="G63">
        <v>0.23576266735461399</v>
      </c>
      <c r="H63" t="s">
        <v>1863</v>
      </c>
      <c r="I63">
        <v>1</v>
      </c>
      <c r="J63" t="str">
        <f t="shared" si="0"/>
        <v/>
      </c>
    </row>
    <row r="64" spans="1:10">
      <c r="A64" t="s">
        <v>285</v>
      </c>
      <c r="B64" t="s">
        <v>286</v>
      </c>
      <c r="C64" t="str">
        <f>"1/25"</f>
        <v>1/25</v>
      </c>
      <c r="D64" t="str">
        <f>"37/8582"</f>
        <v>37/8582</v>
      </c>
      <c r="E64">
        <v>0.102523554289771</v>
      </c>
      <c r="F64">
        <v>0.26971581205462702</v>
      </c>
      <c r="G64">
        <v>0.23576266735461399</v>
      </c>
      <c r="H64" t="s">
        <v>282</v>
      </c>
      <c r="I64">
        <v>1</v>
      </c>
      <c r="J64" t="str">
        <f t="shared" si="0"/>
        <v/>
      </c>
    </row>
    <row r="65" spans="1:10">
      <c r="A65" t="s">
        <v>1214</v>
      </c>
      <c r="B65" t="s">
        <v>1215</v>
      </c>
      <c r="C65" t="str">
        <f>"1/25"</f>
        <v>1/25</v>
      </c>
      <c r="D65" t="str">
        <f>"37/8582"</f>
        <v>37/8582</v>
      </c>
      <c r="E65">
        <v>0.102523554289771</v>
      </c>
      <c r="F65">
        <v>0.26971581205462702</v>
      </c>
      <c r="G65">
        <v>0.23576266735461399</v>
      </c>
      <c r="H65" t="s">
        <v>1181</v>
      </c>
      <c r="I65">
        <v>1</v>
      </c>
      <c r="J65" t="str">
        <f t="shared" si="0"/>
        <v/>
      </c>
    </row>
    <row r="66" spans="1:10">
      <c r="A66" t="s">
        <v>1102</v>
      </c>
      <c r="B66" t="s">
        <v>1103</v>
      </c>
      <c r="C66" t="str">
        <f>"1/25"</f>
        <v>1/25</v>
      </c>
      <c r="D66" t="str">
        <f>"37/8582"</f>
        <v>37/8582</v>
      </c>
      <c r="E66">
        <v>0.102523554289771</v>
      </c>
      <c r="F66">
        <v>0.26971581205462702</v>
      </c>
      <c r="G66">
        <v>0.23576266735461399</v>
      </c>
      <c r="H66" t="s">
        <v>1863</v>
      </c>
      <c r="I66">
        <v>1</v>
      </c>
      <c r="J66" t="str">
        <f t="shared" ref="J66:J129" si="4">IF(F66&lt;0.05,"*","")</f>
        <v/>
      </c>
    </row>
    <row r="67" spans="1:10">
      <c r="A67" t="s">
        <v>495</v>
      </c>
      <c r="B67" t="s">
        <v>496</v>
      </c>
      <c r="C67" t="str">
        <f>"2/25"</f>
        <v>2/25</v>
      </c>
      <c r="D67" t="str">
        <f>"190/8582"</f>
        <v>190/8582</v>
      </c>
      <c r="E67">
        <v>0.104994515876707</v>
      </c>
      <c r="F67">
        <v>0.27203124568055898</v>
      </c>
      <c r="G67">
        <v>0.237786622878667</v>
      </c>
      <c r="H67" t="s">
        <v>1724</v>
      </c>
      <c r="I67">
        <v>2</v>
      </c>
      <c r="J67" t="str">
        <f t="shared" si="4"/>
        <v/>
      </c>
    </row>
    <row r="68" spans="1:10">
      <c r="A68" t="s">
        <v>1041</v>
      </c>
      <c r="B68" t="s">
        <v>1042</v>
      </c>
      <c r="C68" t="str">
        <f t="shared" ref="C68:C74" si="5">"1/25"</f>
        <v>1/25</v>
      </c>
      <c r="D68" t="str">
        <f>"40/8582"</f>
        <v>40/8582</v>
      </c>
      <c r="E68">
        <v>0.110378654115903</v>
      </c>
      <c r="F68">
        <v>0.28171268438536501</v>
      </c>
      <c r="G68">
        <v>0.24624931475975301</v>
      </c>
      <c r="H68" t="s">
        <v>1854</v>
      </c>
      <c r="I68">
        <v>1</v>
      </c>
      <c r="J68" t="str">
        <f t="shared" si="4"/>
        <v/>
      </c>
    </row>
    <row r="69" spans="1:10">
      <c r="A69" t="s">
        <v>713</v>
      </c>
      <c r="B69" t="s">
        <v>714</v>
      </c>
      <c r="C69" t="str">
        <f t="shared" si="5"/>
        <v>1/25</v>
      </c>
      <c r="D69" t="str">
        <f>"41/8582"</f>
        <v>41/8582</v>
      </c>
      <c r="E69">
        <v>0.11298232230217201</v>
      </c>
      <c r="F69">
        <v>0.28411731049516697</v>
      </c>
      <c r="G69">
        <v>0.248351234781863</v>
      </c>
      <c r="H69" t="s">
        <v>1863</v>
      </c>
      <c r="I69">
        <v>1</v>
      </c>
      <c r="J69" t="str">
        <f t="shared" si="4"/>
        <v/>
      </c>
    </row>
    <row r="70" spans="1:10">
      <c r="A70" t="s">
        <v>715</v>
      </c>
      <c r="B70" t="s">
        <v>716</v>
      </c>
      <c r="C70" t="str">
        <f t="shared" si="5"/>
        <v>1/25</v>
      </c>
      <c r="D70" t="str">
        <f>"43/8582"</f>
        <v>43/8582</v>
      </c>
      <c r="E70">
        <v>0.118167729648118</v>
      </c>
      <c r="F70">
        <v>0.29285046043229201</v>
      </c>
      <c r="G70">
        <v>0.25598501312025501</v>
      </c>
      <c r="H70" t="s">
        <v>1863</v>
      </c>
      <c r="I70">
        <v>1</v>
      </c>
      <c r="J70" t="str">
        <f t="shared" si="4"/>
        <v/>
      </c>
    </row>
    <row r="71" spans="1:10">
      <c r="A71" t="s">
        <v>288</v>
      </c>
      <c r="B71" t="s">
        <v>289</v>
      </c>
      <c r="C71" t="str">
        <f t="shared" si="5"/>
        <v>1/25</v>
      </c>
      <c r="D71" t="str">
        <f>"46/8582"</f>
        <v>46/8582</v>
      </c>
      <c r="E71">
        <v>0.125891312902353</v>
      </c>
      <c r="F71">
        <v>0.30687295669847597</v>
      </c>
      <c r="G71">
        <v>0.26824228901928898</v>
      </c>
      <c r="H71" t="s">
        <v>282</v>
      </c>
      <c r="I71">
        <v>1</v>
      </c>
      <c r="J71" t="str">
        <f t="shared" si="4"/>
        <v/>
      </c>
    </row>
    <row r="72" spans="1:10">
      <c r="A72" t="s">
        <v>1872</v>
      </c>
      <c r="B72" t="s">
        <v>1873</v>
      </c>
      <c r="C72" t="str">
        <f t="shared" si="5"/>
        <v>1/25</v>
      </c>
      <c r="D72" t="str">
        <f>"47/8582"</f>
        <v>47/8582</v>
      </c>
      <c r="E72">
        <v>0.12845137817618699</v>
      </c>
      <c r="F72">
        <v>0.30687295669847597</v>
      </c>
      <c r="G72">
        <v>0.26824228901928898</v>
      </c>
      <c r="H72" t="s">
        <v>1856</v>
      </c>
      <c r="I72">
        <v>1</v>
      </c>
      <c r="J72" t="str">
        <f t="shared" si="4"/>
        <v/>
      </c>
    </row>
    <row r="73" spans="1:10">
      <c r="A73" t="s">
        <v>1047</v>
      </c>
      <c r="B73" t="s">
        <v>1048</v>
      </c>
      <c r="C73" t="str">
        <f t="shared" si="5"/>
        <v>1/25</v>
      </c>
      <c r="D73" t="str">
        <f>"48/8582"</f>
        <v>48/8582</v>
      </c>
      <c r="E73">
        <v>0.13100424467244901</v>
      </c>
      <c r="F73">
        <v>0.30687295669847597</v>
      </c>
      <c r="G73">
        <v>0.26824228901928898</v>
      </c>
      <c r="H73" t="s">
        <v>1854</v>
      </c>
      <c r="I73">
        <v>1</v>
      </c>
      <c r="J73" t="str">
        <f t="shared" si="4"/>
        <v/>
      </c>
    </row>
    <row r="74" spans="1:10">
      <c r="A74" t="s">
        <v>1104</v>
      </c>
      <c r="B74" t="s">
        <v>1105</v>
      </c>
      <c r="C74" t="str">
        <f t="shared" si="5"/>
        <v>1/25</v>
      </c>
      <c r="D74" t="str">
        <f>"48/8582"</f>
        <v>48/8582</v>
      </c>
      <c r="E74">
        <v>0.13100424467244901</v>
      </c>
      <c r="F74">
        <v>0.30687295669847597</v>
      </c>
      <c r="G74">
        <v>0.26824228901928898</v>
      </c>
      <c r="H74" t="s">
        <v>1863</v>
      </c>
      <c r="I74">
        <v>1</v>
      </c>
      <c r="J74" t="str">
        <f t="shared" si="4"/>
        <v/>
      </c>
    </row>
    <row r="75" spans="1:10">
      <c r="A75" t="s">
        <v>156</v>
      </c>
      <c r="B75" t="s">
        <v>157</v>
      </c>
      <c r="C75" t="str">
        <f>"3/25"</f>
        <v>3/25</v>
      </c>
      <c r="D75" t="str">
        <f>"440/8582"</f>
        <v>440/8582</v>
      </c>
      <c r="E75">
        <v>0.134013473904907</v>
      </c>
      <c r="F75">
        <v>0.30800889812740201</v>
      </c>
      <c r="G75">
        <v>0.26923523258905002</v>
      </c>
      <c r="H75" t="s">
        <v>1874</v>
      </c>
      <c r="I75">
        <v>3</v>
      </c>
      <c r="J75" t="str">
        <f t="shared" si="4"/>
        <v/>
      </c>
    </row>
    <row r="76" spans="1:10">
      <c r="A76" t="s">
        <v>158</v>
      </c>
      <c r="B76" t="s">
        <v>159</v>
      </c>
      <c r="C76" t="str">
        <f>"3/25"</f>
        <v>3/25</v>
      </c>
      <c r="D76" t="str">
        <f>"443/8582"</f>
        <v>443/8582</v>
      </c>
      <c r="E76">
        <v>0.13601216336747399</v>
      </c>
      <c r="F76">
        <v>0.30800889812740201</v>
      </c>
      <c r="G76">
        <v>0.26923523258905002</v>
      </c>
      <c r="H76" t="s">
        <v>1874</v>
      </c>
      <c r="I76">
        <v>3</v>
      </c>
      <c r="J76" t="str">
        <f t="shared" si="4"/>
        <v/>
      </c>
    </row>
    <row r="77" spans="1:10">
      <c r="A77" t="s">
        <v>160</v>
      </c>
      <c r="B77" t="s">
        <v>161</v>
      </c>
      <c r="C77" t="str">
        <f>"3/25"</f>
        <v>3/25</v>
      </c>
      <c r="D77" t="str">
        <f>"447/8582"</f>
        <v>447/8582</v>
      </c>
      <c r="E77">
        <v>0.13869406523865499</v>
      </c>
      <c r="F77">
        <v>0.30800889812740201</v>
      </c>
      <c r="G77">
        <v>0.26923523258905002</v>
      </c>
      <c r="H77" t="s">
        <v>1875</v>
      </c>
      <c r="I77">
        <v>3</v>
      </c>
      <c r="J77" t="str">
        <f t="shared" si="4"/>
        <v/>
      </c>
    </row>
    <row r="78" spans="1:10">
      <c r="A78" t="s">
        <v>1106</v>
      </c>
      <c r="B78" t="s">
        <v>1107</v>
      </c>
      <c r="C78" t="str">
        <f>"1/25"</f>
        <v>1/25</v>
      </c>
      <c r="D78" t="str">
        <f>"51/8582"</f>
        <v>51/8582</v>
      </c>
      <c r="E78">
        <v>0.13861984526021701</v>
      </c>
      <c r="F78">
        <v>0.30800889812740201</v>
      </c>
      <c r="G78">
        <v>0.26923523258905002</v>
      </c>
      <c r="H78" t="s">
        <v>1863</v>
      </c>
      <c r="I78">
        <v>1</v>
      </c>
      <c r="J78" t="str">
        <f t="shared" si="4"/>
        <v/>
      </c>
    </row>
    <row r="79" spans="1:10">
      <c r="A79" t="s">
        <v>960</v>
      </c>
      <c r="B79" t="s">
        <v>961</v>
      </c>
      <c r="C79" t="str">
        <f>"1/25"</f>
        <v>1/25</v>
      </c>
      <c r="D79" t="str">
        <f>"52/8582"</f>
        <v>52/8582</v>
      </c>
      <c r="E79">
        <v>0.14114411016098999</v>
      </c>
      <c r="F79">
        <v>0.30943131842986199</v>
      </c>
      <c r="G79">
        <v>0.27047859167153199</v>
      </c>
      <c r="H79" t="s">
        <v>1863</v>
      </c>
      <c r="I79">
        <v>1</v>
      </c>
      <c r="J79" t="str">
        <f t="shared" si="4"/>
        <v/>
      </c>
    </row>
    <row r="80" spans="1:10">
      <c r="A80" t="s">
        <v>1338</v>
      </c>
      <c r="B80" t="s">
        <v>1339</v>
      </c>
      <c r="C80" t="str">
        <f>"1/25"</f>
        <v>1/25</v>
      </c>
      <c r="D80" t="str">
        <f>"53/8582"</f>
        <v>53/8582</v>
      </c>
      <c r="E80">
        <v>0.14366127279240601</v>
      </c>
      <c r="F80">
        <v>0.31096300819622003</v>
      </c>
      <c r="G80">
        <v>0.27181746484372599</v>
      </c>
      <c r="H80" t="s">
        <v>1864</v>
      </c>
      <c r="I80">
        <v>1</v>
      </c>
      <c r="J80" t="str">
        <f t="shared" si="4"/>
        <v/>
      </c>
    </row>
    <row r="81" spans="1:10">
      <c r="A81" t="s">
        <v>349</v>
      </c>
      <c r="B81" t="s">
        <v>350</v>
      </c>
      <c r="C81" t="str">
        <f>"1/25"</f>
        <v>1/25</v>
      </c>
      <c r="D81" t="str">
        <f>"56/8582"</f>
        <v>56/8582</v>
      </c>
      <c r="E81">
        <v>0.15117033834919999</v>
      </c>
      <c r="F81">
        <v>0.31913738095942301</v>
      </c>
      <c r="G81">
        <v>0.27896280760996001</v>
      </c>
      <c r="H81" t="s">
        <v>1729</v>
      </c>
      <c r="I81">
        <v>1</v>
      </c>
      <c r="J81" t="str">
        <f t="shared" si="4"/>
        <v/>
      </c>
    </row>
    <row r="82" spans="1:10">
      <c r="A82" t="s">
        <v>1108</v>
      </c>
      <c r="B82" t="s">
        <v>1109</v>
      </c>
      <c r="C82" t="str">
        <f>"1/25"</f>
        <v>1/25</v>
      </c>
      <c r="D82" t="str">
        <f>"56/8582"</f>
        <v>56/8582</v>
      </c>
      <c r="E82">
        <v>0.15117033834919999</v>
      </c>
      <c r="F82">
        <v>0.31913738095942301</v>
      </c>
      <c r="G82">
        <v>0.27896280760996001</v>
      </c>
      <c r="H82" t="s">
        <v>1863</v>
      </c>
      <c r="I82">
        <v>1</v>
      </c>
      <c r="J82" t="str">
        <f t="shared" si="4"/>
        <v/>
      </c>
    </row>
    <row r="83" spans="1:10">
      <c r="A83" t="s">
        <v>84</v>
      </c>
      <c r="B83" t="s">
        <v>85</v>
      </c>
      <c r="C83" t="str">
        <f>"3/25"</f>
        <v>3/25</v>
      </c>
      <c r="D83" t="str">
        <f>"492/8582"</f>
        <v>492/8582</v>
      </c>
      <c r="E83">
        <v>0.17010947153268999</v>
      </c>
      <c r="F83">
        <v>0.319657414860888</v>
      </c>
      <c r="G83">
        <v>0.27941737710216102</v>
      </c>
      <c r="H83" t="s">
        <v>1876</v>
      </c>
      <c r="I83">
        <v>3</v>
      </c>
      <c r="J83" t="str">
        <f t="shared" si="4"/>
        <v/>
      </c>
    </row>
    <row r="84" spans="1:10">
      <c r="A84" t="s">
        <v>523</v>
      </c>
      <c r="B84" t="s">
        <v>524</v>
      </c>
      <c r="C84" t="str">
        <f>"3/25"</f>
        <v>3/25</v>
      </c>
      <c r="D84" t="str">
        <f>"498/8582"</f>
        <v>498/8582</v>
      </c>
      <c r="E84">
        <v>0.17445706246379</v>
      </c>
      <c r="F84">
        <v>0.319657414860888</v>
      </c>
      <c r="G84">
        <v>0.27941737710216102</v>
      </c>
      <c r="H84" t="s">
        <v>1874</v>
      </c>
      <c r="I84">
        <v>3</v>
      </c>
      <c r="J84" t="str">
        <f t="shared" si="4"/>
        <v/>
      </c>
    </row>
    <row r="85" spans="1:10">
      <c r="A85" t="s">
        <v>82</v>
      </c>
      <c r="B85" t="s">
        <v>83</v>
      </c>
      <c r="C85" t="str">
        <f>"2/25"</f>
        <v>2/25</v>
      </c>
      <c r="D85" t="str">
        <f>"246/8582"</f>
        <v>246/8582</v>
      </c>
      <c r="E85">
        <v>0.15995252159554399</v>
      </c>
      <c r="F85">
        <v>0.319657414860888</v>
      </c>
      <c r="G85">
        <v>0.27941737710216102</v>
      </c>
      <c r="H85" t="s">
        <v>1877</v>
      </c>
      <c r="I85">
        <v>2</v>
      </c>
      <c r="J85" t="str">
        <f t="shared" si="4"/>
        <v/>
      </c>
    </row>
    <row r="86" spans="1:10">
      <c r="A86" t="s">
        <v>309</v>
      </c>
      <c r="B86" t="s">
        <v>310</v>
      </c>
      <c r="C86" t="str">
        <f>"2/25"</f>
        <v>2/25</v>
      </c>
      <c r="D86" t="str">
        <f>"274/8582"</f>
        <v>274/8582</v>
      </c>
      <c r="E86">
        <v>0.189204335481613</v>
      </c>
      <c r="F86">
        <v>0.319657414860888</v>
      </c>
      <c r="G86">
        <v>0.27941737710216102</v>
      </c>
      <c r="H86" t="s">
        <v>1735</v>
      </c>
      <c r="I86">
        <v>2</v>
      </c>
      <c r="J86" t="str">
        <f t="shared" si="4"/>
        <v/>
      </c>
    </row>
    <row r="87" spans="1:10">
      <c r="A87" t="s">
        <v>517</v>
      </c>
      <c r="B87" t="s">
        <v>518</v>
      </c>
      <c r="C87" t="str">
        <f>"2/25"</f>
        <v>2/25</v>
      </c>
      <c r="D87" t="str">
        <f>"277/8582"</f>
        <v>277/8582</v>
      </c>
      <c r="E87">
        <v>0.192387509814615</v>
      </c>
      <c r="F87">
        <v>0.319657414860888</v>
      </c>
      <c r="G87">
        <v>0.27941737710216102</v>
      </c>
      <c r="H87" t="s">
        <v>1878</v>
      </c>
      <c r="I87">
        <v>2</v>
      </c>
      <c r="J87" t="str">
        <f t="shared" si="4"/>
        <v/>
      </c>
    </row>
    <row r="88" spans="1:10">
      <c r="A88" t="s">
        <v>365</v>
      </c>
      <c r="B88" t="s">
        <v>366</v>
      </c>
      <c r="C88" t="str">
        <f t="shared" ref="C88:C105" si="6">"1/25"</f>
        <v>1/25</v>
      </c>
      <c r="D88" t="str">
        <f>"60/8582"</f>
        <v>60/8582</v>
      </c>
      <c r="E88">
        <v>0.161084150275283</v>
      </c>
      <c r="F88">
        <v>0.319657414860888</v>
      </c>
      <c r="G88">
        <v>0.27941737710216102</v>
      </c>
      <c r="H88" t="s">
        <v>1719</v>
      </c>
      <c r="I88">
        <v>1</v>
      </c>
      <c r="J88" t="str">
        <f t="shared" si="4"/>
        <v/>
      </c>
    </row>
    <row r="89" spans="1:10">
      <c r="A89" t="s">
        <v>1730</v>
      </c>
      <c r="B89" t="s">
        <v>1731</v>
      </c>
      <c r="C89" t="str">
        <f t="shared" si="6"/>
        <v>1/25</v>
      </c>
      <c r="D89" t="str">
        <f>"62/8582"</f>
        <v>62/8582</v>
      </c>
      <c r="E89">
        <v>0.16599927827793101</v>
      </c>
      <c r="F89">
        <v>0.319657414860888</v>
      </c>
      <c r="G89">
        <v>0.27941737710216102</v>
      </c>
      <c r="H89" t="s">
        <v>1716</v>
      </c>
      <c r="I89">
        <v>1</v>
      </c>
      <c r="J89" t="str">
        <f t="shared" si="4"/>
        <v/>
      </c>
    </row>
    <row r="90" spans="1:10">
      <c r="A90" t="s">
        <v>1112</v>
      </c>
      <c r="B90" t="s">
        <v>1113</v>
      </c>
      <c r="C90" t="str">
        <f t="shared" si="6"/>
        <v>1/25</v>
      </c>
      <c r="D90" t="str">
        <f>"63/8582"</f>
        <v>63/8582</v>
      </c>
      <c r="E90">
        <v>0.16844646349425099</v>
      </c>
      <c r="F90">
        <v>0.319657414860888</v>
      </c>
      <c r="G90">
        <v>0.27941737710216102</v>
      </c>
      <c r="H90" t="s">
        <v>1863</v>
      </c>
      <c r="I90">
        <v>1</v>
      </c>
      <c r="J90" t="str">
        <f t="shared" si="4"/>
        <v/>
      </c>
    </row>
    <row r="91" spans="1:10">
      <c r="A91" t="s">
        <v>136</v>
      </c>
      <c r="B91" t="s">
        <v>137</v>
      </c>
      <c r="C91" t="str">
        <f t="shared" si="6"/>
        <v>1/25</v>
      </c>
      <c r="D91" t="str">
        <f>"64/8582"</f>
        <v>64/8582</v>
      </c>
      <c r="E91">
        <v>0.17088675442190099</v>
      </c>
      <c r="F91">
        <v>0.319657414860888</v>
      </c>
      <c r="G91">
        <v>0.27941737710216102</v>
      </c>
      <c r="H91" t="s">
        <v>1854</v>
      </c>
      <c r="I91">
        <v>1</v>
      </c>
      <c r="J91" t="str">
        <f t="shared" si="4"/>
        <v/>
      </c>
    </row>
    <row r="92" spans="1:10">
      <c r="A92" t="s">
        <v>1114</v>
      </c>
      <c r="B92" t="s">
        <v>1115</v>
      </c>
      <c r="C92" t="str">
        <f t="shared" si="6"/>
        <v>1/25</v>
      </c>
      <c r="D92" t="str">
        <f>"64/8582"</f>
        <v>64/8582</v>
      </c>
      <c r="E92">
        <v>0.17088675442190099</v>
      </c>
      <c r="F92">
        <v>0.319657414860888</v>
      </c>
      <c r="G92">
        <v>0.27941737710216102</v>
      </c>
      <c r="H92" t="s">
        <v>1863</v>
      </c>
      <c r="I92">
        <v>1</v>
      </c>
      <c r="J92" t="str">
        <f t="shared" si="4"/>
        <v/>
      </c>
    </row>
    <row r="93" spans="1:10">
      <c r="A93" t="s">
        <v>377</v>
      </c>
      <c r="B93" t="s">
        <v>378</v>
      </c>
      <c r="C93" t="str">
        <f t="shared" si="6"/>
        <v>1/25</v>
      </c>
      <c r="D93" t="str">
        <f>"64/8582"</f>
        <v>64/8582</v>
      </c>
      <c r="E93">
        <v>0.17088675442190099</v>
      </c>
      <c r="F93">
        <v>0.319657414860888</v>
      </c>
      <c r="G93">
        <v>0.27941737710216102</v>
      </c>
      <c r="H93" t="s">
        <v>1719</v>
      </c>
      <c r="I93">
        <v>1</v>
      </c>
      <c r="J93" t="str">
        <f t="shared" si="4"/>
        <v/>
      </c>
    </row>
    <row r="94" spans="1:10">
      <c r="A94" t="s">
        <v>379</v>
      </c>
      <c r="B94" t="s">
        <v>380</v>
      </c>
      <c r="C94" t="str">
        <f t="shared" si="6"/>
        <v>1/25</v>
      </c>
      <c r="D94" t="str">
        <f>"64/8582"</f>
        <v>64/8582</v>
      </c>
      <c r="E94">
        <v>0.17088675442190099</v>
      </c>
      <c r="F94">
        <v>0.319657414860888</v>
      </c>
      <c r="G94">
        <v>0.27941737710216102</v>
      </c>
      <c r="H94" t="s">
        <v>1719</v>
      </c>
      <c r="I94">
        <v>1</v>
      </c>
      <c r="J94" t="str">
        <f t="shared" si="4"/>
        <v/>
      </c>
    </row>
    <row r="95" spans="1:10">
      <c r="A95" t="s">
        <v>1116</v>
      </c>
      <c r="B95" t="s">
        <v>1117</v>
      </c>
      <c r="C95" t="str">
        <f t="shared" si="6"/>
        <v>1/25</v>
      </c>
      <c r="D95" t="str">
        <f>"65/8582"</f>
        <v>65/8582</v>
      </c>
      <c r="E95">
        <v>0.173320169676591</v>
      </c>
      <c r="F95">
        <v>0.319657414860888</v>
      </c>
      <c r="G95">
        <v>0.27941737710216102</v>
      </c>
      <c r="H95" t="s">
        <v>1863</v>
      </c>
      <c r="I95">
        <v>1</v>
      </c>
      <c r="J95" t="str">
        <f t="shared" si="4"/>
        <v/>
      </c>
    </row>
    <row r="96" spans="1:10">
      <c r="A96" t="s">
        <v>383</v>
      </c>
      <c r="B96" t="s">
        <v>384</v>
      </c>
      <c r="C96" t="str">
        <f t="shared" si="6"/>
        <v>1/25</v>
      </c>
      <c r="D96" t="str">
        <f>"66/8582"</f>
        <v>66/8582</v>
      </c>
      <c r="E96">
        <v>0.17574672782594999</v>
      </c>
      <c r="F96">
        <v>0.319657414860888</v>
      </c>
      <c r="G96">
        <v>0.27941737710216102</v>
      </c>
      <c r="H96" t="s">
        <v>1719</v>
      </c>
      <c r="I96">
        <v>1</v>
      </c>
      <c r="J96" t="str">
        <f t="shared" si="4"/>
        <v/>
      </c>
    </row>
    <row r="97" spans="1:10">
      <c r="A97" t="s">
        <v>385</v>
      </c>
      <c r="B97" t="s">
        <v>386</v>
      </c>
      <c r="C97" t="str">
        <f t="shared" si="6"/>
        <v>1/25</v>
      </c>
      <c r="D97" t="str">
        <f>"66/8582"</f>
        <v>66/8582</v>
      </c>
      <c r="E97">
        <v>0.17574672782594999</v>
      </c>
      <c r="F97">
        <v>0.319657414860888</v>
      </c>
      <c r="G97">
        <v>0.27941737710216102</v>
      </c>
      <c r="H97" t="s">
        <v>1732</v>
      </c>
      <c r="I97">
        <v>1</v>
      </c>
      <c r="J97" t="str">
        <f t="shared" si="4"/>
        <v/>
      </c>
    </row>
    <row r="98" spans="1:10">
      <c r="A98" t="s">
        <v>1052</v>
      </c>
      <c r="B98" t="s">
        <v>1053</v>
      </c>
      <c r="C98" t="str">
        <f t="shared" si="6"/>
        <v>1/25</v>
      </c>
      <c r="D98" t="str">
        <f>"69/8582"</f>
        <v>69/8582</v>
      </c>
      <c r="E98">
        <v>0.182985444599504</v>
      </c>
      <c r="F98">
        <v>0.319657414860888</v>
      </c>
      <c r="G98">
        <v>0.27941737710216102</v>
      </c>
      <c r="H98" t="s">
        <v>1729</v>
      </c>
      <c r="I98">
        <v>1</v>
      </c>
      <c r="J98" t="str">
        <f t="shared" si="4"/>
        <v/>
      </c>
    </row>
    <row r="99" spans="1:10">
      <c r="A99" t="s">
        <v>295</v>
      </c>
      <c r="B99" t="s">
        <v>296</v>
      </c>
      <c r="C99" t="str">
        <f t="shared" si="6"/>
        <v>1/25</v>
      </c>
      <c r="D99" t="str">
        <f>"70/8582"</f>
        <v>70/8582</v>
      </c>
      <c r="E99">
        <v>0.185384759046234</v>
      </c>
      <c r="F99">
        <v>0.319657414860888</v>
      </c>
      <c r="G99">
        <v>0.27941737710216102</v>
      </c>
      <c r="H99" t="s">
        <v>1238</v>
      </c>
      <c r="I99">
        <v>1</v>
      </c>
      <c r="J99" t="str">
        <f t="shared" si="4"/>
        <v/>
      </c>
    </row>
    <row r="100" spans="1:10">
      <c r="A100" t="s">
        <v>397</v>
      </c>
      <c r="B100" t="s">
        <v>398</v>
      </c>
      <c r="C100" t="str">
        <f t="shared" si="6"/>
        <v>1/25</v>
      </c>
      <c r="D100" t="str">
        <f>"70/8582"</f>
        <v>70/8582</v>
      </c>
      <c r="E100">
        <v>0.185384759046234</v>
      </c>
      <c r="F100">
        <v>0.319657414860888</v>
      </c>
      <c r="G100">
        <v>0.27941737710216102</v>
      </c>
      <c r="H100" t="s">
        <v>1719</v>
      </c>
      <c r="I100">
        <v>1</v>
      </c>
      <c r="J100" t="str">
        <f t="shared" si="4"/>
        <v/>
      </c>
    </row>
    <row r="101" spans="1:10">
      <c r="A101" t="s">
        <v>1054</v>
      </c>
      <c r="B101" t="s">
        <v>1055</v>
      </c>
      <c r="C101" t="str">
        <f t="shared" si="6"/>
        <v>1/25</v>
      </c>
      <c r="D101" t="str">
        <f>"72/8582"</f>
        <v>72/8582</v>
      </c>
      <c r="E101">
        <v>0.19016311126826099</v>
      </c>
      <c r="F101">
        <v>0.319657414860888</v>
      </c>
      <c r="G101">
        <v>0.27941737710216102</v>
      </c>
      <c r="H101" t="s">
        <v>1854</v>
      </c>
      <c r="I101">
        <v>1</v>
      </c>
      <c r="J101" t="str">
        <f t="shared" si="4"/>
        <v/>
      </c>
    </row>
    <row r="102" spans="1:10">
      <c r="A102" t="s">
        <v>399</v>
      </c>
      <c r="B102" t="s">
        <v>400</v>
      </c>
      <c r="C102" t="str">
        <f t="shared" si="6"/>
        <v>1/25</v>
      </c>
      <c r="D102" t="str">
        <f>"72/8582"</f>
        <v>72/8582</v>
      </c>
      <c r="E102">
        <v>0.19016311126826099</v>
      </c>
      <c r="F102">
        <v>0.319657414860888</v>
      </c>
      <c r="G102">
        <v>0.27941737710216102</v>
      </c>
      <c r="H102" t="s">
        <v>1719</v>
      </c>
      <c r="I102">
        <v>1</v>
      </c>
      <c r="J102" t="str">
        <f t="shared" si="4"/>
        <v/>
      </c>
    </row>
    <row r="103" spans="1:10">
      <c r="A103" t="s">
        <v>1879</v>
      </c>
      <c r="B103" t="s">
        <v>1880</v>
      </c>
      <c r="C103" t="str">
        <f t="shared" si="6"/>
        <v>1/25</v>
      </c>
      <c r="D103" t="str">
        <f>"73/8582"</f>
        <v>73/8582</v>
      </c>
      <c r="E103">
        <v>0.19254218555948199</v>
      </c>
      <c r="F103">
        <v>0.319657414860888</v>
      </c>
      <c r="G103">
        <v>0.27941737710216102</v>
      </c>
      <c r="H103" t="s">
        <v>1856</v>
      </c>
      <c r="I103">
        <v>1</v>
      </c>
      <c r="J103" t="str">
        <f t="shared" si="4"/>
        <v/>
      </c>
    </row>
    <row r="104" spans="1:10">
      <c r="A104" t="s">
        <v>403</v>
      </c>
      <c r="B104" t="s">
        <v>404</v>
      </c>
      <c r="C104" t="str">
        <f t="shared" si="6"/>
        <v>1/25</v>
      </c>
      <c r="D104" t="str">
        <f>"73/8582"</f>
        <v>73/8582</v>
      </c>
      <c r="E104">
        <v>0.19254218555948199</v>
      </c>
      <c r="F104">
        <v>0.319657414860888</v>
      </c>
      <c r="G104">
        <v>0.27941737710216102</v>
      </c>
      <c r="H104" t="s">
        <v>1729</v>
      </c>
      <c r="I104">
        <v>1</v>
      </c>
      <c r="J104" t="str">
        <f t="shared" si="4"/>
        <v/>
      </c>
    </row>
    <row r="105" spans="1:10">
      <c r="A105" t="s">
        <v>1733</v>
      </c>
      <c r="B105" t="s">
        <v>1734</v>
      </c>
      <c r="C105" t="str">
        <f t="shared" si="6"/>
        <v>1/25</v>
      </c>
      <c r="D105" t="str">
        <f>"74/8582"</f>
        <v>74/8582</v>
      </c>
      <c r="E105">
        <v>0.19491454956947299</v>
      </c>
      <c r="F105">
        <v>0.32048449977288301</v>
      </c>
      <c r="G105">
        <v>0.28014034452292602</v>
      </c>
      <c r="H105" t="s">
        <v>1716</v>
      </c>
      <c r="I105">
        <v>1</v>
      </c>
      <c r="J105" t="str">
        <f t="shared" si="4"/>
        <v/>
      </c>
    </row>
    <row r="106" spans="1:10">
      <c r="A106" t="s">
        <v>312</v>
      </c>
      <c r="B106" t="s">
        <v>313</v>
      </c>
      <c r="C106" t="str">
        <f>"2/25"</f>
        <v>2/25</v>
      </c>
      <c r="D106" t="str">
        <f>"282/8582"</f>
        <v>282/8582</v>
      </c>
      <c r="E106">
        <v>0.197710542898238</v>
      </c>
      <c r="F106">
        <v>0.32198574129141599</v>
      </c>
      <c r="G106">
        <v>0.28145260242155201</v>
      </c>
      <c r="H106" t="s">
        <v>1881</v>
      </c>
      <c r="I106">
        <v>2</v>
      </c>
      <c r="J106" t="str">
        <f t="shared" si="4"/>
        <v/>
      </c>
    </row>
    <row r="107" spans="1:10">
      <c r="A107" t="s">
        <v>1261</v>
      </c>
      <c r="B107" t="s">
        <v>1262</v>
      </c>
      <c r="C107" t="str">
        <f>"2/25"</f>
        <v>2/25</v>
      </c>
      <c r="D107" t="str">
        <f>"286/8582"</f>
        <v>286/8582</v>
      </c>
      <c r="E107">
        <v>0.201983978692309</v>
      </c>
      <c r="F107">
        <v>0.32584207883381999</v>
      </c>
      <c r="G107">
        <v>0.28482348534565899</v>
      </c>
      <c r="H107" t="s">
        <v>1878</v>
      </c>
      <c r="I107">
        <v>2</v>
      </c>
      <c r="J107" t="str">
        <f t="shared" si="4"/>
        <v/>
      </c>
    </row>
    <row r="108" spans="1:10">
      <c r="A108" t="s">
        <v>314</v>
      </c>
      <c r="B108" t="s">
        <v>315</v>
      </c>
      <c r="C108" t="str">
        <f>"2/25"</f>
        <v>2/25</v>
      </c>
      <c r="D108" t="str">
        <f>"307/8582"</f>
        <v>307/8582</v>
      </c>
      <c r="E108">
        <v>0.22460480719860301</v>
      </c>
      <c r="F108">
        <v>0.34376013382666598</v>
      </c>
      <c r="G108">
        <v>0.30048592799868601</v>
      </c>
      <c r="H108" t="s">
        <v>1706</v>
      </c>
      <c r="I108">
        <v>2</v>
      </c>
      <c r="J108" t="str">
        <f t="shared" si="4"/>
        <v/>
      </c>
    </row>
    <row r="109" spans="1:10">
      <c r="A109" t="s">
        <v>1341</v>
      </c>
      <c r="B109" t="s">
        <v>1342</v>
      </c>
      <c r="C109" t="str">
        <f t="shared" ref="C109:C135" si="7">"1/25"</f>
        <v>1/25</v>
      </c>
      <c r="D109" t="str">
        <f>"83/8582"</f>
        <v>83/8582</v>
      </c>
      <c r="E109">
        <v>0.21596684070247499</v>
      </c>
      <c r="F109">
        <v>0.34376013382666598</v>
      </c>
      <c r="G109">
        <v>0.30048592799868601</v>
      </c>
      <c r="H109" t="s">
        <v>1864</v>
      </c>
      <c r="I109">
        <v>1</v>
      </c>
      <c r="J109" t="str">
        <f t="shared" si="4"/>
        <v/>
      </c>
    </row>
    <row r="110" spans="1:10">
      <c r="A110" t="s">
        <v>433</v>
      </c>
      <c r="B110" t="s">
        <v>434</v>
      </c>
      <c r="C110" t="str">
        <f t="shared" si="7"/>
        <v>1/25</v>
      </c>
      <c r="D110" t="str">
        <f>"85/8582"</f>
        <v>85/8582</v>
      </c>
      <c r="E110">
        <v>0.22057282980974499</v>
      </c>
      <c r="F110">
        <v>0.34376013382666598</v>
      </c>
      <c r="G110">
        <v>0.30048592799868601</v>
      </c>
      <c r="H110" t="s">
        <v>1729</v>
      </c>
      <c r="I110">
        <v>1</v>
      </c>
      <c r="J110" t="str">
        <f t="shared" si="4"/>
        <v/>
      </c>
    </row>
    <row r="111" spans="1:10">
      <c r="A111" t="s">
        <v>1243</v>
      </c>
      <c r="B111" t="s">
        <v>1244</v>
      </c>
      <c r="C111" t="str">
        <f t="shared" si="7"/>
        <v>1/25</v>
      </c>
      <c r="D111" t="str">
        <f>"85/8582"</f>
        <v>85/8582</v>
      </c>
      <c r="E111">
        <v>0.22057282980974499</v>
      </c>
      <c r="F111">
        <v>0.34376013382666598</v>
      </c>
      <c r="G111">
        <v>0.30048592799868601</v>
      </c>
      <c r="H111" t="s">
        <v>1864</v>
      </c>
      <c r="I111">
        <v>1</v>
      </c>
      <c r="J111" t="str">
        <f t="shared" si="4"/>
        <v/>
      </c>
    </row>
    <row r="112" spans="1:10">
      <c r="A112" t="s">
        <v>1120</v>
      </c>
      <c r="B112" t="s">
        <v>1121</v>
      </c>
      <c r="C112" t="str">
        <f t="shared" si="7"/>
        <v>1/25</v>
      </c>
      <c r="D112" t="str">
        <f>"87/8582"</f>
        <v>87/8582</v>
      </c>
      <c r="E112">
        <v>0.225152836190565</v>
      </c>
      <c r="F112">
        <v>0.34376013382666598</v>
      </c>
      <c r="G112">
        <v>0.30048592799868601</v>
      </c>
      <c r="H112" t="s">
        <v>1863</v>
      </c>
      <c r="I112">
        <v>1</v>
      </c>
      <c r="J112" t="str">
        <f t="shared" si="4"/>
        <v/>
      </c>
    </row>
    <row r="113" spans="1:10">
      <c r="A113" t="s">
        <v>1343</v>
      </c>
      <c r="B113" t="s">
        <v>1344</v>
      </c>
      <c r="C113" t="str">
        <f t="shared" si="7"/>
        <v>1/25</v>
      </c>
      <c r="D113" t="str">
        <f>"87/8582"</f>
        <v>87/8582</v>
      </c>
      <c r="E113">
        <v>0.225152836190565</v>
      </c>
      <c r="F113">
        <v>0.34376013382666598</v>
      </c>
      <c r="G113">
        <v>0.30048592799868601</v>
      </c>
      <c r="H113" t="s">
        <v>1864</v>
      </c>
      <c r="I113">
        <v>1</v>
      </c>
      <c r="J113" t="str">
        <f t="shared" si="4"/>
        <v/>
      </c>
    </row>
    <row r="114" spans="1:10">
      <c r="A114" t="s">
        <v>1056</v>
      </c>
      <c r="B114" t="s">
        <v>1057</v>
      </c>
      <c r="C114" t="str">
        <f t="shared" si="7"/>
        <v>1/25</v>
      </c>
      <c r="D114" t="str">
        <f>"91/8582"</f>
        <v>91/8582</v>
      </c>
      <c r="E114">
        <v>0.23423546203169501</v>
      </c>
      <c r="F114">
        <v>0.34829794789060797</v>
      </c>
      <c r="G114">
        <v>0.30445249984897699</v>
      </c>
      <c r="H114" t="s">
        <v>1854</v>
      </c>
      <c r="I114">
        <v>1</v>
      </c>
      <c r="J114" t="str">
        <f t="shared" si="4"/>
        <v/>
      </c>
    </row>
    <row r="115" spans="1:10">
      <c r="A115" t="s">
        <v>1122</v>
      </c>
      <c r="B115" t="s">
        <v>1123</v>
      </c>
      <c r="C115" t="str">
        <f t="shared" si="7"/>
        <v>1/25</v>
      </c>
      <c r="D115" t="str">
        <f>"91/8582"</f>
        <v>91/8582</v>
      </c>
      <c r="E115">
        <v>0.23423546203169501</v>
      </c>
      <c r="F115">
        <v>0.34829794789060797</v>
      </c>
      <c r="G115">
        <v>0.30445249984897699</v>
      </c>
      <c r="H115" t="s">
        <v>1863</v>
      </c>
      <c r="I115">
        <v>1</v>
      </c>
      <c r="J115" t="str">
        <f t="shared" si="4"/>
        <v/>
      </c>
    </row>
    <row r="116" spans="1:10">
      <c r="A116" t="s">
        <v>970</v>
      </c>
      <c r="B116" t="s">
        <v>971</v>
      </c>
      <c r="C116" t="str">
        <f t="shared" si="7"/>
        <v>1/25</v>
      </c>
      <c r="D116" t="str">
        <f>"91/8582"</f>
        <v>91/8582</v>
      </c>
      <c r="E116">
        <v>0.23423546203169501</v>
      </c>
      <c r="F116">
        <v>0.34829794789060797</v>
      </c>
      <c r="G116">
        <v>0.30445249984897699</v>
      </c>
      <c r="H116" t="s">
        <v>1863</v>
      </c>
      <c r="I116">
        <v>1</v>
      </c>
      <c r="J116" t="str">
        <f t="shared" si="4"/>
        <v/>
      </c>
    </row>
    <row r="117" spans="1:10">
      <c r="A117" t="s">
        <v>682</v>
      </c>
      <c r="B117" t="s">
        <v>683</v>
      </c>
      <c r="C117" t="str">
        <f t="shared" si="7"/>
        <v>1/25</v>
      </c>
      <c r="D117" t="str">
        <f>"92/8582"</f>
        <v>92/8582</v>
      </c>
      <c r="E117">
        <v>0.23649009793432299</v>
      </c>
      <c r="F117">
        <v>0.34861902367904501</v>
      </c>
      <c r="G117">
        <v>0.30473315704785697</v>
      </c>
      <c r="H117" t="s">
        <v>1729</v>
      </c>
      <c r="I117">
        <v>1</v>
      </c>
      <c r="J117" t="str">
        <f t="shared" si="4"/>
        <v/>
      </c>
    </row>
    <row r="118" spans="1:10">
      <c r="A118" t="s">
        <v>301</v>
      </c>
      <c r="B118" t="s">
        <v>302</v>
      </c>
      <c r="C118" t="str">
        <f t="shared" si="7"/>
        <v>1/25</v>
      </c>
      <c r="D118" t="str">
        <f>"97/8582"</f>
        <v>97/8582</v>
      </c>
      <c r="E118">
        <v>0.24766801920829801</v>
      </c>
      <c r="F118">
        <v>0.36197633576597299</v>
      </c>
      <c r="G118">
        <v>0.31640898540331303</v>
      </c>
      <c r="H118" t="s">
        <v>267</v>
      </c>
      <c r="I118">
        <v>1</v>
      </c>
      <c r="J118" t="str">
        <f t="shared" si="4"/>
        <v/>
      </c>
    </row>
    <row r="119" spans="1:10">
      <c r="A119" t="s">
        <v>96</v>
      </c>
      <c r="B119" t="s">
        <v>97</v>
      </c>
      <c r="C119" t="str">
        <f t="shared" si="7"/>
        <v>1/25</v>
      </c>
      <c r="D119" t="str">
        <f>"98/8582"</f>
        <v>98/8582</v>
      </c>
      <c r="E119">
        <v>0.249884672068615</v>
      </c>
      <c r="F119">
        <v>0.36212100782824702</v>
      </c>
      <c r="G119">
        <v>0.31653544543928003</v>
      </c>
      <c r="H119" t="s">
        <v>267</v>
      </c>
      <c r="I119">
        <v>1</v>
      </c>
      <c r="J119" t="str">
        <f t="shared" si="4"/>
        <v/>
      </c>
    </row>
    <row r="120" spans="1:10">
      <c r="A120" t="s">
        <v>687</v>
      </c>
      <c r="B120" t="s">
        <v>688</v>
      </c>
      <c r="C120" t="str">
        <f t="shared" si="7"/>
        <v>1/25</v>
      </c>
      <c r="D120" t="str">
        <f>"100/8582"</f>
        <v>100/8582</v>
      </c>
      <c r="E120">
        <v>0.25429918302670601</v>
      </c>
      <c r="F120">
        <v>0.365421515105603</v>
      </c>
      <c r="G120">
        <v>0.31942046872881302</v>
      </c>
      <c r="H120" t="s">
        <v>1729</v>
      </c>
      <c r="I120">
        <v>1</v>
      </c>
      <c r="J120" t="str">
        <f t="shared" si="4"/>
        <v/>
      </c>
    </row>
    <row r="121" spans="1:10">
      <c r="A121" t="s">
        <v>859</v>
      </c>
      <c r="B121" t="s">
        <v>860</v>
      </c>
      <c r="C121" t="str">
        <f t="shared" si="7"/>
        <v>1/25</v>
      </c>
      <c r="D121" t="str">
        <f>"103/8582"</f>
        <v>103/8582</v>
      </c>
      <c r="E121">
        <v>0.26087421691882801</v>
      </c>
      <c r="F121">
        <v>0.36867348010842599</v>
      </c>
      <c r="G121">
        <v>0.32226306048258802</v>
      </c>
      <c r="H121" t="s">
        <v>1863</v>
      </c>
      <c r="I121">
        <v>1</v>
      </c>
      <c r="J121" t="str">
        <f t="shared" si="4"/>
        <v/>
      </c>
    </row>
    <row r="122" spans="1:10">
      <c r="A122" t="s">
        <v>457</v>
      </c>
      <c r="B122" t="s">
        <v>458</v>
      </c>
      <c r="C122" t="str">
        <f t="shared" si="7"/>
        <v>1/25</v>
      </c>
      <c r="D122" t="str">
        <f>"103/8582"</f>
        <v>103/8582</v>
      </c>
      <c r="E122">
        <v>0.26087421691882801</v>
      </c>
      <c r="F122">
        <v>0.36867348010842599</v>
      </c>
      <c r="G122">
        <v>0.32226306048258802</v>
      </c>
      <c r="H122" t="s">
        <v>1719</v>
      </c>
      <c r="I122">
        <v>1</v>
      </c>
      <c r="J122" t="str">
        <f t="shared" si="4"/>
        <v/>
      </c>
    </row>
    <row r="123" spans="1:10">
      <c r="A123" t="s">
        <v>147</v>
      </c>
      <c r="B123" t="s">
        <v>148</v>
      </c>
      <c r="C123" t="str">
        <f t="shared" si="7"/>
        <v>1/25</v>
      </c>
      <c r="D123" t="str">
        <f>"106/8582"</f>
        <v>106/8582</v>
      </c>
      <c r="E123">
        <v>0.26739357636442201</v>
      </c>
      <c r="F123">
        <v>0.36874436740577599</v>
      </c>
      <c r="G123">
        <v>0.32232502414047498</v>
      </c>
      <c r="H123" t="s">
        <v>1210</v>
      </c>
      <c r="I123">
        <v>1</v>
      </c>
      <c r="J123" t="str">
        <f t="shared" si="4"/>
        <v/>
      </c>
    </row>
    <row r="124" spans="1:10">
      <c r="A124" t="s">
        <v>459</v>
      </c>
      <c r="B124" t="s">
        <v>460</v>
      </c>
      <c r="C124" t="str">
        <f t="shared" si="7"/>
        <v>1/25</v>
      </c>
      <c r="D124" t="str">
        <f>"106/8582"</f>
        <v>106/8582</v>
      </c>
      <c r="E124">
        <v>0.26739357636442201</v>
      </c>
      <c r="F124">
        <v>0.36874436740577599</v>
      </c>
      <c r="G124">
        <v>0.32232502414047498</v>
      </c>
      <c r="H124" t="s">
        <v>1863</v>
      </c>
      <c r="I124">
        <v>1</v>
      </c>
      <c r="J124" t="str">
        <f t="shared" si="4"/>
        <v/>
      </c>
    </row>
    <row r="125" spans="1:10">
      <c r="A125" t="s">
        <v>1124</v>
      </c>
      <c r="B125" t="s">
        <v>1125</v>
      </c>
      <c r="C125" t="str">
        <f t="shared" si="7"/>
        <v>1/25</v>
      </c>
      <c r="D125" t="str">
        <f>"106/8582"</f>
        <v>106/8582</v>
      </c>
      <c r="E125">
        <v>0.26739357636442201</v>
      </c>
      <c r="F125">
        <v>0.36874436740577599</v>
      </c>
      <c r="G125">
        <v>0.32232502414047498</v>
      </c>
      <c r="H125" t="s">
        <v>1863</v>
      </c>
      <c r="I125">
        <v>1</v>
      </c>
      <c r="J125" t="str">
        <f t="shared" si="4"/>
        <v/>
      </c>
    </row>
    <row r="126" spans="1:10">
      <c r="A126" t="s">
        <v>72</v>
      </c>
      <c r="B126" t="s">
        <v>73</v>
      </c>
      <c r="C126" t="str">
        <f t="shared" si="7"/>
        <v>1/25</v>
      </c>
      <c r="D126" t="str">
        <f>"117/8582"</f>
        <v>117/8582</v>
      </c>
      <c r="E126">
        <v>0.29082883440847002</v>
      </c>
      <c r="F126">
        <v>0.38968301080523998</v>
      </c>
      <c r="G126">
        <v>0.340627808767892</v>
      </c>
      <c r="H126" t="s">
        <v>1210</v>
      </c>
      <c r="I126">
        <v>1</v>
      </c>
      <c r="J126" t="str">
        <f t="shared" si="4"/>
        <v/>
      </c>
    </row>
    <row r="127" spans="1:10">
      <c r="A127" t="s">
        <v>1126</v>
      </c>
      <c r="B127" t="s">
        <v>1127</v>
      </c>
      <c r="C127" t="str">
        <f t="shared" si="7"/>
        <v>1/25</v>
      </c>
      <c r="D127" t="str">
        <f>"117/8582"</f>
        <v>117/8582</v>
      </c>
      <c r="E127">
        <v>0.29082883440847002</v>
      </c>
      <c r="F127">
        <v>0.38968301080523998</v>
      </c>
      <c r="G127">
        <v>0.340627808767892</v>
      </c>
      <c r="H127" t="s">
        <v>1863</v>
      </c>
      <c r="I127">
        <v>1</v>
      </c>
      <c r="J127" t="str">
        <f t="shared" si="4"/>
        <v/>
      </c>
    </row>
    <row r="128" spans="1:10">
      <c r="A128" t="s">
        <v>894</v>
      </c>
      <c r="B128" t="s">
        <v>895</v>
      </c>
      <c r="C128" t="str">
        <f t="shared" si="7"/>
        <v>1/25</v>
      </c>
      <c r="D128" t="str">
        <f>"119/8582"</f>
        <v>119/8582</v>
      </c>
      <c r="E128">
        <v>0.29501173886464499</v>
      </c>
      <c r="F128">
        <v>0.38968301080523998</v>
      </c>
      <c r="G128">
        <v>0.340627808767892</v>
      </c>
      <c r="H128" t="s">
        <v>1347</v>
      </c>
      <c r="I128">
        <v>1</v>
      </c>
      <c r="J128" t="str">
        <f t="shared" si="4"/>
        <v/>
      </c>
    </row>
    <row r="129" spans="1:10">
      <c r="A129" t="s">
        <v>1128</v>
      </c>
      <c r="B129" t="s">
        <v>1129</v>
      </c>
      <c r="C129" t="str">
        <f t="shared" si="7"/>
        <v>1/25</v>
      </c>
      <c r="D129" t="str">
        <f>"120/8582"</f>
        <v>120/8582</v>
      </c>
      <c r="E129">
        <v>0.297094299012156</v>
      </c>
      <c r="F129">
        <v>0.38968301080523998</v>
      </c>
      <c r="G129">
        <v>0.340627808767892</v>
      </c>
      <c r="H129" t="s">
        <v>1863</v>
      </c>
      <c r="I129">
        <v>1</v>
      </c>
      <c r="J129" t="str">
        <f t="shared" si="4"/>
        <v/>
      </c>
    </row>
    <row r="130" spans="1:10">
      <c r="A130" t="s">
        <v>1250</v>
      </c>
      <c r="B130" t="s">
        <v>1251</v>
      </c>
      <c r="C130" t="str">
        <f t="shared" si="7"/>
        <v>1/25</v>
      </c>
      <c r="D130" t="str">
        <f>"120/8582"</f>
        <v>120/8582</v>
      </c>
      <c r="E130">
        <v>0.297094299012156</v>
      </c>
      <c r="F130">
        <v>0.38968301080523998</v>
      </c>
      <c r="G130">
        <v>0.340627808767892</v>
      </c>
      <c r="H130" t="s">
        <v>1864</v>
      </c>
      <c r="I130">
        <v>1</v>
      </c>
      <c r="J130" t="str">
        <f t="shared" ref="J130:J172" si="8">IF(F130&lt;0.05,"*","")</f>
        <v/>
      </c>
    </row>
    <row r="131" spans="1:10">
      <c r="A131" t="s">
        <v>1130</v>
      </c>
      <c r="B131" t="s">
        <v>1131</v>
      </c>
      <c r="C131" t="str">
        <f t="shared" si="7"/>
        <v>1/25</v>
      </c>
      <c r="D131" t="str">
        <f>"120/8582"</f>
        <v>120/8582</v>
      </c>
      <c r="E131">
        <v>0.297094299012156</v>
      </c>
      <c r="F131">
        <v>0.38968301080523998</v>
      </c>
      <c r="G131">
        <v>0.340627808767892</v>
      </c>
      <c r="H131" t="s">
        <v>1863</v>
      </c>
      <c r="I131">
        <v>1</v>
      </c>
      <c r="J131" t="str">
        <f t="shared" si="8"/>
        <v/>
      </c>
    </row>
    <row r="132" spans="1:10">
      <c r="A132" t="s">
        <v>76</v>
      </c>
      <c r="B132" t="s">
        <v>77</v>
      </c>
      <c r="C132" t="str">
        <f t="shared" si="7"/>
        <v>1/25</v>
      </c>
      <c r="D132" t="str">
        <f>"122/8582"</f>
        <v>122/8582</v>
      </c>
      <c r="E132">
        <v>0.30124171563625701</v>
      </c>
      <c r="F132">
        <v>0.38968301080523998</v>
      </c>
      <c r="G132">
        <v>0.340627808767892</v>
      </c>
      <c r="H132" t="s">
        <v>1210</v>
      </c>
      <c r="I132">
        <v>1</v>
      </c>
      <c r="J132" t="str">
        <f t="shared" si="8"/>
        <v/>
      </c>
    </row>
    <row r="133" spans="1:10">
      <c r="A133" t="s">
        <v>977</v>
      </c>
      <c r="B133" t="s">
        <v>978</v>
      </c>
      <c r="C133" t="str">
        <f t="shared" si="7"/>
        <v>1/25</v>
      </c>
      <c r="D133" t="str">
        <f>"122/8582"</f>
        <v>122/8582</v>
      </c>
      <c r="E133">
        <v>0.30124171563625701</v>
      </c>
      <c r="F133">
        <v>0.38968301080523998</v>
      </c>
      <c r="G133">
        <v>0.340627808767892</v>
      </c>
      <c r="H133" t="s">
        <v>1863</v>
      </c>
      <c r="I133">
        <v>1</v>
      </c>
      <c r="J133" t="str">
        <f t="shared" si="8"/>
        <v/>
      </c>
    </row>
    <row r="134" spans="1:10">
      <c r="A134" t="s">
        <v>1252</v>
      </c>
      <c r="B134" t="s">
        <v>1253</v>
      </c>
      <c r="C134" t="str">
        <f t="shared" si="7"/>
        <v>1/25</v>
      </c>
      <c r="D134" t="str">
        <f>"123/8582"</f>
        <v>123/8582</v>
      </c>
      <c r="E134">
        <v>0.30330660418343203</v>
      </c>
      <c r="F134">
        <v>0.38968301080523998</v>
      </c>
      <c r="G134">
        <v>0.340627808767892</v>
      </c>
      <c r="H134" t="s">
        <v>1864</v>
      </c>
      <c r="I134">
        <v>1</v>
      </c>
      <c r="J134" t="str">
        <f t="shared" si="8"/>
        <v/>
      </c>
    </row>
    <row r="135" spans="1:10">
      <c r="A135" t="s">
        <v>979</v>
      </c>
      <c r="B135" t="s">
        <v>980</v>
      </c>
      <c r="C135" t="str">
        <f t="shared" si="7"/>
        <v>1/25</v>
      </c>
      <c r="D135" t="str">
        <f>"124/8582"</f>
        <v>124/8582</v>
      </c>
      <c r="E135">
        <v>0.30536563419825802</v>
      </c>
      <c r="F135">
        <v>0.38968301080523998</v>
      </c>
      <c r="G135">
        <v>0.340627808767892</v>
      </c>
      <c r="H135" t="s">
        <v>1863</v>
      </c>
      <c r="I135">
        <v>1</v>
      </c>
      <c r="J135" t="str">
        <f t="shared" si="8"/>
        <v/>
      </c>
    </row>
    <row r="136" spans="1:10">
      <c r="A136" t="s">
        <v>316</v>
      </c>
      <c r="B136" t="s">
        <v>317</v>
      </c>
      <c r="C136" t="str">
        <f>"2/25"</f>
        <v>2/25</v>
      </c>
      <c r="D136" t="str">
        <f>"394/8582"</f>
        <v>394/8582</v>
      </c>
      <c r="E136">
        <v>0.319687728769526</v>
      </c>
      <c r="F136">
        <v>0.40196030602638999</v>
      </c>
      <c r="G136">
        <v>0.351359578059386</v>
      </c>
      <c r="H136" t="s">
        <v>1706</v>
      </c>
      <c r="I136">
        <v>2</v>
      </c>
      <c r="J136" t="str">
        <f t="shared" si="8"/>
        <v/>
      </c>
    </row>
    <row r="137" spans="1:10">
      <c r="A137" t="s">
        <v>1132</v>
      </c>
      <c r="B137" t="s">
        <v>1133</v>
      </c>
      <c r="C137" t="str">
        <f>"1/25"</f>
        <v>1/25</v>
      </c>
      <c r="D137" t="str">
        <f>"131/8582"</f>
        <v>131/8582</v>
      </c>
      <c r="E137">
        <v>0.31961613840970798</v>
      </c>
      <c r="F137">
        <v>0.40196030602638999</v>
      </c>
      <c r="G137">
        <v>0.351359578059386</v>
      </c>
      <c r="H137" t="s">
        <v>1863</v>
      </c>
      <c r="I137">
        <v>1</v>
      </c>
      <c r="J137" t="str">
        <f t="shared" si="8"/>
        <v/>
      </c>
    </row>
    <row r="138" spans="1:10">
      <c r="A138" t="s">
        <v>619</v>
      </c>
      <c r="B138" t="s">
        <v>620</v>
      </c>
      <c r="C138" t="str">
        <f>"2/25"</f>
        <v>2/25</v>
      </c>
      <c r="D138" t="str">
        <f>"400/8582"</f>
        <v>400/8582</v>
      </c>
      <c r="E138">
        <v>0.326225158681828</v>
      </c>
      <c r="F138">
        <v>0.40718614696783001</v>
      </c>
      <c r="G138">
        <v>0.355927564600996</v>
      </c>
      <c r="H138" t="s">
        <v>1882</v>
      </c>
      <c r="I138">
        <v>2</v>
      </c>
      <c r="J138" t="str">
        <f t="shared" si="8"/>
        <v/>
      </c>
    </row>
    <row r="139" spans="1:10">
      <c r="A139" t="s">
        <v>477</v>
      </c>
      <c r="B139" t="s">
        <v>478</v>
      </c>
      <c r="C139" t="str">
        <f t="shared" ref="C139:C172" si="9">"1/25"</f>
        <v>1/25</v>
      </c>
      <c r="D139" t="str">
        <f>"138/8582"</f>
        <v>138/8582</v>
      </c>
      <c r="E139">
        <v>0.33358575501214099</v>
      </c>
      <c r="F139">
        <v>0.41335626164548001</v>
      </c>
      <c r="G139">
        <v>0.36132095508561501</v>
      </c>
      <c r="H139" t="s">
        <v>1863</v>
      </c>
      <c r="I139">
        <v>1</v>
      </c>
      <c r="J139" t="str">
        <f t="shared" si="8"/>
        <v/>
      </c>
    </row>
    <row r="140" spans="1:10">
      <c r="A140" t="s">
        <v>697</v>
      </c>
      <c r="B140" t="s">
        <v>698</v>
      </c>
      <c r="C140" t="str">
        <f t="shared" si="9"/>
        <v>1/25</v>
      </c>
      <c r="D140" t="str">
        <f>"143/8582"</f>
        <v>143/8582</v>
      </c>
      <c r="E140">
        <v>0.34339502589659698</v>
      </c>
      <c r="F140">
        <v>0.41943249591655701</v>
      </c>
      <c r="G140">
        <v>0.36663228328809599</v>
      </c>
      <c r="H140" t="s">
        <v>1863</v>
      </c>
      <c r="I140">
        <v>1</v>
      </c>
      <c r="J140" t="str">
        <f t="shared" si="8"/>
        <v/>
      </c>
    </row>
    <row r="141" spans="1:10">
      <c r="A141" t="s">
        <v>479</v>
      </c>
      <c r="B141" t="s">
        <v>480</v>
      </c>
      <c r="C141" t="str">
        <f t="shared" si="9"/>
        <v>1/25</v>
      </c>
      <c r="D141" t="str">
        <f>"143/8582"</f>
        <v>143/8582</v>
      </c>
      <c r="E141">
        <v>0.34339502589659698</v>
      </c>
      <c r="F141">
        <v>0.41943249591655701</v>
      </c>
      <c r="G141">
        <v>0.36663228328809599</v>
      </c>
      <c r="H141" t="s">
        <v>1719</v>
      </c>
      <c r="I141">
        <v>1</v>
      </c>
      <c r="J141" t="str">
        <f t="shared" si="8"/>
        <v/>
      </c>
    </row>
    <row r="142" spans="1:10">
      <c r="A142" t="s">
        <v>1255</v>
      </c>
      <c r="B142" t="s">
        <v>1256</v>
      </c>
      <c r="C142" t="str">
        <f t="shared" si="9"/>
        <v>1/25</v>
      </c>
      <c r="D142" t="str">
        <f>"147/8582"</f>
        <v>147/8582</v>
      </c>
      <c r="E142">
        <v>0.35114249257963098</v>
      </c>
      <c r="F142">
        <v>0.42585366121359503</v>
      </c>
      <c r="G142">
        <v>0.37224512091308398</v>
      </c>
      <c r="H142" t="s">
        <v>1864</v>
      </c>
      <c r="I142">
        <v>1</v>
      </c>
      <c r="J142" t="str">
        <f t="shared" si="8"/>
        <v/>
      </c>
    </row>
    <row r="143" spans="1:10">
      <c r="A143" t="s">
        <v>1257</v>
      </c>
      <c r="B143" t="s">
        <v>1258</v>
      </c>
      <c r="C143" t="str">
        <f t="shared" si="9"/>
        <v>1/25</v>
      </c>
      <c r="D143" t="str">
        <f>"150/8582"</f>
        <v>150/8582</v>
      </c>
      <c r="E143">
        <v>0.35689542187117002</v>
      </c>
      <c r="F143">
        <v>0.42978251507021098</v>
      </c>
      <c r="G143">
        <v>0.37567939144333601</v>
      </c>
      <c r="H143" t="s">
        <v>1864</v>
      </c>
      <c r="I143">
        <v>1</v>
      </c>
      <c r="J143" t="str">
        <f t="shared" si="8"/>
        <v/>
      </c>
    </row>
    <row r="144" spans="1:10">
      <c r="A144" t="s">
        <v>98</v>
      </c>
      <c r="B144" t="s">
        <v>99</v>
      </c>
      <c r="C144" t="str">
        <f t="shared" si="9"/>
        <v>1/25</v>
      </c>
      <c r="D144" t="str">
        <f>"153/8582"</f>
        <v>153/8582</v>
      </c>
      <c r="E144">
        <v>0.36259936717622299</v>
      </c>
      <c r="F144">
        <v>0.43359784466527401</v>
      </c>
      <c r="G144">
        <v>0.37901442870094698</v>
      </c>
      <c r="H144" t="s">
        <v>267</v>
      </c>
      <c r="I144">
        <v>1</v>
      </c>
      <c r="J144" t="str">
        <f t="shared" si="8"/>
        <v/>
      </c>
    </row>
    <row r="145" spans="1:10">
      <c r="A145" t="s">
        <v>485</v>
      </c>
      <c r="B145" t="s">
        <v>486</v>
      </c>
      <c r="C145" t="str">
        <f t="shared" si="9"/>
        <v>1/25</v>
      </c>
      <c r="D145" t="str">
        <f>"159/8582"</f>
        <v>159/8582</v>
      </c>
      <c r="E145">
        <v>0.37386190207778103</v>
      </c>
      <c r="F145">
        <v>0.44089920865724502</v>
      </c>
      <c r="G145">
        <v>0.38539666130704098</v>
      </c>
      <c r="H145" t="s">
        <v>1864</v>
      </c>
      <c r="I145">
        <v>1</v>
      </c>
      <c r="J145" t="str">
        <f t="shared" si="8"/>
        <v/>
      </c>
    </row>
    <row r="146" spans="1:10">
      <c r="A146" t="s">
        <v>1063</v>
      </c>
      <c r="B146" t="s">
        <v>1064</v>
      </c>
      <c r="C146" t="str">
        <f t="shared" si="9"/>
        <v>1/25</v>
      </c>
      <c r="D146" t="str">
        <f>"159/8582"</f>
        <v>159/8582</v>
      </c>
      <c r="E146">
        <v>0.37386190207778103</v>
      </c>
      <c r="F146">
        <v>0.44089920865724502</v>
      </c>
      <c r="G146">
        <v>0.38539666130704098</v>
      </c>
      <c r="H146" t="s">
        <v>1729</v>
      </c>
      <c r="I146">
        <v>1</v>
      </c>
      <c r="J146" t="str">
        <f t="shared" si="8"/>
        <v/>
      </c>
    </row>
    <row r="147" spans="1:10">
      <c r="A147" t="s">
        <v>249</v>
      </c>
      <c r="B147" t="s">
        <v>250</v>
      </c>
      <c r="C147" t="str">
        <f t="shared" si="9"/>
        <v>1/25</v>
      </c>
      <c r="D147" t="str">
        <f>"163/8582"</f>
        <v>163/8582</v>
      </c>
      <c r="E147">
        <v>0.38126385540616697</v>
      </c>
      <c r="F147">
        <v>0.44654876215379902</v>
      </c>
      <c r="G147">
        <v>0.390335021396365</v>
      </c>
      <c r="H147" t="s">
        <v>1867</v>
      </c>
      <c r="I147">
        <v>1</v>
      </c>
      <c r="J147" t="str">
        <f t="shared" si="8"/>
        <v/>
      </c>
    </row>
    <row r="148" spans="1:10">
      <c r="A148" t="s">
        <v>701</v>
      </c>
      <c r="B148" t="s">
        <v>702</v>
      </c>
      <c r="C148" t="str">
        <f t="shared" si="9"/>
        <v>1/25</v>
      </c>
      <c r="D148" t="str">
        <f>"171/8582"</f>
        <v>171/8582</v>
      </c>
      <c r="E148">
        <v>0.39581654921356901</v>
      </c>
      <c r="F148">
        <v>0.46043965928925401</v>
      </c>
      <c r="G148">
        <v>0.40247726450645799</v>
      </c>
      <c r="H148" t="s">
        <v>1863</v>
      </c>
      <c r="I148">
        <v>1</v>
      </c>
      <c r="J148" t="str">
        <f t="shared" si="8"/>
        <v/>
      </c>
    </row>
    <row r="149" spans="1:10">
      <c r="A149" t="s">
        <v>981</v>
      </c>
      <c r="B149" t="s">
        <v>982</v>
      </c>
      <c r="C149" t="str">
        <f t="shared" si="9"/>
        <v>1/25</v>
      </c>
      <c r="D149" t="str">
        <f>"179/8582"</f>
        <v>179/8582</v>
      </c>
      <c r="E149">
        <v>0.41004034434272502</v>
      </c>
      <c r="F149">
        <v>0.47376283028787802</v>
      </c>
      <c r="G149">
        <v>0.41412324962067498</v>
      </c>
      <c r="H149" t="s">
        <v>1863</v>
      </c>
      <c r="I149">
        <v>1</v>
      </c>
      <c r="J149" t="str">
        <f t="shared" si="8"/>
        <v/>
      </c>
    </row>
    <row r="150" spans="1:10">
      <c r="A150" t="s">
        <v>493</v>
      </c>
      <c r="B150" t="s">
        <v>494</v>
      </c>
      <c r="C150" t="str">
        <f t="shared" si="9"/>
        <v>1/25</v>
      </c>
      <c r="D150" t="str">
        <f>"182/8582"</f>
        <v>182/8582</v>
      </c>
      <c r="E150">
        <v>0.41529093338032702</v>
      </c>
      <c r="F150">
        <v>0.47660905777205298</v>
      </c>
      <c r="G150">
        <v>0.41661118007775599</v>
      </c>
      <c r="H150" t="s">
        <v>1863</v>
      </c>
      <c r="I150">
        <v>1</v>
      </c>
      <c r="J150" t="str">
        <f t="shared" si="8"/>
        <v/>
      </c>
    </row>
    <row r="151" spans="1:10">
      <c r="A151" t="s">
        <v>1135</v>
      </c>
      <c r="B151" t="s">
        <v>1136</v>
      </c>
      <c r="C151" t="str">
        <f t="shared" si="9"/>
        <v>1/25</v>
      </c>
      <c r="D151" t="str">
        <f>"185/8582"</f>
        <v>185/8582</v>
      </c>
      <c r="E151">
        <v>0.42049664584174101</v>
      </c>
      <c r="F151">
        <v>0.476935167473727</v>
      </c>
      <c r="G151">
        <v>0.41689623749627103</v>
      </c>
      <c r="H151" t="s">
        <v>1863</v>
      </c>
      <c r="I151">
        <v>1</v>
      </c>
      <c r="J151" t="str">
        <f t="shared" si="8"/>
        <v/>
      </c>
    </row>
    <row r="152" spans="1:10">
      <c r="A152" t="s">
        <v>703</v>
      </c>
      <c r="B152" t="s">
        <v>704</v>
      </c>
      <c r="C152" t="str">
        <f t="shared" si="9"/>
        <v>1/25</v>
      </c>
      <c r="D152" t="str">
        <f>"187/8582"</f>
        <v>187/8582</v>
      </c>
      <c r="E152">
        <v>0.42394237108775701</v>
      </c>
      <c r="F152">
        <v>0.476935167473727</v>
      </c>
      <c r="G152">
        <v>0.41689623749627103</v>
      </c>
      <c r="H152" t="s">
        <v>1856</v>
      </c>
      <c r="I152">
        <v>1</v>
      </c>
      <c r="J152" t="str">
        <f t="shared" si="8"/>
        <v/>
      </c>
    </row>
    <row r="153" spans="1:10">
      <c r="A153" t="s">
        <v>1137</v>
      </c>
      <c r="B153" t="s">
        <v>1138</v>
      </c>
      <c r="C153" t="str">
        <f t="shared" si="9"/>
        <v>1/25</v>
      </c>
      <c r="D153" t="str">
        <f>"187/8582"</f>
        <v>187/8582</v>
      </c>
      <c r="E153">
        <v>0.42394237108775701</v>
      </c>
      <c r="F153">
        <v>0.476935167473727</v>
      </c>
      <c r="G153">
        <v>0.41689623749627103</v>
      </c>
      <c r="H153" t="s">
        <v>1863</v>
      </c>
      <c r="I153">
        <v>1</v>
      </c>
      <c r="J153" t="str">
        <f t="shared" si="8"/>
        <v/>
      </c>
    </row>
    <row r="154" spans="1:10">
      <c r="A154" t="s">
        <v>1065</v>
      </c>
      <c r="B154" t="s">
        <v>1066</v>
      </c>
      <c r="C154" t="str">
        <f t="shared" si="9"/>
        <v>1/25</v>
      </c>
      <c r="D154" t="str">
        <f>"209/8582"</f>
        <v>209/8582</v>
      </c>
      <c r="E154">
        <v>0.46057031371082202</v>
      </c>
      <c r="F154">
        <v>0.51475505650033004</v>
      </c>
      <c r="G154">
        <v>0.44995517404153201</v>
      </c>
      <c r="H154" t="s">
        <v>1729</v>
      </c>
      <c r="I154">
        <v>1</v>
      </c>
      <c r="J154" t="str">
        <f t="shared" si="8"/>
        <v/>
      </c>
    </row>
    <row r="155" spans="1:10">
      <c r="A155" t="s">
        <v>1139</v>
      </c>
      <c r="B155" t="s">
        <v>1140</v>
      </c>
      <c r="C155" t="str">
        <f t="shared" si="9"/>
        <v>1/25</v>
      </c>
      <c r="D155" t="str">
        <f>"212/8582"</f>
        <v>212/8582</v>
      </c>
      <c r="E155">
        <v>0.465388342376861</v>
      </c>
      <c r="F155">
        <v>0.51676238017170895</v>
      </c>
      <c r="G155">
        <v>0.451709805998047</v>
      </c>
      <c r="H155" t="s">
        <v>1863</v>
      </c>
      <c r="I155">
        <v>1</v>
      </c>
      <c r="J155" t="str">
        <f t="shared" si="8"/>
        <v/>
      </c>
    </row>
    <row r="156" spans="1:10">
      <c r="A156" t="s">
        <v>255</v>
      </c>
      <c r="B156" t="s">
        <v>256</v>
      </c>
      <c r="C156" t="str">
        <f t="shared" si="9"/>
        <v>1/25</v>
      </c>
      <c r="D156" t="str">
        <f>"218/8582"</f>
        <v>218/8582</v>
      </c>
      <c r="E156">
        <v>0.474900759521454</v>
      </c>
      <c r="F156">
        <v>0.51895807719621001</v>
      </c>
      <c r="G156">
        <v>0.45362909794928802</v>
      </c>
      <c r="H156" t="s">
        <v>1238</v>
      </c>
      <c r="I156">
        <v>1</v>
      </c>
      <c r="J156" t="str">
        <f t="shared" si="8"/>
        <v/>
      </c>
    </row>
    <row r="157" spans="1:10">
      <c r="A157" t="s">
        <v>497</v>
      </c>
      <c r="B157" t="s">
        <v>498</v>
      </c>
      <c r="C157" t="str">
        <f t="shared" si="9"/>
        <v>1/25</v>
      </c>
      <c r="D157" t="str">
        <f>"218/8582"</f>
        <v>218/8582</v>
      </c>
      <c r="E157">
        <v>0.474900759521454</v>
      </c>
      <c r="F157">
        <v>0.51895807719621001</v>
      </c>
      <c r="G157">
        <v>0.45362909794928802</v>
      </c>
      <c r="H157" t="s">
        <v>1863</v>
      </c>
      <c r="I157">
        <v>1</v>
      </c>
      <c r="J157" t="str">
        <f t="shared" si="8"/>
        <v/>
      </c>
    </row>
    <row r="158" spans="1:10">
      <c r="A158" t="s">
        <v>499</v>
      </c>
      <c r="B158" t="s">
        <v>500</v>
      </c>
      <c r="C158" t="str">
        <f t="shared" si="9"/>
        <v>1/25</v>
      </c>
      <c r="D158" t="str">
        <f>"219/8582"</f>
        <v>219/8582</v>
      </c>
      <c r="E158">
        <v>0.47647028140236802</v>
      </c>
      <c r="F158">
        <v>0.51895807719621001</v>
      </c>
      <c r="G158">
        <v>0.45362909794928802</v>
      </c>
      <c r="H158" t="s">
        <v>1863</v>
      </c>
      <c r="I158">
        <v>1</v>
      </c>
      <c r="J158" t="str">
        <f t="shared" si="8"/>
        <v/>
      </c>
    </row>
    <row r="159" spans="1:10">
      <c r="A159" t="s">
        <v>503</v>
      </c>
      <c r="B159" t="s">
        <v>504</v>
      </c>
      <c r="C159" t="str">
        <f t="shared" si="9"/>
        <v>1/25</v>
      </c>
      <c r="D159" t="str">
        <f>"230/8582"</f>
        <v>230/8582</v>
      </c>
      <c r="E159">
        <v>0.49344045517278001</v>
      </c>
      <c r="F159">
        <v>0.53068124424242302</v>
      </c>
      <c r="G159">
        <v>0.46387649542889597</v>
      </c>
      <c r="H159" t="s">
        <v>1719</v>
      </c>
      <c r="I159">
        <v>1</v>
      </c>
      <c r="J159" t="str">
        <f t="shared" si="8"/>
        <v/>
      </c>
    </row>
    <row r="160" spans="1:10">
      <c r="A160" t="s">
        <v>114</v>
      </c>
      <c r="B160" t="s">
        <v>115</v>
      </c>
      <c r="C160" t="str">
        <f t="shared" si="9"/>
        <v>1/25</v>
      </c>
      <c r="D160" t="str">
        <f>"230/8582"</f>
        <v>230/8582</v>
      </c>
      <c r="E160">
        <v>0.49344045517278001</v>
      </c>
      <c r="F160">
        <v>0.53068124424242302</v>
      </c>
      <c r="G160">
        <v>0.46387649542889597</v>
      </c>
      <c r="H160" t="s">
        <v>1210</v>
      </c>
      <c r="I160">
        <v>1</v>
      </c>
      <c r="J160" t="str">
        <f t="shared" si="8"/>
        <v/>
      </c>
    </row>
    <row r="161" spans="1:10">
      <c r="A161" t="s">
        <v>804</v>
      </c>
      <c r="B161" t="s">
        <v>805</v>
      </c>
      <c r="C161" t="str">
        <f t="shared" si="9"/>
        <v>1/25</v>
      </c>
      <c r="D161" t="str">
        <f>"238/8582"</f>
        <v>238/8582</v>
      </c>
      <c r="E161">
        <v>0.50544936811421903</v>
      </c>
      <c r="F161">
        <v>0.540199012172072</v>
      </c>
      <c r="G161">
        <v>0.472196120211968</v>
      </c>
      <c r="H161" t="s">
        <v>1863</v>
      </c>
      <c r="I161">
        <v>1</v>
      </c>
      <c r="J161" t="str">
        <f t="shared" si="8"/>
        <v/>
      </c>
    </row>
    <row r="162" spans="1:10">
      <c r="A162" t="s">
        <v>593</v>
      </c>
      <c r="B162" t="s">
        <v>594</v>
      </c>
      <c r="C162" t="str">
        <f t="shared" si="9"/>
        <v>1/25</v>
      </c>
      <c r="D162" t="str">
        <f>"249/8582"</f>
        <v>249/8582</v>
      </c>
      <c r="E162">
        <v>0.52151616670669698</v>
      </c>
      <c r="F162">
        <v>0.548618015535004</v>
      </c>
      <c r="G162">
        <v>0.47955529828236798</v>
      </c>
      <c r="H162" t="s">
        <v>1863</v>
      </c>
      <c r="I162">
        <v>1</v>
      </c>
      <c r="J162" t="str">
        <f t="shared" si="8"/>
        <v/>
      </c>
    </row>
    <row r="163" spans="1:10">
      <c r="A163" t="s">
        <v>507</v>
      </c>
      <c r="B163" t="s">
        <v>508</v>
      </c>
      <c r="C163" t="str">
        <f t="shared" si="9"/>
        <v>1/25</v>
      </c>
      <c r="D163" t="str">
        <f>"249/8582"</f>
        <v>249/8582</v>
      </c>
      <c r="E163">
        <v>0.52151616670669698</v>
      </c>
      <c r="F163">
        <v>0.548618015535004</v>
      </c>
      <c r="G163">
        <v>0.47955529828236798</v>
      </c>
      <c r="H163" t="s">
        <v>1550</v>
      </c>
      <c r="I163">
        <v>1</v>
      </c>
      <c r="J163" t="str">
        <f t="shared" si="8"/>
        <v/>
      </c>
    </row>
    <row r="164" spans="1:10">
      <c r="A164" t="s">
        <v>596</v>
      </c>
      <c r="B164" t="s">
        <v>597</v>
      </c>
      <c r="C164" t="str">
        <f t="shared" si="9"/>
        <v>1/25</v>
      </c>
      <c r="D164" t="str">
        <f>"250/8582"</f>
        <v>250/8582</v>
      </c>
      <c r="E164">
        <v>0.52295167562693401</v>
      </c>
      <c r="F164">
        <v>0.548618015535004</v>
      </c>
      <c r="G164">
        <v>0.47955529828236798</v>
      </c>
      <c r="H164" t="s">
        <v>1863</v>
      </c>
      <c r="I164">
        <v>1</v>
      </c>
      <c r="J164" t="str">
        <f t="shared" si="8"/>
        <v/>
      </c>
    </row>
    <row r="165" spans="1:10">
      <c r="A165" t="s">
        <v>257</v>
      </c>
      <c r="B165" t="s">
        <v>258</v>
      </c>
      <c r="C165" t="str">
        <f t="shared" si="9"/>
        <v>1/25</v>
      </c>
      <c r="D165" t="str">
        <f>"256/8582"</f>
        <v>256/8582</v>
      </c>
      <c r="E165">
        <v>0.53147829416772296</v>
      </c>
      <c r="F165">
        <v>0.55080477759200397</v>
      </c>
      <c r="G165">
        <v>0.48146678004348697</v>
      </c>
      <c r="H165" t="s">
        <v>1863</v>
      </c>
      <c r="I165">
        <v>1</v>
      </c>
      <c r="J165" t="str">
        <f t="shared" si="8"/>
        <v/>
      </c>
    </row>
    <row r="166" spans="1:10">
      <c r="A166" t="s">
        <v>509</v>
      </c>
      <c r="B166" t="s">
        <v>510</v>
      </c>
      <c r="C166" t="str">
        <f t="shared" si="9"/>
        <v>1/25</v>
      </c>
      <c r="D166" t="str">
        <f>"256/8582"</f>
        <v>256/8582</v>
      </c>
      <c r="E166">
        <v>0.53147829416772296</v>
      </c>
      <c r="F166">
        <v>0.55080477759200397</v>
      </c>
      <c r="G166">
        <v>0.48146678004348697</v>
      </c>
      <c r="H166" t="s">
        <v>1719</v>
      </c>
      <c r="I166">
        <v>1</v>
      </c>
      <c r="J166" t="str">
        <f t="shared" si="8"/>
        <v/>
      </c>
    </row>
    <row r="167" spans="1:10">
      <c r="A167" t="s">
        <v>260</v>
      </c>
      <c r="B167" t="s">
        <v>261</v>
      </c>
      <c r="C167" t="str">
        <f t="shared" si="9"/>
        <v>1/25</v>
      </c>
      <c r="D167" t="str">
        <f>"263/8582"</f>
        <v>263/8582</v>
      </c>
      <c r="E167">
        <v>0.54124113845672805</v>
      </c>
      <c r="F167">
        <v>0.55754358238614798</v>
      </c>
      <c r="G167">
        <v>0.48735727115317301</v>
      </c>
      <c r="H167" t="s">
        <v>1347</v>
      </c>
      <c r="I167">
        <v>1</v>
      </c>
      <c r="J167" t="str">
        <f t="shared" si="8"/>
        <v/>
      </c>
    </row>
    <row r="168" spans="1:10">
      <c r="A168" t="s">
        <v>222</v>
      </c>
      <c r="B168" t="s">
        <v>223</v>
      </c>
      <c r="C168" t="str">
        <f t="shared" si="9"/>
        <v>1/25</v>
      </c>
      <c r="D168" t="str">
        <f>"285/8582"</f>
        <v>285/8582</v>
      </c>
      <c r="E168">
        <v>0.57066924336727398</v>
      </c>
      <c r="F168">
        <v>0.58433796775930402</v>
      </c>
      <c r="G168">
        <v>0.51077864833377096</v>
      </c>
      <c r="H168" t="s">
        <v>1855</v>
      </c>
      <c r="I168">
        <v>1</v>
      </c>
      <c r="J168" t="str">
        <f t="shared" si="8"/>
        <v/>
      </c>
    </row>
    <row r="169" spans="1:10">
      <c r="A169" t="s">
        <v>519</v>
      </c>
      <c r="B169" t="s">
        <v>520</v>
      </c>
      <c r="C169" t="str">
        <f t="shared" si="9"/>
        <v>1/25</v>
      </c>
      <c r="D169" t="str">
        <f>"291/8582"</f>
        <v>291/8582</v>
      </c>
      <c r="E169">
        <v>0.578375109121816</v>
      </c>
      <c r="F169">
        <v>0.58870323607041897</v>
      </c>
      <c r="G169">
        <v>0.51459439533394602</v>
      </c>
      <c r="H169" t="s">
        <v>1729</v>
      </c>
      <c r="I169">
        <v>1</v>
      </c>
      <c r="J169" t="str">
        <f t="shared" si="8"/>
        <v/>
      </c>
    </row>
    <row r="170" spans="1:10">
      <c r="A170" t="s">
        <v>262</v>
      </c>
      <c r="B170" t="s">
        <v>263</v>
      </c>
      <c r="C170" t="str">
        <f t="shared" si="9"/>
        <v>1/25</v>
      </c>
      <c r="D170" t="str">
        <f>"323/8582"</f>
        <v>323/8582</v>
      </c>
      <c r="E170">
        <v>0.61728189374206699</v>
      </c>
      <c r="F170">
        <v>0.62458700491061203</v>
      </c>
      <c r="G170">
        <v>0.54596093996495498</v>
      </c>
      <c r="H170" t="s">
        <v>267</v>
      </c>
      <c r="I170">
        <v>1</v>
      </c>
      <c r="J170" t="str">
        <f t="shared" si="8"/>
        <v/>
      </c>
    </row>
    <row r="171" spans="1:10">
      <c r="A171" t="s">
        <v>190</v>
      </c>
      <c r="B171" t="s">
        <v>191</v>
      </c>
      <c r="C171" t="str">
        <f t="shared" si="9"/>
        <v>1/25</v>
      </c>
      <c r="D171" t="str">
        <f>"342/8582"</f>
        <v>342/8582</v>
      </c>
      <c r="E171">
        <v>0.63872642114092004</v>
      </c>
      <c r="F171">
        <v>0.64248363538292597</v>
      </c>
      <c r="G171">
        <v>0.56160465512080904</v>
      </c>
      <c r="H171" t="s">
        <v>1855</v>
      </c>
      <c r="I171">
        <v>1</v>
      </c>
      <c r="J171" t="str">
        <f t="shared" si="8"/>
        <v/>
      </c>
    </row>
    <row r="172" spans="1:10">
      <c r="A172" t="s">
        <v>521</v>
      </c>
      <c r="B172" t="s">
        <v>522</v>
      </c>
      <c r="C172" t="str">
        <f t="shared" si="9"/>
        <v>1/25</v>
      </c>
      <c r="D172" t="str">
        <f>"382/8582"</f>
        <v>382/8582</v>
      </c>
      <c r="E172">
        <v>0.68016577532612499</v>
      </c>
      <c r="F172">
        <v>0.68016577532612499</v>
      </c>
      <c r="G172">
        <v>0.59454318311055598</v>
      </c>
      <c r="H172" t="s">
        <v>1863</v>
      </c>
      <c r="I172">
        <v>1</v>
      </c>
      <c r="J172" t="str">
        <f t="shared" si="8"/>
        <v/>
      </c>
    </row>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C72F7-3223-4192-B9CC-C92419A83767}">
  <sheetPr>
    <tabColor theme="9"/>
  </sheetPr>
  <dimension ref="A1:J105"/>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184</v>
      </c>
      <c r="B2" s="9" t="s">
        <v>185</v>
      </c>
      <c r="C2" s="9" t="str">
        <f>"3/19"</f>
        <v>3/19</v>
      </c>
      <c r="D2" s="9" t="str">
        <f>"25/8582"</f>
        <v>25/8582</v>
      </c>
      <c r="E2" s="9">
        <v>2.0521798416571801E-5</v>
      </c>
      <c r="F2" s="9">
        <v>2.1342670353234699E-3</v>
      </c>
      <c r="G2" s="9">
        <v>1.53373440797537E-3</v>
      </c>
      <c r="H2" s="9" t="s">
        <v>1883</v>
      </c>
      <c r="I2" s="9">
        <v>3</v>
      </c>
      <c r="J2" s="9" t="str">
        <f t="shared" ref="J2:J65" si="0">IF(F2&lt;0.05,"*","")</f>
        <v>*</v>
      </c>
    </row>
    <row r="3" spans="1:10">
      <c r="A3" s="9" t="s">
        <v>147</v>
      </c>
      <c r="B3" s="9" t="s">
        <v>148</v>
      </c>
      <c r="C3" s="9" t="str">
        <f>"4/19"</f>
        <v>4/19</v>
      </c>
      <c r="D3" s="9" t="str">
        <f>"106/8582"</f>
        <v>106/8582</v>
      </c>
      <c r="E3" s="9">
        <v>7.3886904391800399E-5</v>
      </c>
      <c r="F3" s="9">
        <v>2.5614126855824102E-3</v>
      </c>
      <c r="G3" s="9">
        <v>1.84069130239222E-3</v>
      </c>
      <c r="H3" s="9" t="s">
        <v>1884</v>
      </c>
      <c r="I3" s="9">
        <v>4</v>
      </c>
      <c r="J3" s="9" t="str">
        <f t="shared" si="0"/>
        <v>*</v>
      </c>
    </row>
    <row r="4" spans="1:10">
      <c r="A4" s="9" t="s">
        <v>122</v>
      </c>
      <c r="B4" s="9" t="s">
        <v>123</v>
      </c>
      <c r="C4" s="9" t="str">
        <f>"3/19"</f>
        <v>3/19</v>
      </c>
      <c r="D4" s="9" t="str">
        <f>"35/8582"</f>
        <v>35/8582</v>
      </c>
      <c r="E4" s="9">
        <v>5.7586192317256203E-5</v>
      </c>
      <c r="F4" s="9">
        <v>2.5614126855824102E-3</v>
      </c>
      <c r="G4" s="9">
        <v>1.84069130239222E-3</v>
      </c>
      <c r="H4" s="9" t="s">
        <v>1885</v>
      </c>
      <c r="I4" s="9">
        <v>3</v>
      </c>
      <c r="J4" s="9" t="str">
        <f t="shared" si="0"/>
        <v>*</v>
      </c>
    </row>
    <row r="5" spans="1:10">
      <c r="A5" s="9" t="s">
        <v>132</v>
      </c>
      <c r="B5" s="9" t="s">
        <v>133</v>
      </c>
      <c r="C5" s="9" t="str">
        <f>"3/19"</f>
        <v>3/19</v>
      </c>
      <c r="D5" s="9" t="str">
        <f>"55/8582"</f>
        <v>55/8582</v>
      </c>
      <c r="E5" s="9">
        <v>2.24456620013111E-4</v>
      </c>
      <c r="F5" s="9">
        <v>5.8358721203408898E-3</v>
      </c>
      <c r="G5" s="9">
        <v>4.1937947423502297E-3</v>
      </c>
      <c r="H5" s="9" t="s">
        <v>1885</v>
      </c>
      <c r="I5" s="9">
        <v>3</v>
      </c>
      <c r="J5" s="9" t="str">
        <f t="shared" si="0"/>
        <v>*</v>
      </c>
    </row>
    <row r="6" spans="1:10">
      <c r="A6" s="9" t="s">
        <v>134</v>
      </c>
      <c r="B6" s="9" t="s">
        <v>135</v>
      </c>
      <c r="C6" s="9" t="str">
        <f>"3/19"</f>
        <v>3/19</v>
      </c>
      <c r="D6" s="9" t="str">
        <f>"60/8582"</f>
        <v>60/8582</v>
      </c>
      <c r="E6" s="9">
        <v>2.9073151942473702E-4</v>
      </c>
      <c r="F6" s="9">
        <v>6.0472156040345297E-3</v>
      </c>
      <c r="G6" s="9">
        <v>4.3456711324539599E-3</v>
      </c>
      <c r="H6" s="9" t="s">
        <v>1885</v>
      </c>
      <c r="I6" s="9">
        <v>3</v>
      </c>
      <c r="J6" s="9" t="str">
        <f t="shared" si="0"/>
        <v>*</v>
      </c>
    </row>
    <row r="7" spans="1:10">
      <c r="A7" s="9" t="s">
        <v>93</v>
      </c>
      <c r="B7" s="9" t="s">
        <v>94</v>
      </c>
      <c r="C7" s="9" t="str">
        <f>"3/19"</f>
        <v>3/19</v>
      </c>
      <c r="D7" s="9" t="str">
        <f>"66/8582"</f>
        <v>66/8582</v>
      </c>
      <c r="E7" s="9">
        <v>3.85523725205411E-4</v>
      </c>
      <c r="F7" s="9">
        <v>6.6824112368937798E-3</v>
      </c>
      <c r="G7" s="9">
        <v>4.80213762975161E-3</v>
      </c>
      <c r="H7" s="9" t="s">
        <v>1885</v>
      </c>
      <c r="I7" s="9">
        <v>3</v>
      </c>
      <c r="J7" s="9" t="str">
        <f t="shared" si="0"/>
        <v>*</v>
      </c>
    </row>
    <row r="8" spans="1:10">
      <c r="A8" s="9" t="s">
        <v>138</v>
      </c>
      <c r="B8" s="9" t="s">
        <v>139</v>
      </c>
      <c r="C8" s="9" t="str">
        <f>"3/19"</f>
        <v>3/19</v>
      </c>
      <c r="D8" s="9" t="str">
        <f>"73/8582"</f>
        <v>73/8582</v>
      </c>
      <c r="E8" s="9">
        <v>5.1888700480763898E-4</v>
      </c>
      <c r="F8" s="9">
        <v>7.1120014558970499E-3</v>
      </c>
      <c r="G8" s="9">
        <v>5.1108512486709497E-3</v>
      </c>
      <c r="H8" s="9" t="s">
        <v>1885</v>
      </c>
      <c r="I8" s="9">
        <v>3</v>
      </c>
      <c r="J8" s="9" t="str">
        <f t="shared" si="0"/>
        <v>*</v>
      </c>
    </row>
    <row r="9" spans="1:10">
      <c r="A9" s="9" t="s">
        <v>581</v>
      </c>
      <c r="B9" s="9" t="s">
        <v>582</v>
      </c>
      <c r="C9" s="9" t="str">
        <f>"2/19"</f>
        <v>2/19</v>
      </c>
      <c r="D9" s="9" t="str">
        <f>"16/8582"</f>
        <v>16/8582</v>
      </c>
      <c r="E9" s="9">
        <v>5.47077035069004E-4</v>
      </c>
      <c r="F9" s="9">
        <v>7.1120014558970499E-3</v>
      </c>
      <c r="G9" s="9">
        <v>5.1108512486709497E-3</v>
      </c>
      <c r="H9" s="9" t="s">
        <v>583</v>
      </c>
      <c r="I9" s="9">
        <v>2</v>
      </c>
      <c r="J9" s="9" t="str">
        <f t="shared" si="0"/>
        <v>*</v>
      </c>
    </row>
    <row r="10" spans="1:10">
      <c r="A10" s="9" t="s">
        <v>908</v>
      </c>
      <c r="B10" s="9" t="s">
        <v>909</v>
      </c>
      <c r="C10" s="9" t="str">
        <f>"2/19"</f>
        <v>2/19</v>
      </c>
      <c r="D10" s="9" t="str">
        <f>"17/8582"</f>
        <v>17/8582</v>
      </c>
      <c r="E10" s="9">
        <v>6.1920255482929103E-4</v>
      </c>
      <c r="F10" s="9">
        <v>7.1552295224718001E-3</v>
      </c>
      <c r="G10" s="9">
        <v>5.1419159523835899E-3</v>
      </c>
      <c r="H10" s="9" t="s">
        <v>1886</v>
      </c>
      <c r="I10" s="9">
        <v>2</v>
      </c>
      <c r="J10" s="9" t="str">
        <f t="shared" si="0"/>
        <v>*</v>
      </c>
    </row>
    <row r="11" spans="1:10">
      <c r="A11" s="9" t="s">
        <v>198</v>
      </c>
      <c r="B11" s="9" t="s">
        <v>199</v>
      </c>
      <c r="C11" s="9" t="str">
        <f>"3/19"</f>
        <v>3/19</v>
      </c>
      <c r="D11" s="9" t="str">
        <f>"96/8582"</f>
        <v>96/8582</v>
      </c>
      <c r="E11" s="9">
        <v>1.15425769759453E-3</v>
      </c>
      <c r="F11" s="9">
        <v>1.2004280054983101E-2</v>
      </c>
      <c r="G11" s="9">
        <v>8.6265575293906806E-3</v>
      </c>
      <c r="H11" s="9" t="s">
        <v>1883</v>
      </c>
      <c r="I11" s="9">
        <v>3</v>
      </c>
      <c r="J11" s="9" t="str">
        <f t="shared" si="0"/>
        <v>*</v>
      </c>
    </row>
    <row r="12" spans="1:10">
      <c r="A12" s="9" t="s">
        <v>114</v>
      </c>
      <c r="B12" s="9" t="s">
        <v>115</v>
      </c>
      <c r="C12" s="9" t="str">
        <f>"4/19"</f>
        <v>4/19</v>
      </c>
      <c r="D12" s="9" t="str">
        <f>"230/8582"</f>
        <v>230/8582</v>
      </c>
      <c r="E12" s="9">
        <v>1.4186969177006001E-3</v>
      </c>
      <c r="F12" s="9">
        <v>1.3413134494623899E-2</v>
      </c>
      <c r="G12" s="9">
        <v>9.6389934121284809E-3</v>
      </c>
      <c r="H12" s="9" t="s">
        <v>1884</v>
      </c>
      <c r="I12" s="9">
        <v>4</v>
      </c>
      <c r="J12" s="9" t="str">
        <f t="shared" si="0"/>
        <v>*</v>
      </c>
    </row>
    <row r="13" spans="1:10">
      <c r="A13" s="9" t="s">
        <v>585</v>
      </c>
      <c r="B13" s="9" t="s">
        <v>586</v>
      </c>
      <c r="C13" s="9" t="str">
        <f>"2/19"</f>
        <v>2/19</v>
      </c>
      <c r="D13" s="9" t="str">
        <f>"31/8582"</f>
        <v>31/8582</v>
      </c>
      <c r="E13" s="9">
        <v>2.0783749128000699E-3</v>
      </c>
      <c r="F13" s="9">
        <v>1.8012582577600598E-2</v>
      </c>
      <c r="G13" s="9">
        <v>1.29442648077899E-2</v>
      </c>
      <c r="H13" s="9" t="s">
        <v>583</v>
      </c>
      <c r="I13" s="9">
        <v>2</v>
      </c>
      <c r="J13" s="9" t="str">
        <f t="shared" si="0"/>
        <v>*</v>
      </c>
    </row>
    <row r="14" spans="1:10">
      <c r="A14" s="9" t="s">
        <v>200</v>
      </c>
      <c r="B14" s="9" t="s">
        <v>201</v>
      </c>
      <c r="C14" s="9" t="str">
        <f>"3/19"</f>
        <v>3/19</v>
      </c>
      <c r="D14" s="9" t="str">
        <f>"135/8582"</f>
        <v>135/8582</v>
      </c>
      <c r="E14" s="9">
        <v>3.0674036392620099E-3</v>
      </c>
      <c r="F14" s="9">
        <v>2.4539229114095999E-2</v>
      </c>
      <c r="G14" s="9">
        <v>1.76344662662026E-2</v>
      </c>
      <c r="H14" s="9" t="s">
        <v>587</v>
      </c>
      <c r="I14" s="9">
        <v>3</v>
      </c>
      <c r="J14" s="9" t="str">
        <f t="shared" si="0"/>
        <v>*</v>
      </c>
    </row>
    <row r="15" spans="1:10">
      <c r="A15" s="9" t="s">
        <v>588</v>
      </c>
      <c r="B15" s="9" t="s">
        <v>589</v>
      </c>
      <c r="C15" s="9" t="str">
        <f>"2/19"</f>
        <v>2/19</v>
      </c>
      <c r="D15" s="9" t="str">
        <f>"42/8582"</f>
        <v>42/8582</v>
      </c>
      <c r="E15" s="9">
        <v>3.7929468236787998E-3</v>
      </c>
      <c r="F15" s="9">
        <v>2.81761764044711E-2</v>
      </c>
      <c r="G15" s="9">
        <v>2.0248061991067299E-2</v>
      </c>
      <c r="H15" s="9" t="s">
        <v>583</v>
      </c>
      <c r="I15" s="9">
        <v>2</v>
      </c>
      <c r="J15" s="9" t="str">
        <f t="shared" si="0"/>
        <v>*</v>
      </c>
    </row>
    <row r="16" spans="1:10">
      <c r="A16" s="9" t="s">
        <v>578</v>
      </c>
      <c r="B16" s="9" t="s">
        <v>579</v>
      </c>
      <c r="C16" s="9" t="str">
        <f>"2/19"</f>
        <v>2/19</v>
      </c>
      <c r="D16" s="9" t="str">
        <f>"45/8582"</f>
        <v>45/8582</v>
      </c>
      <c r="E16" s="9">
        <v>4.3440250902824296E-3</v>
      </c>
      <c r="F16" s="9">
        <v>3.01185739592915E-2</v>
      </c>
      <c r="G16" s="9">
        <v>2.1643914484916E-2</v>
      </c>
      <c r="H16" s="9" t="s">
        <v>583</v>
      </c>
      <c r="I16" s="9">
        <v>2</v>
      </c>
      <c r="J16" s="9" t="str">
        <f t="shared" si="0"/>
        <v>*</v>
      </c>
    </row>
    <row r="17" spans="1:10">
      <c r="A17" s="9" t="s">
        <v>590</v>
      </c>
      <c r="B17" s="9" t="s">
        <v>591</v>
      </c>
      <c r="C17" s="9" t="str">
        <f>"2/19"</f>
        <v>2/19</v>
      </c>
      <c r="D17" s="9" t="str">
        <f>"50/8582"</f>
        <v>50/8582</v>
      </c>
      <c r="E17" s="9">
        <v>5.3399030918244699E-3</v>
      </c>
      <c r="F17" s="9">
        <v>3.4709370096859003E-2</v>
      </c>
      <c r="G17" s="9">
        <v>2.4942968389443199E-2</v>
      </c>
      <c r="H17" s="9" t="s">
        <v>583</v>
      </c>
      <c r="I17" s="9">
        <v>2</v>
      </c>
      <c r="J17" s="9" t="str">
        <f t="shared" si="0"/>
        <v>*</v>
      </c>
    </row>
    <row r="18" spans="1:10">
      <c r="A18" t="s">
        <v>295</v>
      </c>
      <c r="B18" t="s">
        <v>296</v>
      </c>
      <c r="C18" t="str">
        <f>"2/19"</f>
        <v>2/19</v>
      </c>
      <c r="D18" t="str">
        <f>"70/8582"</f>
        <v>70/8582</v>
      </c>
      <c r="E18">
        <v>1.0253850284065801E-2</v>
      </c>
      <c r="F18">
        <v>6.2729437031931803E-2</v>
      </c>
      <c r="G18">
        <v>4.5078846450072402E-2</v>
      </c>
      <c r="H18" t="s">
        <v>1886</v>
      </c>
      <c r="I18">
        <v>2</v>
      </c>
      <c r="J18" t="str">
        <f t="shared" si="0"/>
        <v/>
      </c>
    </row>
    <row r="19" spans="1:10">
      <c r="A19" t="s">
        <v>160</v>
      </c>
      <c r="B19" t="s">
        <v>161</v>
      </c>
      <c r="C19" t="str">
        <f>"4/19"</f>
        <v>4/19</v>
      </c>
      <c r="D19" t="str">
        <f>"447/8582"</f>
        <v>447/8582</v>
      </c>
      <c r="E19">
        <v>1.5078054083073901E-2</v>
      </c>
      <c r="F19">
        <v>8.7117645813315797E-2</v>
      </c>
      <c r="G19">
        <v>6.2604785958961795E-2</v>
      </c>
      <c r="H19" t="s">
        <v>1887</v>
      </c>
      <c r="I19">
        <v>4</v>
      </c>
      <c r="J19" t="str">
        <f t="shared" si="0"/>
        <v/>
      </c>
    </row>
    <row r="20" spans="1:10">
      <c r="A20" t="s">
        <v>593</v>
      </c>
      <c r="B20" t="s">
        <v>594</v>
      </c>
      <c r="C20" t="str">
        <f>"3/19"</f>
        <v>3/19</v>
      </c>
      <c r="D20" t="str">
        <f>"249/8582"</f>
        <v>249/8582</v>
      </c>
      <c r="E20">
        <v>1.6580674160031499E-2</v>
      </c>
      <c r="F20">
        <v>8.7144857473451201E-2</v>
      </c>
      <c r="G20">
        <v>6.2624340896913294E-2</v>
      </c>
      <c r="H20" t="s">
        <v>1888</v>
      </c>
      <c r="I20">
        <v>3</v>
      </c>
      <c r="J20" t="str">
        <f t="shared" si="0"/>
        <v/>
      </c>
    </row>
    <row r="21" spans="1:10">
      <c r="A21" t="s">
        <v>596</v>
      </c>
      <c r="B21" t="s">
        <v>597</v>
      </c>
      <c r="C21" t="str">
        <f>"3/19"</f>
        <v>3/19</v>
      </c>
      <c r="D21" t="str">
        <f>"250/8582"</f>
        <v>250/8582</v>
      </c>
      <c r="E21">
        <v>1.67586264372021E-2</v>
      </c>
      <c r="F21">
        <v>8.7144857473451201E-2</v>
      </c>
      <c r="G21">
        <v>6.2624340896913294E-2</v>
      </c>
      <c r="H21" t="s">
        <v>1888</v>
      </c>
      <c r="I21">
        <v>3</v>
      </c>
      <c r="J21" t="str">
        <f t="shared" si="0"/>
        <v/>
      </c>
    </row>
    <row r="22" spans="1:10">
      <c r="A22" t="s">
        <v>598</v>
      </c>
      <c r="B22" t="s">
        <v>599</v>
      </c>
      <c r="C22" t="str">
        <f t="shared" ref="C22:C27" si="1">"1/19"</f>
        <v>1/19</v>
      </c>
      <c r="D22" t="str">
        <f>"10/8582"</f>
        <v>10/8582</v>
      </c>
      <c r="E22">
        <v>2.19314784440671E-2</v>
      </c>
      <c r="F22">
        <v>9.5036406590957301E-2</v>
      </c>
      <c r="G22">
        <v>6.8295393400384305E-2</v>
      </c>
      <c r="H22" t="s">
        <v>600</v>
      </c>
      <c r="I22">
        <v>1</v>
      </c>
      <c r="J22" t="str">
        <f t="shared" si="0"/>
        <v/>
      </c>
    </row>
    <row r="23" spans="1:10">
      <c r="A23" t="s">
        <v>1395</v>
      </c>
      <c r="B23" t="s">
        <v>1396</v>
      </c>
      <c r="C23" t="str">
        <f t="shared" si="1"/>
        <v>1/19</v>
      </c>
      <c r="D23" t="str">
        <f>"10/8582"</f>
        <v>10/8582</v>
      </c>
      <c r="E23">
        <v>2.19314784440671E-2</v>
      </c>
      <c r="F23">
        <v>9.5036406590957301E-2</v>
      </c>
      <c r="G23">
        <v>6.8295393400384305E-2</v>
      </c>
      <c r="H23" t="s">
        <v>1889</v>
      </c>
      <c r="I23">
        <v>1</v>
      </c>
      <c r="J23" t="str">
        <f t="shared" si="0"/>
        <v/>
      </c>
    </row>
    <row r="24" spans="1:10">
      <c r="A24" t="s">
        <v>601</v>
      </c>
      <c r="B24" t="s">
        <v>602</v>
      </c>
      <c r="C24" t="str">
        <f t="shared" si="1"/>
        <v>1/19</v>
      </c>
      <c r="D24" t="str">
        <f>"10/8582"</f>
        <v>10/8582</v>
      </c>
      <c r="E24">
        <v>2.19314784440671E-2</v>
      </c>
      <c r="F24">
        <v>9.5036406590957301E-2</v>
      </c>
      <c r="G24">
        <v>6.8295393400384305E-2</v>
      </c>
      <c r="H24" t="s">
        <v>600</v>
      </c>
      <c r="I24">
        <v>1</v>
      </c>
      <c r="J24" t="str">
        <f t="shared" si="0"/>
        <v/>
      </c>
    </row>
    <row r="25" spans="1:10">
      <c r="A25" t="s">
        <v>603</v>
      </c>
      <c r="B25" t="s">
        <v>604</v>
      </c>
      <c r="C25" t="str">
        <f t="shared" si="1"/>
        <v>1/19</v>
      </c>
      <c r="D25" t="str">
        <f>"10/8582"</f>
        <v>10/8582</v>
      </c>
      <c r="E25">
        <v>2.19314784440671E-2</v>
      </c>
      <c r="F25">
        <v>9.5036406590957301E-2</v>
      </c>
      <c r="G25">
        <v>6.8295393400384305E-2</v>
      </c>
      <c r="H25" t="s">
        <v>600</v>
      </c>
      <c r="I25">
        <v>1</v>
      </c>
      <c r="J25" t="str">
        <f t="shared" si="0"/>
        <v/>
      </c>
    </row>
    <row r="26" spans="1:10">
      <c r="A26" t="s">
        <v>1402</v>
      </c>
      <c r="B26" t="s">
        <v>1403</v>
      </c>
      <c r="C26" t="str">
        <f t="shared" si="1"/>
        <v>1/19</v>
      </c>
      <c r="D26" t="str">
        <f>"13/8582"</f>
        <v>13/8582</v>
      </c>
      <c r="E26">
        <v>2.8421551062924901E-2</v>
      </c>
      <c r="F26">
        <v>0.118233652421767</v>
      </c>
      <c r="G26">
        <v>8.4965478967059596E-2</v>
      </c>
      <c r="H26" t="s">
        <v>1889</v>
      </c>
      <c r="I26">
        <v>1</v>
      </c>
      <c r="J26" t="str">
        <f t="shared" si="0"/>
        <v/>
      </c>
    </row>
    <row r="27" spans="1:10">
      <c r="A27" t="s">
        <v>1890</v>
      </c>
      <c r="B27" t="s">
        <v>1891</v>
      </c>
      <c r="C27" t="str">
        <f t="shared" si="1"/>
        <v>1/19</v>
      </c>
      <c r="D27" t="str">
        <f>"14/8582"</f>
        <v>14/8582</v>
      </c>
      <c r="E27">
        <v>3.0575827002918499E-2</v>
      </c>
      <c r="F27">
        <v>0.12230330801167399</v>
      </c>
      <c r="G27">
        <v>8.7890029036729295E-2</v>
      </c>
      <c r="H27" t="s">
        <v>1892</v>
      </c>
      <c r="I27">
        <v>1</v>
      </c>
      <c r="J27" t="str">
        <f t="shared" si="0"/>
        <v/>
      </c>
    </row>
    <row r="28" spans="1:10">
      <c r="A28" t="s">
        <v>1060</v>
      </c>
      <c r="B28" t="s">
        <v>1061</v>
      </c>
      <c r="C28" t="str">
        <f>"2/19"</f>
        <v>2/19</v>
      </c>
      <c r="D28" t="str">
        <f>"132/8582"</f>
        <v>132/8582</v>
      </c>
      <c r="E28">
        <v>3.3844288991360799E-2</v>
      </c>
      <c r="F28">
        <v>0.125707359110769</v>
      </c>
      <c r="G28">
        <v>9.0336260089722606E-2</v>
      </c>
      <c r="H28" t="s">
        <v>1893</v>
      </c>
      <c r="I28">
        <v>2</v>
      </c>
      <c r="J28" t="str">
        <f t="shared" si="0"/>
        <v/>
      </c>
    </row>
    <row r="29" spans="1:10">
      <c r="A29" t="s">
        <v>605</v>
      </c>
      <c r="B29" t="s">
        <v>606</v>
      </c>
      <c r="C29" t="str">
        <f>"1/19"</f>
        <v>1/19</v>
      </c>
      <c r="D29" t="str">
        <f>"15/8582"</f>
        <v>15/8582</v>
      </c>
      <c r="E29">
        <v>3.2725577153122201E-2</v>
      </c>
      <c r="F29">
        <v>0.125707359110769</v>
      </c>
      <c r="G29">
        <v>9.0336260089722606E-2</v>
      </c>
      <c r="H29" t="s">
        <v>600</v>
      </c>
      <c r="I29">
        <v>1</v>
      </c>
      <c r="J29" t="str">
        <f t="shared" si="0"/>
        <v/>
      </c>
    </row>
    <row r="30" spans="1:10">
      <c r="A30" t="s">
        <v>532</v>
      </c>
      <c r="B30" t="s">
        <v>533</v>
      </c>
      <c r="C30" t="str">
        <f>"1/19"</f>
        <v>1/19</v>
      </c>
      <c r="D30" t="str">
        <f>"17/8582"</f>
        <v>17/8582</v>
      </c>
      <c r="E30">
        <v>3.7011535990543902E-2</v>
      </c>
      <c r="F30">
        <v>0.128306658100552</v>
      </c>
      <c r="G30">
        <v>9.2204177379951402E-2</v>
      </c>
      <c r="H30" t="s">
        <v>534</v>
      </c>
      <c r="I30">
        <v>1</v>
      </c>
      <c r="J30" t="str">
        <f t="shared" si="0"/>
        <v/>
      </c>
    </row>
    <row r="31" spans="1:10">
      <c r="A31" t="s">
        <v>610</v>
      </c>
      <c r="B31" t="s">
        <v>611</v>
      </c>
      <c r="C31" t="str">
        <f>"1/19"</f>
        <v>1/19</v>
      </c>
      <c r="D31" t="str">
        <f>"17/8582"</f>
        <v>17/8582</v>
      </c>
      <c r="E31">
        <v>3.7011535990543902E-2</v>
      </c>
      <c r="F31">
        <v>0.128306658100552</v>
      </c>
      <c r="G31">
        <v>9.2204177379951402E-2</v>
      </c>
      <c r="H31" t="s">
        <v>612</v>
      </c>
      <c r="I31">
        <v>1</v>
      </c>
      <c r="J31" t="str">
        <f t="shared" si="0"/>
        <v/>
      </c>
    </row>
    <row r="32" spans="1:10">
      <c r="A32" t="s">
        <v>615</v>
      </c>
      <c r="B32" t="s">
        <v>616</v>
      </c>
      <c r="C32" t="str">
        <f>"1/19"</f>
        <v>1/19</v>
      </c>
      <c r="D32" t="str">
        <f>"18/8582"</f>
        <v>18/8582</v>
      </c>
      <c r="E32">
        <v>3.9147762589047098E-2</v>
      </c>
      <c r="F32">
        <v>0.13133442933099701</v>
      </c>
      <c r="G32">
        <v>9.4380004883610896E-2</v>
      </c>
      <c r="H32" t="s">
        <v>612</v>
      </c>
      <c r="I32">
        <v>1</v>
      </c>
      <c r="J32" t="str">
        <f t="shared" si="0"/>
        <v/>
      </c>
    </row>
    <row r="33" spans="1:10">
      <c r="A33" t="s">
        <v>617</v>
      </c>
      <c r="B33" t="s">
        <v>618</v>
      </c>
      <c r="C33" t="str">
        <f>"1/19"</f>
        <v>1/19</v>
      </c>
      <c r="D33" t="str">
        <f>"19/8582"</f>
        <v>19/8582</v>
      </c>
      <c r="E33">
        <v>4.12794992203886E-2</v>
      </c>
      <c r="F33">
        <v>0.134158372466263</v>
      </c>
      <c r="G33">
        <v>9.6409356731828794E-2</v>
      </c>
      <c r="H33" t="s">
        <v>600</v>
      </c>
      <c r="I33">
        <v>1</v>
      </c>
      <c r="J33" t="str">
        <f t="shared" si="0"/>
        <v/>
      </c>
    </row>
    <row r="34" spans="1:10">
      <c r="A34" t="s">
        <v>619</v>
      </c>
      <c r="B34" t="s">
        <v>620</v>
      </c>
      <c r="C34" t="str">
        <f>"3/19"</f>
        <v>3/19</v>
      </c>
      <c r="D34" t="str">
        <f>"400/8582"</f>
        <v>400/8582</v>
      </c>
      <c r="E34">
        <v>5.5932502417719701E-2</v>
      </c>
      <c r="F34">
        <v>0.141171190540958</v>
      </c>
      <c r="G34">
        <v>0.10144893247376501</v>
      </c>
      <c r="H34" t="s">
        <v>1888</v>
      </c>
      <c r="I34">
        <v>3</v>
      </c>
      <c r="J34" t="str">
        <f t="shared" si="0"/>
        <v/>
      </c>
    </row>
    <row r="35" spans="1:10">
      <c r="A35" t="s">
        <v>181</v>
      </c>
      <c r="B35" t="s">
        <v>182</v>
      </c>
      <c r="C35" t="str">
        <f t="shared" ref="C35:C51" si="2">"1/19"</f>
        <v>1/19</v>
      </c>
      <c r="D35" t="str">
        <f>"23/8582"</f>
        <v>23/8582</v>
      </c>
      <c r="E35">
        <v>4.9761724101785802E-2</v>
      </c>
      <c r="F35">
        <v>0.141171190540958</v>
      </c>
      <c r="G35">
        <v>0.10144893247376501</v>
      </c>
      <c r="H35" t="s">
        <v>183</v>
      </c>
      <c r="I35">
        <v>1</v>
      </c>
      <c r="J35" t="str">
        <f t="shared" si="0"/>
        <v/>
      </c>
    </row>
    <row r="36" spans="1:10">
      <c r="A36" t="s">
        <v>1894</v>
      </c>
      <c r="B36" t="s">
        <v>1895</v>
      </c>
      <c r="C36" t="str">
        <f t="shared" si="2"/>
        <v>1/19</v>
      </c>
      <c r="D36" t="str">
        <f>"25/8582"</f>
        <v>25/8582</v>
      </c>
      <c r="E36">
        <v>5.39761277101896E-2</v>
      </c>
      <c r="F36">
        <v>0.141171190540958</v>
      </c>
      <c r="G36">
        <v>0.10144893247376501</v>
      </c>
      <c r="H36" t="s">
        <v>1889</v>
      </c>
      <c r="I36">
        <v>1</v>
      </c>
      <c r="J36" t="str">
        <f t="shared" si="0"/>
        <v/>
      </c>
    </row>
    <row r="37" spans="1:10">
      <c r="A37" t="s">
        <v>1896</v>
      </c>
      <c r="B37" t="s">
        <v>1897</v>
      </c>
      <c r="C37" t="str">
        <f t="shared" si="2"/>
        <v>1/19</v>
      </c>
      <c r="D37" t="str">
        <f>"25/8582"</f>
        <v>25/8582</v>
      </c>
      <c r="E37">
        <v>5.39761277101896E-2</v>
      </c>
      <c r="F37">
        <v>0.141171190540958</v>
      </c>
      <c r="G37">
        <v>0.10144893247376501</v>
      </c>
      <c r="H37" t="s">
        <v>1889</v>
      </c>
      <c r="I37">
        <v>1</v>
      </c>
      <c r="J37" t="str">
        <f t="shared" si="0"/>
        <v/>
      </c>
    </row>
    <row r="38" spans="1:10">
      <c r="A38" t="s">
        <v>1898</v>
      </c>
      <c r="B38" t="s">
        <v>1899</v>
      </c>
      <c r="C38" t="str">
        <f t="shared" si="2"/>
        <v>1/19</v>
      </c>
      <c r="D38" t="str">
        <f>"26/8582"</f>
        <v>26/8582</v>
      </c>
      <c r="E38">
        <v>5.6076683228888299E-2</v>
      </c>
      <c r="F38">
        <v>0.141171190540958</v>
      </c>
      <c r="G38">
        <v>0.10144893247376501</v>
      </c>
      <c r="H38" t="s">
        <v>1889</v>
      </c>
      <c r="I38">
        <v>1</v>
      </c>
      <c r="J38" t="str">
        <f t="shared" si="0"/>
        <v/>
      </c>
    </row>
    <row r="39" spans="1:10">
      <c r="A39" t="s">
        <v>623</v>
      </c>
      <c r="B39" t="s">
        <v>624</v>
      </c>
      <c r="C39" t="str">
        <f t="shared" si="2"/>
        <v>1/19</v>
      </c>
      <c r="D39" t="str">
        <f>"26/8582"</f>
        <v>26/8582</v>
      </c>
      <c r="E39">
        <v>5.6076683228888299E-2</v>
      </c>
      <c r="F39">
        <v>0.141171190540958</v>
      </c>
      <c r="G39">
        <v>0.10144893247376501</v>
      </c>
      <c r="H39" t="s">
        <v>625</v>
      </c>
      <c r="I39">
        <v>1</v>
      </c>
      <c r="J39" t="str">
        <f t="shared" si="0"/>
        <v/>
      </c>
    </row>
    <row r="40" spans="1:10">
      <c r="A40" t="s">
        <v>1900</v>
      </c>
      <c r="B40" t="s">
        <v>1901</v>
      </c>
      <c r="C40" t="str">
        <f t="shared" si="2"/>
        <v>1/19</v>
      </c>
      <c r="D40" t="str">
        <f>"27/8582"</f>
        <v>27/8582</v>
      </c>
      <c r="E40">
        <v>5.8172819626580302E-2</v>
      </c>
      <c r="F40">
        <v>0.141171190540958</v>
      </c>
      <c r="G40">
        <v>0.10144893247376501</v>
      </c>
      <c r="H40" t="s">
        <v>1889</v>
      </c>
      <c r="I40">
        <v>1</v>
      </c>
      <c r="J40" t="str">
        <f t="shared" si="0"/>
        <v/>
      </c>
    </row>
    <row r="41" spans="1:10">
      <c r="A41" t="s">
        <v>1902</v>
      </c>
      <c r="B41" t="s">
        <v>1903</v>
      </c>
      <c r="C41" t="str">
        <f t="shared" si="2"/>
        <v>1/19</v>
      </c>
      <c r="D41" t="str">
        <f>"28/8582"</f>
        <v>28/8582</v>
      </c>
      <c r="E41">
        <v>6.0264545684685498E-2</v>
      </c>
      <c r="F41">
        <v>0.141171190540958</v>
      </c>
      <c r="G41">
        <v>0.10144893247376501</v>
      </c>
      <c r="H41" t="s">
        <v>1904</v>
      </c>
      <c r="I41">
        <v>1</v>
      </c>
      <c r="J41" t="str">
        <f t="shared" si="0"/>
        <v/>
      </c>
    </row>
    <row r="42" spans="1:10">
      <c r="A42" t="s">
        <v>630</v>
      </c>
      <c r="B42" t="s">
        <v>631</v>
      </c>
      <c r="C42" t="str">
        <f t="shared" si="2"/>
        <v>1/19</v>
      </c>
      <c r="D42" t="str">
        <f>"28/8582"</f>
        <v>28/8582</v>
      </c>
      <c r="E42">
        <v>6.0264545684685498E-2</v>
      </c>
      <c r="F42">
        <v>0.141171190540958</v>
      </c>
      <c r="G42">
        <v>0.10144893247376501</v>
      </c>
      <c r="H42" t="s">
        <v>625</v>
      </c>
      <c r="I42">
        <v>1</v>
      </c>
      <c r="J42" t="str">
        <f t="shared" si="0"/>
        <v/>
      </c>
    </row>
    <row r="43" spans="1:10">
      <c r="A43" t="s">
        <v>632</v>
      </c>
      <c r="B43" t="s">
        <v>633</v>
      </c>
      <c r="C43" t="str">
        <f t="shared" si="2"/>
        <v>1/19</v>
      </c>
      <c r="D43" t="str">
        <f>"28/8582"</f>
        <v>28/8582</v>
      </c>
      <c r="E43">
        <v>6.0264545684685498E-2</v>
      </c>
      <c r="F43">
        <v>0.141171190540958</v>
      </c>
      <c r="G43">
        <v>0.10144893247376501</v>
      </c>
      <c r="H43" t="s">
        <v>625</v>
      </c>
      <c r="I43">
        <v>1</v>
      </c>
      <c r="J43" t="str">
        <f t="shared" si="0"/>
        <v/>
      </c>
    </row>
    <row r="44" spans="1:10">
      <c r="A44" t="s">
        <v>634</v>
      </c>
      <c r="B44" t="s">
        <v>635</v>
      </c>
      <c r="C44" t="str">
        <f t="shared" si="2"/>
        <v>1/19</v>
      </c>
      <c r="D44" t="str">
        <f>"29/8582"</f>
        <v>29/8582</v>
      </c>
      <c r="E44">
        <v>6.2351870168200998E-2</v>
      </c>
      <c r="F44">
        <v>0.141171190540958</v>
      </c>
      <c r="G44">
        <v>0.10144893247376501</v>
      </c>
      <c r="H44" t="s">
        <v>625</v>
      </c>
      <c r="I44">
        <v>1</v>
      </c>
      <c r="J44" t="str">
        <f t="shared" si="0"/>
        <v/>
      </c>
    </row>
    <row r="45" spans="1:10">
      <c r="A45" t="s">
        <v>1905</v>
      </c>
      <c r="B45" t="s">
        <v>1906</v>
      </c>
      <c r="C45" t="str">
        <f t="shared" si="2"/>
        <v>1/19</v>
      </c>
      <c r="D45" t="str">
        <f>"29/8582"</f>
        <v>29/8582</v>
      </c>
      <c r="E45">
        <v>6.2351870168200998E-2</v>
      </c>
      <c r="F45">
        <v>0.141171190540958</v>
      </c>
      <c r="G45">
        <v>0.10144893247376501</v>
      </c>
      <c r="H45" t="s">
        <v>1904</v>
      </c>
      <c r="I45">
        <v>1</v>
      </c>
      <c r="J45" t="str">
        <f t="shared" si="0"/>
        <v/>
      </c>
    </row>
    <row r="46" spans="1:10">
      <c r="A46" t="s">
        <v>636</v>
      </c>
      <c r="B46" t="s">
        <v>637</v>
      </c>
      <c r="C46" t="str">
        <f t="shared" si="2"/>
        <v>1/19</v>
      </c>
      <c r="D46" t="str">
        <f>"30/8582"</f>
        <v>30/8582</v>
      </c>
      <c r="E46">
        <v>6.4434801825725405E-2</v>
      </c>
      <c r="F46">
        <v>0.141171190540958</v>
      </c>
      <c r="G46">
        <v>0.10144893247376501</v>
      </c>
      <c r="H46" t="s">
        <v>625</v>
      </c>
      <c r="I46">
        <v>1</v>
      </c>
      <c r="J46" t="str">
        <f t="shared" si="0"/>
        <v/>
      </c>
    </row>
    <row r="47" spans="1:10">
      <c r="A47" t="s">
        <v>1204</v>
      </c>
      <c r="B47" t="s">
        <v>1205</v>
      </c>
      <c r="C47" t="str">
        <f t="shared" si="2"/>
        <v>1/19</v>
      </c>
      <c r="D47" t="str">
        <f>"30/8582"</f>
        <v>30/8582</v>
      </c>
      <c r="E47">
        <v>6.4434801825725405E-2</v>
      </c>
      <c r="F47">
        <v>0.141171190540958</v>
      </c>
      <c r="G47">
        <v>0.10144893247376501</v>
      </c>
      <c r="H47" t="s">
        <v>1907</v>
      </c>
      <c r="I47">
        <v>1</v>
      </c>
      <c r="J47" t="str">
        <f t="shared" si="0"/>
        <v/>
      </c>
    </row>
    <row r="48" spans="1:10">
      <c r="A48" t="s">
        <v>638</v>
      </c>
      <c r="B48" t="s">
        <v>639</v>
      </c>
      <c r="C48" t="str">
        <f t="shared" si="2"/>
        <v>1/19</v>
      </c>
      <c r="D48" t="str">
        <f>"31/8582"</f>
        <v>31/8582</v>
      </c>
      <c r="E48">
        <v>6.6513349389489801E-2</v>
      </c>
      <c r="F48">
        <v>0.141171190540958</v>
      </c>
      <c r="G48">
        <v>0.10144893247376501</v>
      </c>
      <c r="H48" t="s">
        <v>600</v>
      </c>
      <c r="I48">
        <v>1</v>
      </c>
      <c r="J48" t="str">
        <f t="shared" si="0"/>
        <v/>
      </c>
    </row>
    <row r="49" spans="1:10">
      <c r="A49" t="s">
        <v>640</v>
      </c>
      <c r="B49" t="s">
        <v>641</v>
      </c>
      <c r="C49" t="str">
        <f t="shared" si="2"/>
        <v>1/19</v>
      </c>
      <c r="D49" t="str">
        <f>"31/8582"</f>
        <v>31/8582</v>
      </c>
      <c r="E49">
        <v>6.6513349389489801E-2</v>
      </c>
      <c r="F49">
        <v>0.141171190540958</v>
      </c>
      <c r="G49">
        <v>0.10144893247376501</v>
      </c>
      <c r="H49" t="s">
        <v>600</v>
      </c>
      <c r="I49">
        <v>1</v>
      </c>
      <c r="J49" t="str">
        <f t="shared" si="0"/>
        <v/>
      </c>
    </row>
    <row r="50" spans="1:10">
      <c r="A50" t="s">
        <v>1908</v>
      </c>
      <c r="B50" t="s">
        <v>1909</v>
      </c>
      <c r="C50" t="str">
        <f t="shared" si="2"/>
        <v>1/19</v>
      </c>
      <c r="D50" t="str">
        <f>"31/8582"</f>
        <v>31/8582</v>
      </c>
      <c r="E50">
        <v>6.6513349389489801E-2</v>
      </c>
      <c r="F50">
        <v>0.141171190540958</v>
      </c>
      <c r="G50">
        <v>0.10144893247376501</v>
      </c>
      <c r="H50" t="s">
        <v>1892</v>
      </c>
      <c r="I50">
        <v>1</v>
      </c>
      <c r="J50" t="str">
        <f t="shared" si="0"/>
        <v/>
      </c>
    </row>
    <row r="51" spans="1:10">
      <c r="A51" t="s">
        <v>186</v>
      </c>
      <c r="B51" t="s">
        <v>187</v>
      </c>
      <c r="C51" t="str">
        <f t="shared" si="2"/>
        <v>1/19</v>
      </c>
      <c r="D51" t="str">
        <f>"32/8582"</f>
        <v>32/8582</v>
      </c>
      <c r="E51">
        <v>6.8587521575385904E-2</v>
      </c>
      <c r="F51">
        <v>0.14266204487680301</v>
      </c>
      <c r="G51">
        <v>0.102520295407419</v>
      </c>
      <c r="H51" t="s">
        <v>183</v>
      </c>
      <c r="I51">
        <v>1</v>
      </c>
      <c r="J51" t="str">
        <f t="shared" si="0"/>
        <v/>
      </c>
    </row>
    <row r="52" spans="1:10">
      <c r="A52" t="s">
        <v>205</v>
      </c>
      <c r="B52" t="s">
        <v>206</v>
      </c>
      <c r="C52" t="str">
        <f>"3/19"</f>
        <v>3/19</v>
      </c>
      <c r="D52" t="str">
        <f>"447/8582"</f>
        <v>447/8582</v>
      </c>
      <c r="E52">
        <v>7.3169841063658203E-2</v>
      </c>
      <c r="F52">
        <v>0.143578556049442</v>
      </c>
      <c r="G52">
        <v>0.103178921857393</v>
      </c>
      <c r="H52" t="s">
        <v>1883</v>
      </c>
      <c r="I52">
        <v>3</v>
      </c>
      <c r="J52" t="str">
        <f t="shared" si="0"/>
        <v/>
      </c>
    </row>
    <row r="53" spans="1:10">
      <c r="A53" t="s">
        <v>645</v>
      </c>
      <c r="B53" t="s">
        <v>646</v>
      </c>
      <c r="C53" t="str">
        <f>"1/19"</f>
        <v>1/19</v>
      </c>
      <c r="D53" t="str">
        <f>"33/8582"</f>
        <v>33/8582</v>
      </c>
      <c r="E53">
        <v>7.0657327082996296E-2</v>
      </c>
      <c r="F53">
        <v>0.143578556049442</v>
      </c>
      <c r="G53">
        <v>0.103178921857393</v>
      </c>
      <c r="H53" t="s">
        <v>625</v>
      </c>
      <c r="I53">
        <v>1</v>
      </c>
      <c r="J53" t="str">
        <f t="shared" si="0"/>
        <v/>
      </c>
    </row>
    <row r="54" spans="1:10">
      <c r="A54" t="s">
        <v>647</v>
      </c>
      <c r="B54" t="s">
        <v>648</v>
      </c>
      <c r="C54" t="str">
        <f>"1/19"</f>
        <v>1/19</v>
      </c>
      <c r="D54" t="str">
        <f>"34/8582"</f>
        <v>34/8582</v>
      </c>
      <c r="E54">
        <v>7.2722774595619794E-2</v>
      </c>
      <c r="F54">
        <v>0.143578556049442</v>
      </c>
      <c r="G54">
        <v>0.103178921857393</v>
      </c>
      <c r="H54" t="s">
        <v>625</v>
      </c>
      <c r="I54">
        <v>1</v>
      </c>
      <c r="J54" t="str">
        <f t="shared" si="0"/>
        <v/>
      </c>
    </row>
    <row r="55" spans="1:10">
      <c r="A55" t="s">
        <v>1910</v>
      </c>
      <c r="B55" t="s">
        <v>1911</v>
      </c>
      <c r="C55" t="str">
        <f>"1/19"</f>
        <v>1/19</v>
      </c>
      <c r="D55" t="str">
        <f>"35/8582"</f>
        <v>35/8582</v>
      </c>
      <c r="E55">
        <v>7.47838727803046E-2</v>
      </c>
      <c r="F55">
        <v>0.14402819942873499</v>
      </c>
      <c r="G55">
        <v>0.10350204614818</v>
      </c>
      <c r="H55" t="s">
        <v>1889</v>
      </c>
      <c r="I55">
        <v>1</v>
      </c>
      <c r="J55" t="str">
        <f t="shared" si="0"/>
        <v/>
      </c>
    </row>
    <row r="56" spans="1:10">
      <c r="A56" s="9" t="s">
        <v>992</v>
      </c>
      <c r="B56" s="9" t="s">
        <v>993</v>
      </c>
      <c r="C56" s="9" t="str">
        <f>"1/19"</f>
        <v>1/19</v>
      </c>
      <c r="D56" s="9" t="str">
        <f>"37/8582"</f>
        <v>37/8582</v>
      </c>
      <c r="E56" s="9">
        <v>7.88930557529465E-2</v>
      </c>
      <c r="F56" s="9">
        <v>0.149179596332844</v>
      </c>
      <c r="G56" s="9">
        <v>0.10720396092744899</v>
      </c>
      <c r="H56" s="9" t="s">
        <v>1892</v>
      </c>
      <c r="I56" s="9">
        <v>1</v>
      </c>
      <c r="J56" s="9" t="str">
        <f t="shared" si="0"/>
        <v/>
      </c>
    </row>
    <row r="57" spans="1:10">
      <c r="A57" t="s">
        <v>255</v>
      </c>
      <c r="B57" t="s">
        <v>256</v>
      </c>
      <c r="C57" t="str">
        <f>"2/19"</f>
        <v>2/19</v>
      </c>
      <c r="D57" t="str">
        <f>"218/8582"</f>
        <v>218/8582</v>
      </c>
      <c r="E57">
        <v>8.2780244483733598E-2</v>
      </c>
      <c r="F57">
        <v>0.153734739755505</v>
      </c>
      <c r="G57">
        <v>0.110477393953855</v>
      </c>
      <c r="H57" t="s">
        <v>1886</v>
      </c>
      <c r="I57">
        <v>2</v>
      </c>
      <c r="J57" t="str">
        <f t="shared" si="0"/>
        <v/>
      </c>
    </row>
    <row r="58" spans="1:10">
      <c r="A58" t="s">
        <v>1912</v>
      </c>
      <c r="B58" t="s">
        <v>1913</v>
      </c>
      <c r="C58" t="str">
        <f>"1/19"</f>
        <v>1/19</v>
      </c>
      <c r="D58" t="str">
        <f>"40/8582"</f>
        <v>40/8582</v>
      </c>
      <c r="E58">
        <v>8.5024425997129199E-2</v>
      </c>
      <c r="F58">
        <v>0.15513228602984999</v>
      </c>
      <c r="G58">
        <v>0.111481703523475</v>
      </c>
      <c r="H58" t="s">
        <v>1889</v>
      </c>
      <c r="I58">
        <v>1</v>
      </c>
      <c r="J58" t="str">
        <f t="shared" si="0"/>
        <v/>
      </c>
    </row>
    <row r="59" spans="1:10">
      <c r="A59" t="s">
        <v>84</v>
      </c>
      <c r="B59" t="s">
        <v>85</v>
      </c>
      <c r="C59" t="str">
        <f>"3/19"</f>
        <v>3/19</v>
      </c>
      <c r="D59" t="str">
        <f>"492/8582"</f>
        <v>492/8582</v>
      </c>
      <c r="E59">
        <v>9.1706141317864101E-2</v>
      </c>
      <c r="F59">
        <v>0.16443859822513601</v>
      </c>
      <c r="G59">
        <v>0.118169437995796</v>
      </c>
      <c r="H59" t="s">
        <v>1914</v>
      </c>
      <c r="I59">
        <v>3</v>
      </c>
      <c r="J59" t="str">
        <f t="shared" si="0"/>
        <v/>
      </c>
    </row>
    <row r="60" spans="1:10">
      <c r="A60" t="s">
        <v>192</v>
      </c>
      <c r="B60" t="s">
        <v>193</v>
      </c>
      <c r="C60" t="str">
        <f t="shared" ref="C60:C88" si="3">"1/19"</f>
        <v>1/19</v>
      </c>
      <c r="D60" t="str">
        <f>"47/8582"</f>
        <v>47/8582</v>
      </c>
      <c r="E60">
        <v>9.9180936160747399E-2</v>
      </c>
      <c r="F60">
        <v>0.17251430396318401</v>
      </c>
      <c r="G60">
        <v>0.123972829771114</v>
      </c>
      <c r="H60" t="s">
        <v>183</v>
      </c>
      <c r="I60">
        <v>1</v>
      </c>
      <c r="J60" t="str">
        <f t="shared" si="0"/>
        <v/>
      </c>
    </row>
    <row r="61" spans="1:10">
      <c r="A61" t="s">
        <v>652</v>
      </c>
      <c r="B61" t="s">
        <v>653</v>
      </c>
      <c r="C61" t="str">
        <f t="shared" si="3"/>
        <v>1/19</v>
      </c>
      <c r="D61" t="str">
        <f>"48/8582"</f>
        <v>48/8582</v>
      </c>
      <c r="E61">
        <v>0.101186274439945</v>
      </c>
      <c r="F61">
        <v>0.17251430396318401</v>
      </c>
      <c r="G61">
        <v>0.123972829771114</v>
      </c>
      <c r="H61" t="s">
        <v>625</v>
      </c>
      <c r="I61">
        <v>1</v>
      </c>
      <c r="J61" t="str">
        <f t="shared" si="0"/>
        <v/>
      </c>
    </row>
    <row r="62" spans="1:10">
      <c r="A62" t="s">
        <v>1001</v>
      </c>
      <c r="B62" t="s">
        <v>1002</v>
      </c>
      <c r="C62" t="str">
        <f t="shared" si="3"/>
        <v>1/19</v>
      </c>
      <c r="D62" t="str">
        <f>"48/8582"</f>
        <v>48/8582</v>
      </c>
      <c r="E62">
        <v>0.101186274439945</v>
      </c>
      <c r="F62">
        <v>0.17251430396318401</v>
      </c>
      <c r="G62">
        <v>0.123972829771114</v>
      </c>
      <c r="H62" t="s">
        <v>1892</v>
      </c>
      <c r="I62">
        <v>1</v>
      </c>
      <c r="J62" t="str">
        <f t="shared" si="0"/>
        <v/>
      </c>
    </row>
    <row r="63" spans="1:10">
      <c r="A63" t="s">
        <v>654</v>
      </c>
      <c r="B63" t="s">
        <v>655</v>
      </c>
      <c r="C63" t="str">
        <f t="shared" si="3"/>
        <v>1/19</v>
      </c>
      <c r="D63" t="str">
        <f>"51/8582"</f>
        <v>51/8582</v>
      </c>
      <c r="E63">
        <v>0.10717694488837901</v>
      </c>
      <c r="F63">
        <v>0.17978068174824799</v>
      </c>
      <c r="G63">
        <v>0.129194619474956</v>
      </c>
      <c r="H63" t="s">
        <v>600</v>
      </c>
      <c r="I63">
        <v>1</v>
      </c>
      <c r="J63" t="str">
        <f t="shared" si="0"/>
        <v/>
      </c>
    </row>
    <row r="64" spans="1:10">
      <c r="A64" t="s">
        <v>960</v>
      </c>
      <c r="B64" t="s">
        <v>961</v>
      </c>
      <c r="C64" t="str">
        <f t="shared" si="3"/>
        <v>1/19</v>
      </c>
      <c r="D64" t="str">
        <f>"52/8582"</f>
        <v>52/8582</v>
      </c>
      <c r="E64">
        <v>0.109165414944306</v>
      </c>
      <c r="F64">
        <v>0.180209573876315</v>
      </c>
      <c r="G64">
        <v>0.129502831429336</v>
      </c>
      <c r="H64" t="s">
        <v>1915</v>
      </c>
      <c r="I64">
        <v>1</v>
      </c>
      <c r="J64" t="str">
        <f t="shared" si="0"/>
        <v/>
      </c>
    </row>
    <row r="65" spans="1:10">
      <c r="A65" t="s">
        <v>1003</v>
      </c>
      <c r="B65" t="s">
        <v>1004</v>
      </c>
      <c r="C65" t="str">
        <f t="shared" si="3"/>
        <v>1/19</v>
      </c>
      <c r="D65" t="str">
        <f>"53/8582"</f>
        <v>53/8582</v>
      </c>
      <c r="E65">
        <v>0.111149688932121</v>
      </c>
      <c r="F65">
        <v>0.18061824451469599</v>
      </c>
      <c r="G65">
        <v>0.12979651174639101</v>
      </c>
      <c r="H65" t="s">
        <v>1892</v>
      </c>
      <c r="I65">
        <v>1</v>
      </c>
      <c r="J65" t="str">
        <f t="shared" si="0"/>
        <v/>
      </c>
    </row>
    <row r="66" spans="1:10">
      <c r="A66" t="s">
        <v>656</v>
      </c>
      <c r="B66" t="s">
        <v>657</v>
      </c>
      <c r="C66" t="str">
        <f t="shared" si="3"/>
        <v>1/19</v>
      </c>
      <c r="D66" t="str">
        <f>"55/8582"</f>
        <v>55/8582</v>
      </c>
      <c r="E66">
        <v>0.11510568214212499</v>
      </c>
      <c r="F66">
        <v>0.181732111591416</v>
      </c>
      <c r="G66">
        <v>0.13059696278330499</v>
      </c>
      <c r="H66" t="s">
        <v>625</v>
      </c>
      <c r="I66">
        <v>1</v>
      </c>
      <c r="J66" t="str">
        <f t="shared" ref="J66:J105" si="4">IF(F66&lt;0.05,"*","")</f>
        <v/>
      </c>
    </row>
    <row r="67" spans="1:10">
      <c r="A67" t="s">
        <v>194</v>
      </c>
      <c r="B67" t="s">
        <v>195</v>
      </c>
      <c r="C67" t="str">
        <f t="shared" si="3"/>
        <v>1/19</v>
      </c>
      <c r="D67" t="str">
        <f>"56/8582"</f>
        <v>56/8582</v>
      </c>
      <c r="E67">
        <v>0.11707741804447</v>
      </c>
      <c r="F67">
        <v>0.181732111591416</v>
      </c>
      <c r="G67">
        <v>0.13059696278330499</v>
      </c>
      <c r="H67" t="s">
        <v>183</v>
      </c>
      <c r="I67">
        <v>1</v>
      </c>
      <c r="J67" t="str">
        <f t="shared" si="4"/>
        <v/>
      </c>
    </row>
    <row r="68" spans="1:10">
      <c r="A68" t="s">
        <v>1574</v>
      </c>
      <c r="B68" t="s">
        <v>1575</v>
      </c>
      <c r="C68" t="str">
        <f t="shared" si="3"/>
        <v>1/19</v>
      </c>
      <c r="D68" t="str">
        <f>"56/8582"</f>
        <v>56/8582</v>
      </c>
      <c r="E68">
        <v>0.11707741804447</v>
      </c>
      <c r="F68">
        <v>0.181732111591416</v>
      </c>
      <c r="G68">
        <v>0.13059696278330499</v>
      </c>
      <c r="H68" t="s">
        <v>1892</v>
      </c>
      <c r="I68">
        <v>1</v>
      </c>
      <c r="J68" t="str">
        <f t="shared" si="4"/>
        <v/>
      </c>
    </row>
    <row r="69" spans="1:10">
      <c r="A69" t="s">
        <v>170</v>
      </c>
      <c r="B69" t="s">
        <v>171</v>
      </c>
      <c r="C69" t="str">
        <f t="shared" si="3"/>
        <v>1/19</v>
      </c>
      <c r="D69" t="str">
        <f>"61/8582"</f>
        <v>61/8582</v>
      </c>
      <c r="E69">
        <v>0.12687382272646699</v>
      </c>
      <c r="F69">
        <v>0.19404231711106601</v>
      </c>
      <c r="G69">
        <v>0.139443365535281</v>
      </c>
      <c r="H69" t="s">
        <v>625</v>
      </c>
      <c r="I69">
        <v>1</v>
      </c>
      <c r="J69" t="str">
        <f t="shared" si="4"/>
        <v/>
      </c>
    </row>
    <row r="70" spans="1:10">
      <c r="A70" t="s">
        <v>661</v>
      </c>
      <c r="B70" t="s">
        <v>662</v>
      </c>
      <c r="C70" t="str">
        <f t="shared" si="3"/>
        <v>1/19</v>
      </c>
      <c r="D70" t="str">
        <f>"63/8582"</f>
        <v>63/8582</v>
      </c>
      <c r="E70">
        <v>0.13076347731088001</v>
      </c>
      <c r="F70">
        <v>0.197092777396109</v>
      </c>
      <c r="G70">
        <v>0.14163549792635399</v>
      </c>
      <c r="H70" t="s">
        <v>625</v>
      </c>
      <c r="I70">
        <v>1</v>
      </c>
      <c r="J70" t="str">
        <f t="shared" si="4"/>
        <v/>
      </c>
    </row>
    <row r="71" spans="1:10">
      <c r="A71" t="s">
        <v>663</v>
      </c>
      <c r="B71" t="s">
        <v>664</v>
      </c>
      <c r="C71" t="str">
        <f t="shared" si="3"/>
        <v>1/19</v>
      </c>
      <c r="D71" t="str">
        <f>"66/8582"</f>
        <v>66/8582</v>
      </c>
      <c r="E71">
        <v>0.13656719267780501</v>
      </c>
      <c r="F71">
        <v>0.20289982912131099</v>
      </c>
      <c r="G71">
        <v>0.14580858165600299</v>
      </c>
      <c r="H71" t="s">
        <v>625</v>
      </c>
      <c r="I71">
        <v>1</v>
      </c>
      <c r="J71" t="str">
        <f t="shared" si="4"/>
        <v/>
      </c>
    </row>
    <row r="72" spans="1:10">
      <c r="A72" s="9" t="s">
        <v>667</v>
      </c>
      <c r="B72" s="9" t="s">
        <v>668</v>
      </c>
      <c r="C72" s="9" t="str">
        <f t="shared" si="3"/>
        <v>1/19</v>
      </c>
      <c r="D72" s="9" t="str">
        <f>"69/8582"</f>
        <v>69/8582</v>
      </c>
      <c r="E72" s="9">
        <v>0.142334184392127</v>
      </c>
      <c r="F72" s="9">
        <v>0.208225882261212</v>
      </c>
      <c r="G72" s="9">
        <v>0.14963600850755099</v>
      </c>
      <c r="H72" s="9" t="s">
        <v>625</v>
      </c>
      <c r="I72" s="9">
        <v>1</v>
      </c>
      <c r="J72" s="9" t="str">
        <f t="shared" si="4"/>
        <v/>
      </c>
    </row>
    <row r="73" spans="1:10">
      <c r="A73" t="s">
        <v>1916</v>
      </c>
      <c r="B73" t="s">
        <v>1917</v>
      </c>
      <c r="C73" t="str">
        <f t="shared" si="3"/>
        <v>1/19</v>
      </c>
      <c r="D73" t="str">
        <f>"70/8582"</f>
        <v>70/8582</v>
      </c>
      <c r="E73">
        <v>0.14424839213282301</v>
      </c>
      <c r="F73">
        <v>0.208225882261212</v>
      </c>
      <c r="G73">
        <v>0.14963600850755099</v>
      </c>
      <c r="H73" t="s">
        <v>1889</v>
      </c>
      <c r="I73">
        <v>1</v>
      </c>
      <c r="J73" t="str">
        <f t="shared" si="4"/>
        <v/>
      </c>
    </row>
    <row r="74" spans="1:10">
      <c r="A74" t="s">
        <v>669</v>
      </c>
      <c r="B74" t="s">
        <v>670</v>
      </c>
      <c r="C74" t="str">
        <f t="shared" si="3"/>
        <v>1/19</v>
      </c>
      <c r="D74" t="str">
        <f>"71/8582"</f>
        <v>71/8582</v>
      </c>
      <c r="E74">
        <v>0.14615855197181299</v>
      </c>
      <c r="F74">
        <v>0.208225882261212</v>
      </c>
      <c r="G74">
        <v>0.14963600850755099</v>
      </c>
      <c r="H74" t="s">
        <v>625</v>
      </c>
      <c r="I74">
        <v>1</v>
      </c>
      <c r="J74" t="str">
        <f t="shared" si="4"/>
        <v/>
      </c>
    </row>
    <row r="75" spans="1:10">
      <c r="A75" t="s">
        <v>1422</v>
      </c>
      <c r="B75" t="s">
        <v>1423</v>
      </c>
      <c r="C75" t="str">
        <f t="shared" si="3"/>
        <v>1/19</v>
      </c>
      <c r="D75" t="str">
        <f>"73/8582"</f>
        <v>73/8582</v>
      </c>
      <c r="E75">
        <v>0.149966760270828</v>
      </c>
      <c r="F75">
        <v>0.210764095515758</v>
      </c>
      <c r="G75">
        <v>0.151460028154037</v>
      </c>
      <c r="H75" t="s">
        <v>1889</v>
      </c>
      <c r="I75">
        <v>1</v>
      </c>
      <c r="J75" t="str">
        <f t="shared" si="4"/>
        <v/>
      </c>
    </row>
    <row r="76" spans="1:10">
      <c r="A76" t="s">
        <v>671</v>
      </c>
      <c r="B76" t="s">
        <v>672</v>
      </c>
      <c r="C76" t="str">
        <f t="shared" si="3"/>
        <v>1/19</v>
      </c>
      <c r="D76" t="str">
        <f>"75/8582"</f>
        <v>75/8582</v>
      </c>
      <c r="E76">
        <v>0.15375887378963399</v>
      </c>
      <c r="F76">
        <v>0.213212304988292</v>
      </c>
      <c r="G76">
        <v>0.15321936896931901</v>
      </c>
      <c r="H76" t="s">
        <v>625</v>
      </c>
      <c r="I76">
        <v>1</v>
      </c>
      <c r="J76" t="str">
        <f t="shared" si="4"/>
        <v/>
      </c>
    </row>
    <row r="77" spans="1:10">
      <c r="A77" t="s">
        <v>673</v>
      </c>
      <c r="B77" t="s">
        <v>674</v>
      </c>
      <c r="C77" t="str">
        <f t="shared" si="3"/>
        <v>1/19</v>
      </c>
      <c r="D77" t="str">
        <f>"80/8582"</f>
        <v>80/8582</v>
      </c>
      <c r="E77">
        <v>0.16316916402283199</v>
      </c>
      <c r="F77">
        <v>0.22005238271868299</v>
      </c>
      <c r="G77">
        <v>0.15813480944358799</v>
      </c>
      <c r="H77" t="s">
        <v>1577</v>
      </c>
      <c r="I77">
        <v>1</v>
      </c>
      <c r="J77" t="str">
        <f t="shared" si="4"/>
        <v/>
      </c>
    </row>
    <row r="78" spans="1:10">
      <c r="A78" t="s">
        <v>676</v>
      </c>
      <c r="B78" t="s">
        <v>677</v>
      </c>
      <c r="C78" t="str">
        <f t="shared" si="3"/>
        <v>1/19</v>
      </c>
      <c r="D78" t="str">
        <f>"81/8582"</f>
        <v>81/8582</v>
      </c>
      <c r="E78">
        <v>0.16503928703901199</v>
      </c>
      <c r="F78">
        <v>0.22005238271868299</v>
      </c>
      <c r="G78">
        <v>0.15813480944358799</v>
      </c>
      <c r="H78" t="s">
        <v>625</v>
      </c>
      <c r="I78">
        <v>1</v>
      </c>
      <c r="J78" t="str">
        <f t="shared" si="4"/>
        <v/>
      </c>
    </row>
    <row r="79" spans="1:10">
      <c r="A79" t="s">
        <v>678</v>
      </c>
      <c r="B79" t="s">
        <v>679</v>
      </c>
      <c r="C79" t="str">
        <f t="shared" si="3"/>
        <v>1/19</v>
      </c>
      <c r="D79" t="str">
        <f>"81/8582"</f>
        <v>81/8582</v>
      </c>
      <c r="E79">
        <v>0.16503928703901199</v>
      </c>
      <c r="F79">
        <v>0.22005238271868299</v>
      </c>
      <c r="G79">
        <v>0.15813480944358799</v>
      </c>
      <c r="H79" t="s">
        <v>625</v>
      </c>
      <c r="I79">
        <v>1</v>
      </c>
      <c r="J79" t="str">
        <f t="shared" si="4"/>
        <v/>
      </c>
    </row>
    <row r="80" spans="1:10">
      <c r="A80" t="s">
        <v>680</v>
      </c>
      <c r="B80" t="s">
        <v>681</v>
      </c>
      <c r="C80" t="str">
        <f t="shared" si="3"/>
        <v>1/19</v>
      </c>
      <c r="D80" t="str">
        <f>"84/8582"</f>
        <v>84/8582</v>
      </c>
      <c r="E80">
        <v>0.17062592898312101</v>
      </c>
      <c r="F80">
        <v>0.224621476129679</v>
      </c>
      <c r="G80">
        <v>0.16141826725918201</v>
      </c>
      <c r="H80" t="s">
        <v>625</v>
      </c>
      <c r="I80">
        <v>1</v>
      </c>
      <c r="J80" t="str">
        <f t="shared" si="4"/>
        <v/>
      </c>
    </row>
    <row r="81" spans="1:10">
      <c r="A81" t="s">
        <v>65</v>
      </c>
      <c r="B81" t="s">
        <v>66</v>
      </c>
      <c r="C81" t="str">
        <f t="shared" si="3"/>
        <v>1/19</v>
      </c>
      <c r="D81" t="str">
        <f>"89/8582"</f>
        <v>89/8582</v>
      </c>
      <c r="E81">
        <v>0.179858381931428</v>
      </c>
      <c r="F81">
        <v>0.23381589651085599</v>
      </c>
      <c r="G81">
        <v>0.16802559364646499</v>
      </c>
      <c r="H81" t="s">
        <v>1904</v>
      </c>
      <c r="I81">
        <v>1</v>
      </c>
      <c r="J81" t="str">
        <f t="shared" si="4"/>
        <v/>
      </c>
    </row>
    <row r="82" spans="1:10">
      <c r="A82" t="s">
        <v>970</v>
      </c>
      <c r="B82" t="s">
        <v>971</v>
      </c>
      <c r="C82" t="str">
        <f t="shared" si="3"/>
        <v>1/19</v>
      </c>
      <c r="D82" t="str">
        <f>"91/8582"</f>
        <v>91/8582</v>
      </c>
      <c r="E82">
        <v>0.18352403031958101</v>
      </c>
      <c r="F82">
        <v>0.23507935349942799</v>
      </c>
      <c r="G82">
        <v>0.168933543506674</v>
      </c>
      <c r="H82" t="s">
        <v>1915</v>
      </c>
      <c r="I82">
        <v>1</v>
      </c>
      <c r="J82" t="str">
        <f t="shared" si="4"/>
        <v/>
      </c>
    </row>
    <row r="83" spans="1:10">
      <c r="A83" t="s">
        <v>682</v>
      </c>
      <c r="B83" t="s">
        <v>683</v>
      </c>
      <c r="C83" t="str">
        <f t="shared" si="3"/>
        <v>1/19</v>
      </c>
      <c r="D83" t="str">
        <f>"92/8582"</f>
        <v>92/8582</v>
      </c>
      <c r="E83">
        <v>0.185351028720703</v>
      </c>
      <c r="F83">
        <v>0.23507935349942799</v>
      </c>
      <c r="G83">
        <v>0.168933543506674</v>
      </c>
      <c r="H83" t="s">
        <v>625</v>
      </c>
      <c r="I83">
        <v>1</v>
      </c>
      <c r="J83" t="str">
        <f t="shared" si="4"/>
        <v/>
      </c>
    </row>
    <row r="84" spans="1:10">
      <c r="A84" t="s">
        <v>685</v>
      </c>
      <c r="B84" t="s">
        <v>686</v>
      </c>
      <c r="C84" t="str">
        <f t="shared" si="3"/>
        <v>1/19</v>
      </c>
      <c r="D84" t="str">
        <f>"98/8582"</f>
        <v>98/8582</v>
      </c>
      <c r="E84">
        <v>0.19623194672048</v>
      </c>
      <c r="F84">
        <v>0.24382030259974199</v>
      </c>
      <c r="G84">
        <v>0.17521499478321501</v>
      </c>
      <c r="H84" t="s">
        <v>625</v>
      </c>
      <c r="I84">
        <v>1</v>
      </c>
      <c r="J84" t="str">
        <f t="shared" si="4"/>
        <v/>
      </c>
    </row>
    <row r="85" spans="1:10">
      <c r="A85" t="s">
        <v>303</v>
      </c>
      <c r="B85" t="s">
        <v>304</v>
      </c>
      <c r="C85" t="str">
        <f t="shared" si="3"/>
        <v>1/19</v>
      </c>
      <c r="D85" t="str">
        <f>"99/8582"</f>
        <v>99/8582</v>
      </c>
      <c r="E85">
        <v>0.19803199304442101</v>
      </c>
      <c r="F85">
        <v>0.24382030259974199</v>
      </c>
      <c r="G85">
        <v>0.17521499478321501</v>
      </c>
      <c r="H85" t="s">
        <v>1907</v>
      </c>
      <c r="I85">
        <v>1</v>
      </c>
      <c r="J85" t="str">
        <f t="shared" si="4"/>
        <v/>
      </c>
    </row>
    <row r="86" spans="1:10">
      <c r="A86" t="s">
        <v>687</v>
      </c>
      <c r="B86" t="s">
        <v>688</v>
      </c>
      <c r="C86" t="str">
        <f t="shared" si="3"/>
        <v>1/19</v>
      </c>
      <c r="D86" t="str">
        <f>"100/8582"</f>
        <v>100/8582</v>
      </c>
      <c r="E86">
        <v>0.199828219866554</v>
      </c>
      <c r="F86">
        <v>0.24382030259974199</v>
      </c>
      <c r="G86">
        <v>0.17521499478321501</v>
      </c>
      <c r="H86" t="s">
        <v>625</v>
      </c>
      <c r="I86">
        <v>1</v>
      </c>
      <c r="J86" t="str">
        <f t="shared" si="4"/>
        <v/>
      </c>
    </row>
    <row r="87" spans="1:10">
      <c r="A87" t="s">
        <v>689</v>
      </c>
      <c r="B87" t="s">
        <v>690</v>
      </c>
      <c r="C87" t="str">
        <f t="shared" si="3"/>
        <v>1/19</v>
      </c>
      <c r="D87" t="str">
        <f>"101/8582"</f>
        <v>101/8582</v>
      </c>
      <c r="E87">
        <v>0.201620634842094</v>
      </c>
      <c r="F87">
        <v>0.24382030259974199</v>
      </c>
      <c r="G87">
        <v>0.17521499478321501</v>
      </c>
      <c r="H87" t="s">
        <v>600</v>
      </c>
      <c r="I87">
        <v>1</v>
      </c>
      <c r="J87" t="str">
        <f t="shared" si="4"/>
        <v/>
      </c>
    </row>
    <row r="88" spans="1:10">
      <c r="A88" t="s">
        <v>859</v>
      </c>
      <c r="B88" t="s">
        <v>860</v>
      </c>
      <c r="C88" t="str">
        <f t="shared" si="3"/>
        <v>1/19</v>
      </c>
      <c r="D88" t="str">
        <f>"103/8582"</f>
        <v>103/8582</v>
      </c>
      <c r="E88">
        <v>0.205194059802072</v>
      </c>
      <c r="F88">
        <v>0.24528945079787901</v>
      </c>
      <c r="G88">
        <v>0.176270759176613</v>
      </c>
      <c r="H88" t="s">
        <v>1915</v>
      </c>
      <c r="I88">
        <v>1</v>
      </c>
      <c r="J88" t="str">
        <f t="shared" si="4"/>
        <v/>
      </c>
    </row>
    <row r="89" spans="1:10">
      <c r="A89" s="9" t="s">
        <v>706</v>
      </c>
      <c r="B89" s="9" t="s">
        <v>707</v>
      </c>
      <c r="C89" s="9" t="str">
        <f>"2/19"</f>
        <v>2/19</v>
      </c>
      <c r="D89" s="9" t="str">
        <f>"395/8582"</f>
        <v>395/8582</v>
      </c>
      <c r="E89" s="9">
        <v>0.21696324645345999</v>
      </c>
      <c r="F89" s="9">
        <v>0.25641110944499801</v>
      </c>
      <c r="G89" s="9">
        <v>0.18426304423678999</v>
      </c>
      <c r="H89" s="9" t="s">
        <v>1918</v>
      </c>
      <c r="I89" s="9">
        <v>2</v>
      </c>
      <c r="J89" s="9" t="str">
        <f t="shared" si="4"/>
        <v/>
      </c>
    </row>
    <row r="90" spans="1:10">
      <c r="A90" t="s">
        <v>469</v>
      </c>
      <c r="B90" t="s">
        <v>470</v>
      </c>
      <c r="C90" t="str">
        <f t="shared" ref="C90:C105" si="5">"1/19"</f>
        <v>1/19</v>
      </c>
      <c r="D90" t="str">
        <f>"118/8582"</f>
        <v>118/8582</v>
      </c>
      <c r="E90">
        <v>0.231515825223093</v>
      </c>
      <c r="F90">
        <v>0.27053534632810899</v>
      </c>
      <c r="G90">
        <v>0.19441305252323601</v>
      </c>
      <c r="H90" t="s">
        <v>625</v>
      </c>
      <c r="I90">
        <v>1</v>
      </c>
      <c r="J90" t="str">
        <f t="shared" si="4"/>
        <v/>
      </c>
    </row>
    <row r="91" spans="1:10">
      <c r="A91" t="s">
        <v>977</v>
      </c>
      <c r="B91" t="s">
        <v>978</v>
      </c>
      <c r="C91" t="str">
        <f t="shared" si="5"/>
        <v>1/19</v>
      </c>
      <c r="D91" t="str">
        <f>"122/8582"</f>
        <v>122/8582</v>
      </c>
      <c r="E91">
        <v>0.23839421776913999</v>
      </c>
      <c r="F91">
        <v>0.27547776275545</v>
      </c>
      <c r="G91">
        <v>0.19796478902466599</v>
      </c>
      <c r="H91" t="s">
        <v>1915</v>
      </c>
      <c r="I91">
        <v>1</v>
      </c>
      <c r="J91" t="str">
        <f t="shared" si="4"/>
        <v/>
      </c>
    </row>
    <row r="92" spans="1:10">
      <c r="A92" t="s">
        <v>979</v>
      </c>
      <c r="B92" t="s">
        <v>980</v>
      </c>
      <c r="C92" t="str">
        <f t="shared" si="5"/>
        <v>1/19</v>
      </c>
      <c r="D92" t="str">
        <f>"124/8582"</f>
        <v>124/8582</v>
      </c>
      <c r="E92">
        <v>0.24181150237507401</v>
      </c>
      <c r="F92">
        <v>0.276356002714371</v>
      </c>
      <c r="G92">
        <v>0.19859591288178499</v>
      </c>
      <c r="H92" t="s">
        <v>1915</v>
      </c>
      <c r="I92">
        <v>1</v>
      </c>
      <c r="J92" t="str">
        <f t="shared" si="4"/>
        <v/>
      </c>
    </row>
    <row r="93" spans="1:10">
      <c r="A93" t="s">
        <v>693</v>
      </c>
      <c r="B93" t="s">
        <v>694</v>
      </c>
      <c r="C93" t="str">
        <f t="shared" si="5"/>
        <v>1/19</v>
      </c>
      <c r="D93" t="str">
        <f>"132/8582"</f>
        <v>132/8582</v>
      </c>
      <c r="E93">
        <v>0.25533592731034299</v>
      </c>
      <c r="F93">
        <v>0.28864061348125802</v>
      </c>
      <c r="G93">
        <v>0.207423922643414</v>
      </c>
      <c r="H93" t="s">
        <v>600</v>
      </c>
      <c r="I93">
        <v>1</v>
      </c>
      <c r="J93" t="str">
        <f t="shared" si="4"/>
        <v/>
      </c>
    </row>
    <row r="94" spans="1:10">
      <c r="A94" s="9" t="s">
        <v>695</v>
      </c>
      <c r="B94" s="9" t="s">
        <v>696</v>
      </c>
      <c r="C94" s="9" t="str">
        <f t="shared" si="5"/>
        <v>1/19</v>
      </c>
      <c r="D94" s="9" t="str">
        <f>"134/8582"</f>
        <v>134/8582</v>
      </c>
      <c r="E94" s="9">
        <v>0.25868114531370701</v>
      </c>
      <c r="F94" s="9">
        <v>0.28927783992070399</v>
      </c>
      <c r="G94" s="9">
        <v>0.20788184852601199</v>
      </c>
      <c r="H94" s="9" t="s">
        <v>625</v>
      </c>
      <c r="I94" s="9">
        <v>1</v>
      </c>
      <c r="J94" s="9" t="str">
        <f t="shared" si="4"/>
        <v/>
      </c>
    </row>
    <row r="95" spans="1:10">
      <c r="A95" t="s">
        <v>153</v>
      </c>
      <c r="B95" t="s">
        <v>154</v>
      </c>
      <c r="C95" t="str">
        <f t="shared" si="5"/>
        <v>1/19</v>
      </c>
      <c r="D95" t="str">
        <f>"147/8582"</f>
        <v>147/8582</v>
      </c>
      <c r="E95">
        <v>0.28008051033833498</v>
      </c>
      <c r="F95">
        <v>0.30987630931049798</v>
      </c>
      <c r="G95">
        <v>0.222684392318273</v>
      </c>
      <c r="H95" t="s">
        <v>1577</v>
      </c>
      <c r="I95">
        <v>1</v>
      </c>
      <c r="J95" t="str">
        <f t="shared" si="4"/>
        <v/>
      </c>
    </row>
    <row r="96" spans="1:10">
      <c r="A96" t="s">
        <v>699</v>
      </c>
      <c r="B96" t="s">
        <v>700</v>
      </c>
      <c r="C96" t="str">
        <f t="shared" si="5"/>
        <v>1/19</v>
      </c>
      <c r="D96" t="str">
        <f>"163/8582"</f>
        <v>163/8582</v>
      </c>
      <c r="E96">
        <v>0.30561520348459897</v>
      </c>
      <c r="F96">
        <v>0.33456822276208698</v>
      </c>
      <c r="G96">
        <v>0.240428581134699</v>
      </c>
      <c r="H96" t="s">
        <v>625</v>
      </c>
      <c r="I96">
        <v>1</v>
      </c>
      <c r="J96" t="str">
        <f t="shared" si="4"/>
        <v/>
      </c>
    </row>
    <row r="97" spans="1:10">
      <c r="A97" t="s">
        <v>981</v>
      </c>
      <c r="B97" t="s">
        <v>982</v>
      </c>
      <c r="C97" t="str">
        <f t="shared" si="5"/>
        <v>1/19</v>
      </c>
      <c r="D97" t="str">
        <f>"179/8582"</f>
        <v>179/8582</v>
      </c>
      <c r="E97">
        <v>0.33029026918862098</v>
      </c>
      <c r="F97">
        <v>0.357814458287673</v>
      </c>
      <c r="G97">
        <v>0.25713387184640502</v>
      </c>
      <c r="H97" t="s">
        <v>1915</v>
      </c>
      <c r="I97">
        <v>1</v>
      </c>
      <c r="J97" t="str">
        <f t="shared" si="4"/>
        <v/>
      </c>
    </row>
    <row r="98" spans="1:10">
      <c r="A98" t="s">
        <v>80</v>
      </c>
      <c r="B98" t="s">
        <v>81</v>
      </c>
      <c r="C98" t="str">
        <f t="shared" si="5"/>
        <v>1/19</v>
      </c>
      <c r="D98" t="str">
        <f>"192/8582"</f>
        <v>192/8582</v>
      </c>
      <c r="E98">
        <v>0.34972472173518399</v>
      </c>
      <c r="F98">
        <v>0.374962588252157</v>
      </c>
      <c r="G98">
        <v>0.26945692070752097</v>
      </c>
      <c r="H98" t="s">
        <v>1904</v>
      </c>
      <c r="I98">
        <v>1</v>
      </c>
      <c r="J98" t="str">
        <f t="shared" si="4"/>
        <v/>
      </c>
    </row>
    <row r="99" spans="1:10">
      <c r="A99" t="s">
        <v>82</v>
      </c>
      <c r="B99" t="s">
        <v>83</v>
      </c>
      <c r="C99" t="str">
        <f t="shared" si="5"/>
        <v>1/19</v>
      </c>
      <c r="D99" t="str">
        <f>"246/8582"</f>
        <v>246/8582</v>
      </c>
      <c r="E99">
        <v>0.42487932976048498</v>
      </c>
      <c r="F99">
        <v>0.45046014772323101</v>
      </c>
      <c r="G99">
        <v>0.32371123976062199</v>
      </c>
      <c r="H99" t="s">
        <v>625</v>
      </c>
      <c r="I99">
        <v>1</v>
      </c>
      <c r="J99" t="str">
        <f t="shared" si="4"/>
        <v/>
      </c>
    </row>
    <row r="100" spans="1:10">
      <c r="A100" t="s">
        <v>507</v>
      </c>
      <c r="B100" t="s">
        <v>508</v>
      </c>
      <c r="C100" t="str">
        <f t="shared" si="5"/>
        <v>1/19</v>
      </c>
      <c r="D100" t="str">
        <f>"249/8582"</f>
        <v>249/8582</v>
      </c>
      <c r="E100">
        <v>0.428803409851922</v>
      </c>
      <c r="F100">
        <v>0.45046014772323101</v>
      </c>
      <c r="G100">
        <v>0.32371123976062199</v>
      </c>
      <c r="H100" t="s">
        <v>1919</v>
      </c>
      <c r="I100">
        <v>1</v>
      </c>
      <c r="J100" t="str">
        <f t="shared" si="4"/>
        <v/>
      </c>
    </row>
    <row r="101" spans="1:10">
      <c r="A101" t="s">
        <v>509</v>
      </c>
      <c r="B101" t="s">
        <v>510</v>
      </c>
      <c r="C101" t="str">
        <f t="shared" si="5"/>
        <v>1/19</v>
      </c>
      <c r="D101" t="str">
        <f>"256/8582"</f>
        <v>256/8582</v>
      </c>
      <c r="E101">
        <v>0.43786118723331202</v>
      </c>
      <c r="F101">
        <v>0.45537563472264497</v>
      </c>
      <c r="G101">
        <v>0.32724362414279101</v>
      </c>
      <c r="H101" t="s">
        <v>1889</v>
      </c>
      <c r="I101">
        <v>1</v>
      </c>
      <c r="J101" t="str">
        <f t="shared" si="4"/>
        <v/>
      </c>
    </row>
    <row r="102" spans="1:10">
      <c r="A102" t="s">
        <v>309</v>
      </c>
      <c r="B102" t="s">
        <v>310</v>
      </c>
      <c r="C102" t="str">
        <f t="shared" si="5"/>
        <v>1/19</v>
      </c>
      <c r="D102" t="str">
        <f>"274/8582"</f>
        <v>274/8582</v>
      </c>
      <c r="E102">
        <v>0.46053190698791602</v>
      </c>
      <c r="F102">
        <v>0.474211072542013</v>
      </c>
      <c r="G102">
        <v>0.34077921204942202</v>
      </c>
      <c r="H102" t="s">
        <v>1889</v>
      </c>
      <c r="I102">
        <v>1</v>
      </c>
      <c r="J102" t="str">
        <f t="shared" si="4"/>
        <v/>
      </c>
    </row>
    <row r="103" spans="1:10">
      <c r="A103" t="s">
        <v>222</v>
      </c>
      <c r="B103" t="s">
        <v>223</v>
      </c>
      <c r="C103" t="str">
        <f t="shared" si="5"/>
        <v>1/19</v>
      </c>
      <c r="D103" t="str">
        <f>"285/8582"</f>
        <v>285/8582</v>
      </c>
      <c r="E103">
        <v>0.473956889608875</v>
      </c>
      <c r="F103">
        <v>0.47977473873110699</v>
      </c>
      <c r="G103">
        <v>0.34477739321769901</v>
      </c>
      <c r="H103" t="s">
        <v>1920</v>
      </c>
      <c r="I103">
        <v>1</v>
      </c>
      <c r="J103" t="str">
        <f t="shared" si="4"/>
        <v/>
      </c>
    </row>
    <row r="104" spans="1:10">
      <c r="A104" t="s">
        <v>1261</v>
      </c>
      <c r="B104" t="s">
        <v>1262</v>
      </c>
      <c r="C104" t="str">
        <f t="shared" si="5"/>
        <v>1/19</v>
      </c>
      <c r="D104" t="str">
        <f>"286/8582"</f>
        <v>286/8582</v>
      </c>
      <c r="E104">
        <v>0.475161520089462</v>
      </c>
      <c r="F104">
        <v>0.47977473873110699</v>
      </c>
      <c r="G104">
        <v>0.34477739321769901</v>
      </c>
      <c r="H104" t="s">
        <v>1892</v>
      </c>
      <c r="I104">
        <v>1</v>
      </c>
      <c r="J104" t="str">
        <f t="shared" si="4"/>
        <v/>
      </c>
    </row>
    <row r="105" spans="1:10">
      <c r="A105" t="s">
        <v>190</v>
      </c>
      <c r="B105" t="s">
        <v>191</v>
      </c>
      <c r="C105" t="str">
        <f t="shared" si="5"/>
        <v>1/19</v>
      </c>
      <c r="D105" t="str">
        <f>"342/8582"</f>
        <v>342/8582</v>
      </c>
      <c r="E105">
        <v>0.53860207357812795</v>
      </c>
      <c r="F105">
        <v>0.53860207357812795</v>
      </c>
      <c r="G105">
        <v>0.38705209740938401</v>
      </c>
      <c r="H105" t="s">
        <v>1920</v>
      </c>
      <c r="I105">
        <v>1</v>
      </c>
      <c r="J105" t="str">
        <f t="shared" si="4"/>
        <v/>
      </c>
    </row>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EA2AB-2093-4DC2-AFE8-7B789D37E0F9}">
  <dimension ref="A1:J60"/>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114</v>
      </c>
      <c r="B2" t="s">
        <v>115</v>
      </c>
      <c r="C2" t="str">
        <f>"3/13"</f>
        <v>3/13</v>
      </c>
      <c r="D2" t="str">
        <f>"230/8582"</f>
        <v>230/8582</v>
      </c>
      <c r="E2">
        <v>4.4535119098641704E-3</v>
      </c>
      <c r="F2">
        <v>0.13822735979020401</v>
      </c>
      <c r="G2">
        <v>0.108510327043157</v>
      </c>
      <c r="H2" t="s">
        <v>1921</v>
      </c>
      <c r="I2">
        <v>3</v>
      </c>
      <c r="J2" t="str">
        <f t="shared" ref="J2:J60" si="0">IF(F2&lt;0.05,"*","")</f>
        <v/>
      </c>
    </row>
    <row r="3" spans="1:10">
      <c r="A3" t="s">
        <v>1922</v>
      </c>
      <c r="B3" t="s">
        <v>1923</v>
      </c>
      <c r="C3" t="str">
        <f>"1/13"</f>
        <v>1/13</v>
      </c>
      <c r="D3" t="str">
        <f>"10/8582"</f>
        <v>10/8582</v>
      </c>
      <c r="E3">
        <v>1.50529835363136E-2</v>
      </c>
      <c r="F3">
        <v>0.13822735979020401</v>
      </c>
      <c r="G3">
        <v>0.108510327043157</v>
      </c>
      <c r="H3" t="s">
        <v>1924</v>
      </c>
      <c r="I3">
        <v>1</v>
      </c>
      <c r="J3" t="str">
        <f t="shared" si="0"/>
        <v/>
      </c>
    </row>
    <row r="4" spans="1:10">
      <c r="A4" t="s">
        <v>1395</v>
      </c>
      <c r="B4" t="s">
        <v>1396</v>
      </c>
      <c r="C4" t="str">
        <f>"1/13"</f>
        <v>1/13</v>
      </c>
      <c r="D4" t="str">
        <f>"10/8582"</f>
        <v>10/8582</v>
      </c>
      <c r="E4">
        <v>1.50529835363136E-2</v>
      </c>
      <c r="F4">
        <v>0.13822735979020401</v>
      </c>
      <c r="G4">
        <v>0.108510327043157</v>
      </c>
      <c r="H4" t="s">
        <v>1925</v>
      </c>
      <c r="I4">
        <v>1</v>
      </c>
      <c r="J4" t="str">
        <f t="shared" si="0"/>
        <v/>
      </c>
    </row>
    <row r="5" spans="1:10">
      <c r="A5" t="s">
        <v>1060</v>
      </c>
      <c r="B5" t="s">
        <v>1061</v>
      </c>
      <c r="C5" t="str">
        <f>"2/13"</f>
        <v>2/13</v>
      </c>
      <c r="D5" t="str">
        <f>"132/8582"</f>
        <v>132/8582</v>
      </c>
      <c r="E5">
        <v>1.63909842552247E-2</v>
      </c>
      <c r="F5">
        <v>0.13822735979020401</v>
      </c>
      <c r="G5">
        <v>0.108510327043157</v>
      </c>
      <c r="H5" t="s">
        <v>1926</v>
      </c>
      <c r="I5">
        <v>2</v>
      </c>
      <c r="J5" t="str">
        <f t="shared" si="0"/>
        <v/>
      </c>
    </row>
    <row r="6" spans="1:10">
      <c r="A6" t="s">
        <v>1402</v>
      </c>
      <c r="B6" t="s">
        <v>1403</v>
      </c>
      <c r="C6" t="str">
        <f t="shared" ref="C6:C19" si="1">"1/13"</f>
        <v>1/13</v>
      </c>
      <c r="D6" t="str">
        <f>"13/8582"</f>
        <v>13/8582</v>
      </c>
      <c r="E6">
        <v>1.9527922390257899E-2</v>
      </c>
      <c r="F6">
        <v>0.13822735979020401</v>
      </c>
      <c r="G6">
        <v>0.108510327043157</v>
      </c>
      <c r="H6" t="s">
        <v>1925</v>
      </c>
      <c r="I6">
        <v>1</v>
      </c>
      <c r="J6" t="str">
        <f t="shared" si="0"/>
        <v/>
      </c>
    </row>
    <row r="7" spans="1:10">
      <c r="A7" t="s">
        <v>943</v>
      </c>
      <c r="B7" t="s">
        <v>944</v>
      </c>
      <c r="C7" t="str">
        <f t="shared" si="1"/>
        <v>1/13</v>
      </c>
      <c r="D7" t="str">
        <f>"14/8582"</f>
        <v>14/8582</v>
      </c>
      <c r="E7">
        <v>2.1015393158016399E-2</v>
      </c>
      <c r="F7">
        <v>0.13822735979020401</v>
      </c>
      <c r="G7">
        <v>0.108510327043157</v>
      </c>
      <c r="H7" t="s">
        <v>1406</v>
      </c>
      <c r="I7">
        <v>1</v>
      </c>
      <c r="J7" t="str">
        <f t="shared" si="0"/>
        <v/>
      </c>
    </row>
    <row r="8" spans="1:10">
      <c r="A8" t="s">
        <v>1018</v>
      </c>
      <c r="B8" t="s">
        <v>1019</v>
      </c>
      <c r="C8" t="str">
        <f t="shared" si="1"/>
        <v>1/13</v>
      </c>
      <c r="D8" t="str">
        <f>"17/8582"</f>
        <v>17/8582</v>
      </c>
      <c r="E8">
        <v>2.5465316403582499E-2</v>
      </c>
      <c r="F8">
        <v>0.13822735979020401</v>
      </c>
      <c r="G8">
        <v>0.108510327043157</v>
      </c>
      <c r="H8" t="s">
        <v>1927</v>
      </c>
      <c r="I8">
        <v>1</v>
      </c>
      <c r="J8" t="str">
        <f t="shared" si="0"/>
        <v/>
      </c>
    </row>
    <row r="9" spans="1:10">
      <c r="A9" t="s">
        <v>908</v>
      </c>
      <c r="B9" t="s">
        <v>909</v>
      </c>
      <c r="C9" t="str">
        <f t="shared" si="1"/>
        <v>1/13</v>
      </c>
      <c r="D9" t="str">
        <f>"17/8582"</f>
        <v>17/8582</v>
      </c>
      <c r="E9">
        <v>2.5465316403582499E-2</v>
      </c>
      <c r="F9">
        <v>0.13822735979020401</v>
      </c>
      <c r="G9">
        <v>0.108510327043157</v>
      </c>
      <c r="H9" t="s">
        <v>1919</v>
      </c>
      <c r="I9">
        <v>1</v>
      </c>
      <c r="J9" t="str">
        <f t="shared" si="0"/>
        <v/>
      </c>
    </row>
    <row r="10" spans="1:10">
      <c r="A10" t="s">
        <v>829</v>
      </c>
      <c r="B10" t="s">
        <v>830</v>
      </c>
      <c r="C10" t="str">
        <f t="shared" si="1"/>
        <v>1/13</v>
      </c>
      <c r="D10" t="str">
        <f>"20/8582"</f>
        <v>20/8582</v>
      </c>
      <c r="E10">
        <v>2.9896562138037E-2</v>
      </c>
      <c r="F10">
        <v>0.13822735979020401</v>
      </c>
      <c r="G10">
        <v>0.108510327043157</v>
      </c>
      <c r="H10" t="s">
        <v>1928</v>
      </c>
      <c r="I10">
        <v>1</v>
      </c>
      <c r="J10" t="str">
        <f t="shared" si="0"/>
        <v/>
      </c>
    </row>
    <row r="11" spans="1:10">
      <c r="A11" t="s">
        <v>1311</v>
      </c>
      <c r="B11" t="s">
        <v>1312</v>
      </c>
      <c r="C11" t="str">
        <f t="shared" si="1"/>
        <v>1/13</v>
      </c>
      <c r="D11" t="str">
        <f>"28/8582"</f>
        <v>28/8582</v>
      </c>
      <c r="E11">
        <v>4.1622451050780399E-2</v>
      </c>
      <c r="F11">
        <v>0.13822735979020401</v>
      </c>
      <c r="G11">
        <v>0.108510327043157</v>
      </c>
      <c r="H11" t="s">
        <v>1313</v>
      </c>
      <c r="I11">
        <v>1</v>
      </c>
      <c r="J11" t="str">
        <f t="shared" si="0"/>
        <v/>
      </c>
    </row>
    <row r="12" spans="1:10">
      <c r="A12" t="s">
        <v>1314</v>
      </c>
      <c r="B12" t="s">
        <v>1315</v>
      </c>
      <c r="C12" t="str">
        <f t="shared" si="1"/>
        <v>1/13</v>
      </c>
      <c r="D12" t="str">
        <f>"28/8582"</f>
        <v>28/8582</v>
      </c>
      <c r="E12">
        <v>4.1622451050780399E-2</v>
      </c>
      <c r="F12">
        <v>0.13822735979020401</v>
      </c>
      <c r="G12">
        <v>0.108510327043157</v>
      </c>
      <c r="H12" t="s">
        <v>1313</v>
      </c>
      <c r="I12">
        <v>1</v>
      </c>
      <c r="J12" t="str">
        <f t="shared" si="0"/>
        <v/>
      </c>
    </row>
    <row r="13" spans="1:10">
      <c r="A13" t="s">
        <v>1316</v>
      </c>
      <c r="B13" t="s">
        <v>1317</v>
      </c>
      <c r="C13" t="str">
        <f t="shared" si="1"/>
        <v>1/13</v>
      </c>
      <c r="D13" t="str">
        <f>"28/8582"</f>
        <v>28/8582</v>
      </c>
      <c r="E13">
        <v>4.1622451050780399E-2</v>
      </c>
      <c r="F13">
        <v>0.13822735979020401</v>
      </c>
      <c r="G13">
        <v>0.108510327043157</v>
      </c>
      <c r="H13" t="s">
        <v>1313</v>
      </c>
      <c r="I13">
        <v>1</v>
      </c>
      <c r="J13" t="str">
        <f t="shared" si="0"/>
        <v/>
      </c>
    </row>
    <row r="14" spans="1:10">
      <c r="A14" t="s">
        <v>843</v>
      </c>
      <c r="B14" t="s">
        <v>844</v>
      </c>
      <c r="C14" t="str">
        <f t="shared" si="1"/>
        <v>1/13</v>
      </c>
      <c r="D14" t="str">
        <f>"30/8582"</f>
        <v>30/8582</v>
      </c>
      <c r="E14">
        <v>4.4533409224636902E-2</v>
      </c>
      <c r="F14">
        <v>0.13822735979020401</v>
      </c>
      <c r="G14">
        <v>0.108510327043157</v>
      </c>
      <c r="H14" t="s">
        <v>1928</v>
      </c>
      <c r="I14">
        <v>1</v>
      </c>
      <c r="J14" t="str">
        <f t="shared" si="0"/>
        <v/>
      </c>
    </row>
    <row r="15" spans="1:10">
      <c r="A15" t="s">
        <v>957</v>
      </c>
      <c r="B15" t="s">
        <v>958</v>
      </c>
      <c r="C15" t="str">
        <f t="shared" si="1"/>
        <v>1/13</v>
      </c>
      <c r="D15" t="str">
        <f>"32/8582"</f>
        <v>32/8582</v>
      </c>
      <c r="E15">
        <v>4.7436203930465097E-2</v>
      </c>
      <c r="F15">
        <v>0.13822735979020401</v>
      </c>
      <c r="G15">
        <v>0.108510327043157</v>
      </c>
      <c r="H15" t="s">
        <v>959</v>
      </c>
      <c r="I15">
        <v>1</v>
      </c>
      <c r="J15" t="str">
        <f t="shared" si="0"/>
        <v/>
      </c>
    </row>
    <row r="16" spans="1:10">
      <c r="A16" t="s">
        <v>645</v>
      </c>
      <c r="B16" t="s">
        <v>646</v>
      </c>
      <c r="C16" t="str">
        <f t="shared" si="1"/>
        <v>1/13</v>
      </c>
      <c r="D16" t="str">
        <f>"33/8582"</f>
        <v>33/8582</v>
      </c>
      <c r="E16">
        <v>4.8884546544371799E-2</v>
      </c>
      <c r="F16">
        <v>0.13822735979020401</v>
      </c>
      <c r="G16">
        <v>0.108510327043157</v>
      </c>
      <c r="H16" t="s">
        <v>1927</v>
      </c>
      <c r="I16">
        <v>1</v>
      </c>
      <c r="J16" t="str">
        <f t="shared" si="0"/>
        <v/>
      </c>
    </row>
    <row r="17" spans="1:10">
      <c r="A17" t="s">
        <v>1327</v>
      </c>
      <c r="B17" t="s">
        <v>1328</v>
      </c>
      <c r="C17" t="str">
        <f t="shared" si="1"/>
        <v>1/13</v>
      </c>
      <c r="D17" t="str">
        <f>"34/8582"</f>
        <v>34/8582</v>
      </c>
      <c r="E17">
        <v>5.0330856158937697E-2</v>
      </c>
      <c r="F17">
        <v>0.13822735979020401</v>
      </c>
      <c r="G17">
        <v>0.108510327043157</v>
      </c>
      <c r="H17" t="s">
        <v>1313</v>
      </c>
      <c r="I17">
        <v>1</v>
      </c>
      <c r="J17" t="str">
        <f t="shared" si="0"/>
        <v/>
      </c>
    </row>
    <row r="18" spans="1:10">
      <c r="A18" t="s">
        <v>1098</v>
      </c>
      <c r="B18" t="s">
        <v>1099</v>
      </c>
      <c r="C18" t="str">
        <f t="shared" si="1"/>
        <v>1/13</v>
      </c>
      <c r="D18" t="str">
        <f>"35/8582"</f>
        <v>35/8582</v>
      </c>
      <c r="E18">
        <v>5.1775135390329199E-2</v>
      </c>
      <c r="F18">
        <v>0.13822735979020401</v>
      </c>
      <c r="G18">
        <v>0.108510327043157</v>
      </c>
      <c r="H18" t="s">
        <v>1924</v>
      </c>
      <c r="I18">
        <v>1</v>
      </c>
      <c r="J18" t="str">
        <f t="shared" si="0"/>
        <v/>
      </c>
    </row>
    <row r="19" spans="1:10">
      <c r="A19" t="s">
        <v>122</v>
      </c>
      <c r="B19" t="s">
        <v>123</v>
      </c>
      <c r="C19" t="str">
        <f t="shared" si="1"/>
        <v>1/13</v>
      </c>
      <c r="D19" t="str">
        <f>"35/8582"</f>
        <v>35/8582</v>
      </c>
      <c r="E19">
        <v>5.1775135390329199E-2</v>
      </c>
      <c r="F19">
        <v>0.13822735979020401</v>
      </c>
      <c r="G19">
        <v>0.108510327043157</v>
      </c>
      <c r="H19" t="s">
        <v>1928</v>
      </c>
      <c r="I19">
        <v>1</v>
      </c>
      <c r="J19" t="str">
        <f t="shared" si="0"/>
        <v/>
      </c>
    </row>
    <row r="20" spans="1:10">
      <c r="A20" t="s">
        <v>593</v>
      </c>
      <c r="B20" t="s">
        <v>594</v>
      </c>
      <c r="C20" t="str">
        <f>"2/13"</f>
        <v>2/13</v>
      </c>
      <c r="D20" t="str">
        <f>"249/8582"</f>
        <v>249/8582</v>
      </c>
      <c r="E20">
        <v>5.29859211320605E-2</v>
      </c>
      <c r="F20">
        <v>0.13822735979020401</v>
      </c>
      <c r="G20">
        <v>0.108510327043157</v>
      </c>
      <c r="H20" t="s">
        <v>1929</v>
      </c>
      <c r="I20">
        <v>2</v>
      </c>
      <c r="J20" t="str">
        <f t="shared" si="0"/>
        <v/>
      </c>
    </row>
    <row r="21" spans="1:10">
      <c r="A21" t="s">
        <v>1036</v>
      </c>
      <c r="B21" t="s">
        <v>1037</v>
      </c>
      <c r="C21" t="str">
        <f>"1/13"</f>
        <v>1/13</v>
      </c>
      <c r="D21" t="str">
        <f>"36/8582"</f>
        <v>36/8582</v>
      </c>
      <c r="E21">
        <v>5.32173868516519E-2</v>
      </c>
      <c r="F21">
        <v>0.13822735979020401</v>
      </c>
      <c r="G21">
        <v>0.108510327043157</v>
      </c>
      <c r="H21" t="s">
        <v>1927</v>
      </c>
      <c r="I21">
        <v>1</v>
      </c>
      <c r="J21" t="str">
        <f t="shared" si="0"/>
        <v/>
      </c>
    </row>
    <row r="22" spans="1:10">
      <c r="A22" t="s">
        <v>596</v>
      </c>
      <c r="B22" t="s">
        <v>597</v>
      </c>
      <c r="C22" t="str">
        <f>"2/13"</f>
        <v>2/13</v>
      </c>
      <c r="D22" t="str">
        <f>"250/8582"</f>
        <v>250/8582</v>
      </c>
      <c r="E22">
        <v>5.3367862156850299E-2</v>
      </c>
      <c r="F22">
        <v>0.13822735979020401</v>
      </c>
      <c r="G22">
        <v>0.108510327043157</v>
      </c>
      <c r="H22" t="s">
        <v>1929</v>
      </c>
      <c r="I22">
        <v>2</v>
      </c>
      <c r="J22" t="str">
        <f t="shared" si="0"/>
        <v/>
      </c>
    </row>
    <row r="23" spans="1:10">
      <c r="A23" t="s">
        <v>1041</v>
      </c>
      <c r="B23" t="s">
        <v>1042</v>
      </c>
      <c r="C23" t="str">
        <f t="shared" ref="C23:C44" si="2">"1/13"</f>
        <v>1/13</v>
      </c>
      <c r="D23" t="str">
        <f>"40/8582"</f>
        <v>40/8582</v>
      </c>
      <c r="E23">
        <v>5.89661671514198E-2</v>
      </c>
      <c r="F23">
        <v>0.13822735979020401</v>
      </c>
      <c r="G23">
        <v>0.108510327043157</v>
      </c>
      <c r="H23" t="s">
        <v>1930</v>
      </c>
      <c r="I23">
        <v>1</v>
      </c>
      <c r="J23" t="str">
        <f t="shared" si="0"/>
        <v/>
      </c>
    </row>
    <row r="24" spans="1:10">
      <c r="A24" t="s">
        <v>713</v>
      </c>
      <c r="B24" t="s">
        <v>714</v>
      </c>
      <c r="C24" t="str">
        <f t="shared" si="2"/>
        <v>1/13</v>
      </c>
      <c r="D24" t="str">
        <f>"41/8582"</f>
        <v>41/8582</v>
      </c>
      <c r="E24">
        <v>6.0398318852079198E-2</v>
      </c>
      <c r="F24">
        <v>0.13822735979020401</v>
      </c>
      <c r="G24">
        <v>0.108510327043157</v>
      </c>
      <c r="H24" t="s">
        <v>1924</v>
      </c>
      <c r="I24">
        <v>1</v>
      </c>
      <c r="J24" t="str">
        <f t="shared" si="0"/>
        <v/>
      </c>
    </row>
    <row r="25" spans="1:10">
      <c r="A25" t="s">
        <v>1329</v>
      </c>
      <c r="B25" t="s">
        <v>1330</v>
      </c>
      <c r="C25" t="str">
        <f t="shared" si="2"/>
        <v>1/13</v>
      </c>
      <c r="D25" t="str">
        <f>"41/8582"</f>
        <v>41/8582</v>
      </c>
      <c r="E25">
        <v>6.0398318852079198E-2</v>
      </c>
      <c r="F25">
        <v>0.13822735979020401</v>
      </c>
      <c r="G25">
        <v>0.108510327043157</v>
      </c>
      <c r="H25" t="s">
        <v>1313</v>
      </c>
      <c r="I25">
        <v>1</v>
      </c>
      <c r="J25" t="str">
        <f t="shared" si="0"/>
        <v/>
      </c>
    </row>
    <row r="26" spans="1:10">
      <c r="A26" t="s">
        <v>1331</v>
      </c>
      <c r="B26" t="s">
        <v>1332</v>
      </c>
      <c r="C26" t="str">
        <f t="shared" si="2"/>
        <v>1/13</v>
      </c>
      <c r="D26" t="str">
        <f>"41/8582"</f>
        <v>41/8582</v>
      </c>
      <c r="E26">
        <v>6.0398318852079198E-2</v>
      </c>
      <c r="F26">
        <v>0.13822735979020401</v>
      </c>
      <c r="G26">
        <v>0.108510327043157</v>
      </c>
      <c r="H26" t="s">
        <v>1313</v>
      </c>
      <c r="I26">
        <v>1</v>
      </c>
      <c r="J26" t="str">
        <f t="shared" si="0"/>
        <v/>
      </c>
    </row>
    <row r="27" spans="1:10">
      <c r="A27" t="s">
        <v>588</v>
      </c>
      <c r="B27" t="s">
        <v>589</v>
      </c>
      <c r="C27" t="str">
        <f t="shared" si="2"/>
        <v>1/13</v>
      </c>
      <c r="D27" t="str">
        <f>"42/8582"</f>
        <v>42/8582</v>
      </c>
      <c r="E27">
        <v>6.1828458397205098E-2</v>
      </c>
      <c r="F27">
        <v>0.13822735979020401</v>
      </c>
      <c r="G27">
        <v>0.108510327043157</v>
      </c>
      <c r="H27" t="s">
        <v>1931</v>
      </c>
      <c r="I27">
        <v>1</v>
      </c>
      <c r="J27" t="str">
        <f t="shared" si="0"/>
        <v/>
      </c>
    </row>
    <row r="28" spans="1:10">
      <c r="A28" t="s">
        <v>715</v>
      </c>
      <c r="B28" t="s">
        <v>716</v>
      </c>
      <c r="C28" t="str">
        <f t="shared" si="2"/>
        <v>1/13</v>
      </c>
      <c r="D28" t="str">
        <f>"43/8582"</f>
        <v>43/8582</v>
      </c>
      <c r="E28">
        <v>6.3256588378567694E-2</v>
      </c>
      <c r="F28">
        <v>0.13822735979020401</v>
      </c>
      <c r="G28">
        <v>0.108510327043157</v>
      </c>
      <c r="H28" t="s">
        <v>1924</v>
      </c>
      <c r="I28">
        <v>1</v>
      </c>
      <c r="J28" t="str">
        <f t="shared" si="0"/>
        <v/>
      </c>
    </row>
    <row r="29" spans="1:10">
      <c r="A29" t="s">
        <v>578</v>
      </c>
      <c r="B29" t="s">
        <v>579</v>
      </c>
      <c r="C29" t="str">
        <f t="shared" si="2"/>
        <v>1/13</v>
      </c>
      <c r="D29" t="str">
        <f>"45/8582"</f>
        <v>45/8582</v>
      </c>
      <c r="E29">
        <v>6.6106830001907493E-2</v>
      </c>
      <c r="F29">
        <v>0.139296534646877</v>
      </c>
      <c r="G29">
        <v>0.109349643612178</v>
      </c>
      <c r="H29" t="s">
        <v>1928</v>
      </c>
      <c r="I29">
        <v>1</v>
      </c>
      <c r="J29" t="str">
        <f t="shared" si="0"/>
        <v/>
      </c>
    </row>
    <row r="30" spans="1:10">
      <c r="A30" t="s">
        <v>1047</v>
      </c>
      <c r="B30" t="s">
        <v>1048</v>
      </c>
      <c r="C30" t="str">
        <f t="shared" si="2"/>
        <v>1/13</v>
      </c>
      <c r="D30" t="str">
        <f>"48/8582"</f>
        <v>48/8582</v>
      </c>
      <c r="E30">
        <v>7.0367185328570003E-2</v>
      </c>
      <c r="F30">
        <v>0.14316082532364199</v>
      </c>
      <c r="G30">
        <v>0.11238316350116399</v>
      </c>
      <c r="H30" t="s">
        <v>1930</v>
      </c>
      <c r="I30">
        <v>1</v>
      </c>
      <c r="J30" t="str">
        <f t="shared" si="0"/>
        <v/>
      </c>
    </row>
    <row r="31" spans="1:10">
      <c r="A31" t="s">
        <v>230</v>
      </c>
      <c r="B31" t="s">
        <v>231</v>
      </c>
      <c r="C31" t="str">
        <f t="shared" si="2"/>
        <v>1/13</v>
      </c>
      <c r="D31" t="str">
        <f>"57/8582"</f>
        <v>57/8582</v>
      </c>
      <c r="E31">
        <v>8.3040848109288995E-2</v>
      </c>
      <c r="F31">
        <v>0.158607867825971</v>
      </c>
      <c r="G31">
        <v>0.12450929856097601</v>
      </c>
      <c r="H31" t="s">
        <v>1313</v>
      </c>
      <c r="I31">
        <v>1</v>
      </c>
      <c r="J31" t="str">
        <f t="shared" si="0"/>
        <v/>
      </c>
    </row>
    <row r="32" spans="1:10">
      <c r="A32" t="s">
        <v>963</v>
      </c>
      <c r="B32" t="s">
        <v>964</v>
      </c>
      <c r="C32" t="str">
        <f t="shared" si="2"/>
        <v>1/13</v>
      </c>
      <c r="D32" t="str">
        <f>"58/8582"</f>
        <v>58/8582</v>
      </c>
      <c r="E32">
        <v>8.4439143590178095E-2</v>
      </c>
      <c r="F32">
        <v>0.158607867825971</v>
      </c>
      <c r="G32">
        <v>0.12450929856097601</v>
      </c>
      <c r="H32" t="s">
        <v>959</v>
      </c>
      <c r="I32">
        <v>1</v>
      </c>
      <c r="J32" t="str">
        <f t="shared" si="0"/>
        <v/>
      </c>
    </row>
    <row r="33" spans="1:10">
      <c r="A33" t="s">
        <v>134</v>
      </c>
      <c r="B33" t="s">
        <v>135</v>
      </c>
      <c r="C33" t="str">
        <f t="shared" si="2"/>
        <v>1/13</v>
      </c>
      <c r="D33" t="str">
        <f>"60/8582"</f>
        <v>60/8582</v>
      </c>
      <c r="E33">
        <v>8.7229831574339695E-2</v>
      </c>
      <c r="F33">
        <v>0.158607867825971</v>
      </c>
      <c r="G33">
        <v>0.12450929856097601</v>
      </c>
      <c r="H33" t="s">
        <v>1928</v>
      </c>
      <c r="I33">
        <v>1</v>
      </c>
      <c r="J33" t="str">
        <f t="shared" si="0"/>
        <v/>
      </c>
    </row>
    <row r="34" spans="1:10">
      <c r="A34" t="s">
        <v>661</v>
      </c>
      <c r="B34" t="s">
        <v>662</v>
      </c>
      <c r="C34" t="str">
        <f t="shared" si="2"/>
        <v>1/13</v>
      </c>
      <c r="D34" t="str">
        <f>"63/8582"</f>
        <v>63/8582</v>
      </c>
      <c r="E34">
        <v>9.1401144170898604E-2</v>
      </c>
      <c r="F34">
        <v>0.158607867825971</v>
      </c>
      <c r="G34">
        <v>0.12450929856097601</v>
      </c>
      <c r="H34" t="s">
        <v>1927</v>
      </c>
      <c r="I34">
        <v>1</v>
      </c>
      <c r="J34" t="str">
        <f t="shared" si="0"/>
        <v/>
      </c>
    </row>
    <row r="35" spans="1:10">
      <c r="A35" t="s">
        <v>1112</v>
      </c>
      <c r="B35" t="s">
        <v>1113</v>
      </c>
      <c r="C35" t="str">
        <f t="shared" si="2"/>
        <v>1/13</v>
      </c>
      <c r="D35" t="str">
        <f>"63/8582"</f>
        <v>63/8582</v>
      </c>
      <c r="E35">
        <v>9.1401144170898604E-2</v>
      </c>
      <c r="F35">
        <v>0.158607867825971</v>
      </c>
      <c r="G35">
        <v>0.12450929856097601</v>
      </c>
      <c r="H35" t="s">
        <v>1924</v>
      </c>
      <c r="I35">
        <v>1</v>
      </c>
      <c r="J35" t="str">
        <f t="shared" si="0"/>
        <v/>
      </c>
    </row>
    <row r="36" spans="1:10">
      <c r="A36" t="s">
        <v>852</v>
      </c>
      <c r="B36" t="s">
        <v>853</v>
      </c>
      <c r="C36" t="str">
        <f t="shared" si="2"/>
        <v>1/13</v>
      </c>
      <c r="D36" t="str">
        <f>"67/8582"</f>
        <v>67/8582</v>
      </c>
      <c r="E36">
        <v>9.6935524392070899E-2</v>
      </c>
      <c r="F36">
        <v>0.15911660440113901</v>
      </c>
      <c r="G36">
        <v>0.124908663579842</v>
      </c>
      <c r="H36" t="s">
        <v>1928</v>
      </c>
      <c r="I36">
        <v>1</v>
      </c>
      <c r="J36" t="str">
        <f t="shared" si="0"/>
        <v/>
      </c>
    </row>
    <row r="37" spans="1:10">
      <c r="A37" t="s">
        <v>295</v>
      </c>
      <c r="B37" t="s">
        <v>296</v>
      </c>
      <c r="C37" t="str">
        <f t="shared" si="2"/>
        <v>1/13</v>
      </c>
      <c r="D37" t="str">
        <f>"70/8582"</f>
        <v>70/8582</v>
      </c>
      <c r="E37">
        <v>0.10106587037228799</v>
      </c>
      <c r="F37">
        <v>0.15911660440113901</v>
      </c>
      <c r="G37">
        <v>0.124908663579842</v>
      </c>
      <c r="H37" t="s">
        <v>1919</v>
      </c>
      <c r="I37">
        <v>1</v>
      </c>
      <c r="J37" t="str">
        <f t="shared" si="0"/>
        <v/>
      </c>
    </row>
    <row r="38" spans="1:10">
      <c r="A38" t="s">
        <v>1054</v>
      </c>
      <c r="B38" t="s">
        <v>1055</v>
      </c>
      <c r="C38" t="str">
        <f t="shared" si="2"/>
        <v>1/13</v>
      </c>
      <c r="D38" t="str">
        <f>"72/8582"</f>
        <v>72/8582</v>
      </c>
      <c r="E38">
        <v>0.103809739099731</v>
      </c>
      <c r="F38">
        <v>0.15911660440113901</v>
      </c>
      <c r="G38">
        <v>0.124908663579842</v>
      </c>
      <c r="H38" t="s">
        <v>1930</v>
      </c>
      <c r="I38">
        <v>1</v>
      </c>
      <c r="J38" t="str">
        <f t="shared" si="0"/>
        <v/>
      </c>
    </row>
    <row r="39" spans="1:10">
      <c r="A39" t="s">
        <v>138</v>
      </c>
      <c r="B39" t="s">
        <v>139</v>
      </c>
      <c r="C39" t="str">
        <f t="shared" si="2"/>
        <v>1/13</v>
      </c>
      <c r="D39" t="str">
        <f>"73/8582"</f>
        <v>73/8582</v>
      </c>
      <c r="E39">
        <v>0.105178772400753</v>
      </c>
      <c r="F39">
        <v>0.15911660440113901</v>
      </c>
      <c r="G39">
        <v>0.124908663579842</v>
      </c>
      <c r="H39" t="s">
        <v>1928</v>
      </c>
      <c r="I39">
        <v>1</v>
      </c>
      <c r="J39" t="str">
        <f t="shared" si="0"/>
        <v/>
      </c>
    </row>
    <row r="40" spans="1:10">
      <c r="A40" t="s">
        <v>1422</v>
      </c>
      <c r="B40" t="s">
        <v>1423</v>
      </c>
      <c r="C40" t="str">
        <f t="shared" si="2"/>
        <v>1/13</v>
      </c>
      <c r="D40" t="str">
        <f>"73/8582"</f>
        <v>73/8582</v>
      </c>
      <c r="E40">
        <v>0.105178772400753</v>
      </c>
      <c r="F40">
        <v>0.15911660440113901</v>
      </c>
      <c r="G40">
        <v>0.124908663579842</v>
      </c>
      <c r="H40" t="s">
        <v>1925</v>
      </c>
      <c r="I40">
        <v>1</v>
      </c>
      <c r="J40" t="str">
        <f t="shared" si="0"/>
        <v/>
      </c>
    </row>
    <row r="41" spans="1:10">
      <c r="A41" t="s">
        <v>967</v>
      </c>
      <c r="B41" t="s">
        <v>968</v>
      </c>
      <c r="C41" t="str">
        <f t="shared" si="2"/>
        <v>1/13</v>
      </c>
      <c r="D41" t="str">
        <f>"87/8582"</f>
        <v>87/8582</v>
      </c>
      <c r="E41">
        <v>0.124143645992081</v>
      </c>
      <c r="F41">
        <v>0.18311187783832</v>
      </c>
      <c r="G41">
        <v>0.14374527430662101</v>
      </c>
      <c r="H41" t="s">
        <v>959</v>
      </c>
      <c r="I41">
        <v>1</v>
      </c>
      <c r="J41" t="str">
        <f t="shared" si="0"/>
        <v/>
      </c>
    </row>
    <row r="42" spans="1:10">
      <c r="A42" t="s">
        <v>1056</v>
      </c>
      <c r="B42" t="s">
        <v>1057</v>
      </c>
      <c r="C42" t="str">
        <f t="shared" si="2"/>
        <v>1/13</v>
      </c>
      <c r="D42" t="str">
        <f>"91/8582"</f>
        <v>91/8582</v>
      </c>
      <c r="E42">
        <v>0.12949362814055801</v>
      </c>
      <c r="F42">
        <v>0.18634448927543701</v>
      </c>
      <c r="G42">
        <v>0.14628291754004</v>
      </c>
      <c r="H42" t="s">
        <v>1930</v>
      </c>
      <c r="I42">
        <v>1</v>
      </c>
      <c r="J42" t="str">
        <f t="shared" si="0"/>
        <v/>
      </c>
    </row>
    <row r="43" spans="1:10">
      <c r="A43" t="s">
        <v>145</v>
      </c>
      <c r="B43" t="s">
        <v>146</v>
      </c>
      <c r="C43" t="str">
        <f t="shared" si="2"/>
        <v>1/13</v>
      </c>
      <c r="D43" t="str">
        <f>"95/8582"</f>
        <v>95/8582</v>
      </c>
      <c r="E43">
        <v>0.13481343066059001</v>
      </c>
      <c r="F43">
        <v>0.18861073812582799</v>
      </c>
      <c r="G43">
        <v>0.148061953212068</v>
      </c>
      <c r="H43" t="s">
        <v>1930</v>
      </c>
      <c r="I43">
        <v>1</v>
      </c>
      <c r="J43" t="str">
        <f t="shared" si="0"/>
        <v/>
      </c>
    </row>
    <row r="44" spans="1:10">
      <c r="A44" t="s">
        <v>301</v>
      </c>
      <c r="B44" t="s">
        <v>302</v>
      </c>
      <c r="C44" t="str">
        <f t="shared" si="2"/>
        <v>1/13</v>
      </c>
      <c r="D44" t="str">
        <f>"97/8582"</f>
        <v>97/8582</v>
      </c>
      <c r="E44">
        <v>0.13746206337983999</v>
      </c>
      <c r="F44">
        <v>0.18861073812582799</v>
      </c>
      <c r="G44">
        <v>0.148061953212068</v>
      </c>
      <c r="H44" t="s">
        <v>1313</v>
      </c>
      <c r="I44">
        <v>1</v>
      </c>
      <c r="J44" t="str">
        <f t="shared" si="0"/>
        <v/>
      </c>
    </row>
    <row r="45" spans="1:10">
      <c r="A45" t="s">
        <v>160</v>
      </c>
      <c r="B45" t="s">
        <v>161</v>
      </c>
      <c r="C45" t="str">
        <f>"2/13"</f>
        <v>2/13</v>
      </c>
      <c r="D45" t="str">
        <f>"447/8582"</f>
        <v>447/8582</v>
      </c>
      <c r="E45">
        <v>0.144657881606405</v>
      </c>
      <c r="F45">
        <v>0.19058720257443401</v>
      </c>
      <c r="G45">
        <v>0.149613504251117</v>
      </c>
      <c r="H45" t="s">
        <v>1929</v>
      </c>
      <c r="I45">
        <v>2</v>
      </c>
      <c r="J45" t="str">
        <f t="shared" si="0"/>
        <v/>
      </c>
    </row>
    <row r="46" spans="1:10">
      <c r="A46" t="s">
        <v>859</v>
      </c>
      <c r="B46" t="s">
        <v>860</v>
      </c>
      <c r="C46" t="str">
        <f t="shared" ref="C46:C60" si="3">"1/13"</f>
        <v>1/13</v>
      </c>
      <c r="D46" t="str">
        <f>"103/8582"</f>
        <v>103/8582</v>
      </c>
      <c r="E46">
        <v>0.145363120607619</v>
      </c>
      <c r="F46">
        <v>0.19058720257443401</v>
      </c>
      <c r="G46">
        <v>0.149613504251117</v>
      </c>
      <c r="H46" t="s">
        <v>1924</v>
      </c>
      <c r="I46">
        <v>1</v>
      </c>
      <c r="J46" t="str">
        <f t="shared" si="0"/>
        <v/>
      </c>
    </row>
    <row r="47" spans="1:10">
      <c r="A47" t="s">
        <v>147</v>
      </c>
      <c r="B47" t="s">
        <v>148</v>
      </c>
      <c r="C47" t="str">
        <f t="shared" si="3"/>
        <v>1/13</v>
      </c>
      <c r="D47" t="str">
        <f>"106/8582"</f>
        <v>106/8582</v>
      </c>
      <c r="E47">
        <v>0.14928854592843599</v>
      </c>
      <c r="F47">
        <v>0.19147878716908101</v>
      </c>
      <c r="G47">
        <v>0.15031341008812801</v>
      </c>
      <c r="H47" t="s">
        <v>1932</v>
      </c>
      <c r="I47">
        <v>1</v>
      </c>
      <c r="J47" t="str">
        <f t="shared" si="0"/>
        <v/>
      </c>
    </row>
    <row r="48" spans="1:10">
      <c r="A48" t="s">
        <v>149</v>
      </c>
      <c r="B48" t="s">
        <v>150</v>
      </c>
      <c r="C48" t="str">
        <f t="shared" si="3"/>
        <v>1/13</v>
      </c>
      <c r="D48" t="str">
        <f>"111/8582"</f>
        <v>111/8582</v>
      </c>
      <c r="E48">
        <v>0.15579395608994301</v>
      </c>
      <c r="F48">
        <v>0.191496737693889</v>
      </c>
      <c r="G48">
        <v>0.150327501490296</v>
      </c>
      <c r="H48" t="s">
        <v>1924</v>
      </c>
      <c r="I48">
        <v>1</v>
      </c>
      <c r="J48" t="str">
        <f t="shared" si="0"/>
        <v/>
      </c>
    </row>
    <row r="49" spans="1:10">
      <c r="A49" t="s">
        <v>973</v>
      </c>
      <c r="B49" t="s">
        <v>974</v>
      </c>
      <c r="C49" t="str">
        <f t="shared" si="3"/>
        <v>1/13</v>
      </c>
      <c r="D49" t="str">
        <f>"111/8582"</f>
        <v>111/8582</v>
      </c>
      <c r="E49">
        <v>0.15579395608994301</v>
      </c>
      <c r="F49">
        <v>0.191496737693889</v>
      </c>
      <c r="G49">
        <v>0.150327501490296</v>
      </c>
      <c r="H49" t="s">
        <v>959</v>
      </c>
      <c r="I49">
        <v>1</v>
      </c>
      <c r="J49" t="str">
        <f t="shared" si="0"/>
        <v/>
      </c>
    </row>
    <row r="50" spans="1:10">
      <c r="A50" t="s">
        <v>1356</v>
      </c>
      <c r="B50" t="s">
        <v>1357</v>
      </c>
      <c r="C50" t="str">
        <f t="shared" si="3"/>
        <v>1/13</v>
      </c>
      <c r="D50" t="str">
        <f>"133/8582"</f>
        <v>133/8582</v>
      </c>
      <c r="E50">
        <v>0.18387589948932401</v>
      </c>
      <c r="F50">
        <v>0.22140159326265499</v>
      </c>
      <c r="G50">
        <v>0.17380321326595599</v>
      </c>
      <c r="H50" t="s">
        <v>1924</v>
      </c>
      <c r="I50">
        <v>1</v>
      </c>
      <c r="J50" t="str">
        <f t="shared" si="0"/>
        <v/>
      </c>
    </row>
    <row r="51" spans="1:10">
      <c r="A51" t="s">
        <v>247</v>
      </c>
      <c r="B51" t="s">
        <v>248</v>
      </c>
      <c r="C51" t="str">
        <f t="shared" si="3"/>
        <v>1/13</v>
      </c>
      <c r="D51" t="str">
        <f>"138/8582"</f>
        <v>138/8582</v>
      </c>
      <c r="E51">
        <v>0.190136706441143</v>
      </c>
      <c r="F51">
        <v>0.22140448200442001</v>
      </c>
      <c r="G51">
        <v>0.17380548096689499</v>
      </c>
      <c r="H51" t="s">
        <v>1313</v>
      </c>
      <c r="I51">
        <v>1</v>
      </c>
      <c r="J51" t="str">
        <f t="shared" si="0"/>
        <v/>
      </c>
    </row>
    <row r="52" spans="1:10">
      <c r="A52" t="s">
        <v>151</v>
      </c>
      <c r="B52" t="s">
        <v>152</v>
      </c>
      <c r="C52" t="str">
        <f t="shared" si="3"/>
        <v>1/13</v>
      </c>
      <c r="D52" t="str">
        <f>"139/8582"</f>
        <v>139/8582</v>
      </c>
      <c r="E52">
        <v>0.19138353529195601</v>
      </c>
      <c r="F52">
        <v>0.22140448200442001</v>
      </c>
      <c r="G52">
        <v>0.17380548096689499</v>
      </c>
      <c r="H52" t="s">
        <v>1924</v>
      </c>
      <c r="I52">
        <v>1</v>
      </c>
      <c r="J52" t="str">
        <f t="shared" si="0"/>
        <v/>
      </c>
    </row>
    <row r="53" spans="1:10">
      <c r="A53" t="s">
        <v>251</v>
      </c>
      <c r="B53" t="s">
        <v>252</v>
      </c>
      <c r="C53" t="str">
        <f t="shared" si="3"/>
        <v>1/13</v>
      </c>
      <c r="D53" t="str">
        <f>"201/8582"</f>
        <v>201/8582</v>
      </c>
      <c r="E53">
        <v>0.265316074892536</v>
      </c>
      <c r="F53">
        <v>0.30103170035883797</v>
      </c>
      <c r="G53">
        <v>0.23631391285974801</v>
      </c>
      <c r="H53" t="s">
        <v>1313</v>
      </c>
      <c r="I53">
        <v>1</v>
      </c>
      <c r="J53" t="str">
        <f t="shared" si="0"/>
        <v/>
      </c>
    </row>
    <row r="54" spans="1:10">
      <c r="A54" t="s">
        <v>255</v>
      </c>
      <c r="B54" t="s">
        <v>256</v>
      </c>
      <c r="C54" t="str">
        <f t="shared" si="3"/>
        <v>1/13</v>
      </c>
      <c r="D54" t="str">
        <f>"218/8582"</f>
        <v>218/8582</v>
      </c>
      <c r="E54">
        <v>0.28446859554040399</v>
      </c>
      <c r="F54">
        <v>0.31667258748837501</v>
      </c>
      <c r="G54">
        <v>0.24859221854573599</v>
      </c>
      <c r="H54" t="s">
        <v>1919</v>
      </c>
      <c r="I54">
        <v>1</v>
      </c>
      <c r="J54" t="str">
        <f t="shared" si="0"/>
        <v/>
      </c>
    </row>
    <row r="55" spans="1:10">
      <c r="A55" t="s">
        <v>507</v>
      </c>
      <c r="B55" t="s">
        <v>508</v>
      </c>
      <c r="C55" t="str">
        <f t="shared" si="3"/>
        <v>1/13</v>
      </c>
      <c r="D55" t="str">
        <f>"249/8582"</f>
        <v>249/8582</v>
      </c>
      <c r="E55">
        <v>0.31821213442982099</v>
      </c>
      <c r="F55">
        <v>0.34767622095110101</v>
      </c>
      <c r="G55">
        <v>0.27293048567080203</v>
      </c>
      <c r="H55" t="s">
        <v>1919</v>
      </c>
      <c r="I55">
        <v>1</v>
      </c>
      <c r="J55" t="str">
        <f t="shared" si="0"/>
        <v/>
      </c>
    </row>
    <row r="56" spans="1:10">
      <c r="A56" t="s">
        <v>314</v>
      </c>
      <c r="B56" t="s">
        <v>315</v>
      </c>
      <c r="C56" t="str">
        <f t="shared" si="3"/>
        <v>1/13</v>
      </c>
      <c r="D56" t="str">
        <f>"307/8582"</f>
        <v>307/8582</v>
      </c>
      <c r="E56">
        <v>0.37743197171447301</v>
      </c>
      <c r="F56">
        <v>0.40488156965734401</v>
      </c>
      <c r="G56">
        <v>0.31783744986481899</v>
      </c>
      <c r="H56" t="s">
        <v>1406</v>
      </c>
      <c r="I56">
        <v>1</v>
      </c>
      <c r="J56" t="str">
        <f t="shared" si="0"/>
        <v/>
      </c>
    </row>
    <row r="57" spans="1:10">
      <c r="A57" t="s">
        <v>262</v>
      </c>
      <c r="B57" t="s">
        <v>263</v>
      </c>
      <c r="C57" t="str">
        <f t="shared" si="3"/>
        <v>1/13</v>
      </c>
      <c r="D57" t="str">
        <f>"323/8582"</f>
        <v>323/8582</v>
      </c>
      <c r="E57">
        <v>0.39291164420631602</v>
      </c>
      <c r="F57">
        <v>0.413960482288797</v>
      </c>
      <c r="G57">
        <v>0.32496451776462199</v>
      </c>
      <c r="H57" t="s">
        <v>1313</v>
      </c>
      <c r="I57">
        <v>1</v>
      </c>
      <c r="J57" t="str">
        <f t="shared" si="0"/>
        <v/>
      </c>
    </row>
    <row r="58" spans="1:10">
      <c r="A58" t="s">
        <v>316</v>
      </c>
      <c r="B58" t="s">
        <v>317</v>
      </c>
      <c r="C58" t="str">
        <f t="shared" si="3"/>
        <v>1/13</v>
      </c>
      <c r="D58" t="str">
        <f>"394/8582"</f>
        <v>394/8582</v>
      </c>
      <c r="E58">
        <v>0.45741087682354298</v>
      </c>
      <c r="F58">
        <v>0.47053593352742201</v>
      </c>
      <c r="G58">
        <v>0.36937700401795798</v>
      </c>
      <c r="H58" t="s">
        <v>1406</v>
      </c>
      <c r="I58">
        <v>1</v>
      </c>
      <c r="J58" t="str">
        <f t="shared" si="0"/>
        <v/>
      </c>
    </row>
    <row r="59" spans="1:10">
      <c r="A59" t="s">
        <v>619</v>
      </c>
      <c r="B59" t="s">
        <v>620</v>
      </c>
      <c r="C59" t="str">
        <f t="shared" si="3"/>
        <v>1/13</v>
      </c>
      <c r="D59" t="str">
        <f>"400/8582"</f>
        <v>400/8582</v>
      </c>
      <c r="E59">
        <v>0.46256074821339699</v>
      </c>
      <c r="F59">
        <v>0.47053593352742201</v>
      </c>
      <c r="G59">
        <v>0.36937700401795798</v>
      </c>
      <c r="H59" t="s">
        <v>1928</v>
      </c>
      <c r="I59">
        <v>1</v>
      </c>
      <c r="J59" t="str">
        <f t="shared" si="0"/>
        <v/>
      </c>
    </row>
    <row r="60" spans="1:10">
      <c r="A60" t="s">
        <v>84</v>
      </c>
      <c r="B60" t="s">
        <v>85</v>
      </c>
      <c r="C60" t="str">
        <f t="shared" si="3"/>
        <v>1/13</v>
      </c>
      <c r="D60" t="str">
        <f>"492/8582"</f>
        <v>492/8582</v>
      </c>
      <c r="E60">
        <v>0.53608346176112298</v>
      </c>
      <c r="F60">
        <v>0.53608346176112298</v>
      </c>
      <c r="G60">
        <v>0.42083269076698299</v>
      </c>
      <c r="H60" t="s">
        <v>1925</v>
      </c>
      <c r="I60">
        <v>1</v>
      </c>
      <c r="J60" t="str">
        <f t="shared" si="0"/>
        <v/>
      </c>
    </row>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6E0A7-123F-4A80-9143-B72AFE226ACF}">
  <sheetPr>
    <tabColor theme="9"/>
  </sheetPr>
  <dimension ref="A1:J86"/>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1001</v>
      </c>
      <c r="B2" s="9" t="s">
        <v>1002</v>
      </c>
      <c r="C2" s="9" t="str">
        <f>"2/19"</f>
        <v>2/19</v>
      </c>
      <c r="D2" s="9" t="str">
        <f>"48/8582"</f>
        <v>48/8582</v>
      </c>
      <c r="E2" s="9">
        <v>4.9300370384917401E-3</v>
      </c>
      <c r="F2" s="9">
        <v>0.20955967934376399</v>
      </c>
      <c r="G2" s="9">
        <v>0.18166164153639</v>
      </c>
      <c r="H2" s="9" t="s">
        <v>1933</v>
      </c>
      <c r="I2" s="9">
        <v>2</v>
      </c>
      <c r="J2" s="9" t="str">
        <f t="shared" ref="J2:J65" si="0">IF(F2&lt;0.05,"*","")</f>
        <v/>
      </c>
    </row>
    <row r="3" spans="1:10">
      <c r="A3" s="9" t="s">
        <v>1003</v>
      </c>
      <c r="B3" s="9" t="s">
        <v>1004</v>
      </c>
      <c r="C3" s="9" t="str">
        <f>"2/19"</f>
        <v>2/19</v>
      </c>
      <c r="D3" s="9" t="str">
        <f>"53/8582"</f>
        <v>53/8582</v>
      </c>
      <c r="E3" s="9">
        <v>5.9831675779490898E-3</v>
      </c>
      <c r="F3" s="9">
        <v>0.20955967934376399</v>
      </c>
      <c r="G3" s="9">
        <v>0.18166164153639</v>
      </c>
      <c r="H3" s="9" t="s">
        <v>1933</v>
      </c>
      <c r="I3" s="9">
        <v>2</v>
      </c>
      <c r="J3" s="9" t="str">
        <f t="shared" si="0"/>
        <v/>
      </c>
    </row>
    <row r="4" spans="1:10">
      <c r="A4" t="s">
        <v>1054</v>
      </c>
      <c r="B4" t="s">
        <v>1055</v>
      </c>
      <c r="C4" t="str">
        <f>"2/19"</f>
        <v>2/19</v>
      </c>
      <c r="D4" t="str">
        <f>"72/8582"</f>
        <v>72/8582</v>
      </c>
      <c r="E4">
        <v>1.0824030365652699E-2</v>
      </c>
      <c r="F4">
        <v>0.20955967934376399</v>
      </c>
      <c r="G4">
        <v>0.18166164153639</v>
      </c>
      <c r="H4" t="s">
        <v>1934</v>
      </c>
      <c r="I4">
        <v>2</v>
      </c>
      <c r="J4" t="str">
        <f t="shared" si="0"/>
        <v/>
      </c>
    </row>
    <row r="5" spans="1:10">
      <c r="A5" t="s">
        <v>114</v>
      </c>
      <c r="B5" t="s">
        <v>115</v>
      </c>
      <c r="C5" t="str">
        <f>"3/19"</f>
        <v>3/19</v>
      </c>
      <c r="D5" t="str">
        <f>"230/8582"</f>
        <v>230/8582</v>
      </c>
      <c r="E5">
        <v>1.3405517898127399E-2</v>
      </c>
      <c r="F5">
        <v>0.20955967934376399</v>
      </c>
      <c r="G5">
        <v>0.18166164153639</v>
      </c>
      <c r="H5" t="s">
        <v>1935</v>
      </c>
      <c r="I5">
        <v>3</v>
      </c>
      <c r="J5" t="str">
        <f t="shared" si="0"/>
        <v/>
      </c>
    </row>
    <row r="6" spans="1:10">
      <c r="A6" t="s">
        <v>65</v>
      </c>
      <c r="B6" t="s">
        <v>66</v>
      </c>
      <c r="C6" t="str">
        <f>"2/19"</f>
        <v>2/19</v>
      </c>
      <c r="D6" t="str">
        <f>"89/8582"</f>
        <v>89/8582</v>
      </c>
      <c r="E6">
        <v>1.6217145807066999E-2</v>
      </c>
      <c r="F6">
        <v>0.20955967934376399</v>
      </c>
      <c r="G6">
        <v>0.18166164153639</v>
      </c>
      <c r="H6" t="s">
        <v>1936</v>
      </c>
      <c r="I6">
        <v>2</v>
      </c>
      <c r="J6" t="str">
        <f t="shared" si="0"/>
        <v/>
      </c>
    </row>
    <row r="7" spans="1:10">
      <c r="A7" t="s">
        <v>1056</v>
      </c>
      <c r="B7" t="s">
        <v>1057</v>
      </c>
      <c r="C7" t="str">
        <f>"2/19"</f>
        <v>2/19</v>
      </c>
      <c r="D7" t="str">
        <f>"91/8582"</f>
        <v>91/8582</v>
      </c>
      <c r="E7">
        <v>1.6913980564187601E-2</v>
      </c>
      <c r="F7">
        <v>0.20955967934376399</v>
      </c>
      <c r="G7">
        <v>0.18166164153639</v>
      </c>
      <c r="H7" t="s">
        <v>1934</v>
      </c>
      <c r="I7">
        <v>2</v>
      </c>
      <c r="J7" t="str">
        <f t="shared" si="0"/>
        <v/>
      </c>
    </row>
    <row r="8" spans="1:10">
      <c r="A8" t="s">
        <v>84</v>
      </c>
      <c r="B8" t="s">
        <v>85</v>
      </c>
      <c r="C8" t="str">
        <f>"4/19"</f>
        <v>4/19</v>
      </c>
      <c r="D8" t="str">
        <f>"492/8582"</f>
        <v>492/8582</v>
      </c>
      <c r="E8">
        <v>2.07851548705393E-2</v>
      </c>
      <c r="F8">
        <v>0.20955967934376399</v>
      </c>
      <c r="G8">
        <v>0.18166164153639</v>
      </c>
      <c r="H8" t="s">
        <v>1937</v>
      </c>
      <c r="I8">
        <v>4</v>
      </c>
      <c r="J8" t="str">
        <f t="shared" si="0"/>
        <v/>
      </c>
    </row>
    <row r="9" spans="1:10">
      <c r="A9" t="s">
        <v>1938</v>
      </c>
      <c r="B9" t="s">
        <v>1939</v>
      </c>
      <c r="C9" t="str">
        <f t="shared" ref="C9:C17" si="1">"1/19"</f>
        <v>1/19</v>
      </c>
      <c r="D9" t="str">
        <f>"11/8582"</f>
        <v>11/8582</v>
      </c>
      <c r="E9">
        <v>2.4099385806358498E-2</v>
      </c>
      <c r="F9">
        <v>0.20955967934376399</v>
      </c>
      <c r="G9">
        <v>0.18166164153639</v>
      </c>
      <c r="H9" t="s">
        <v>1940</v>
      </c>
      <c r="I9">
        <v>1</v>
      </c>
      <c r="J9" t="str">
        <f t="shared" si="0"/>
        <v/>
      </c>
    </row>
    <row r="10" spans="1:10">
      <c r="A10" t="s">
        <v>905</v>
      </c>
      <c r="B10" t="s">
        <v>906</v>
      </c>
      <c r="C10" t="str">
        <f t="shared" si="1"/>
        <v>1/19</v>
      </c>
      <c r="D10" t="str">
        <f>"12/8582"</f>
        <v>12/8582</v>
      </c>
      <c r="E10">
        <v>2.6262740335547399E-2</v>
      </c>
      <c r="F10">
        <v>0.20955967934376399</v>
      </c>
      <c r="G10">
        <v>0.18166164153639</v>
      </c>
      <c r="H10" t="s">
        <v>1441</v>
      </c>
      <c r="I10">
        <v>1</v>
      </c>
      <c r="J10" t="str">
        <f t="shared" si="0"/>
        <v/>
      </c>
    </row>
    <row r="11" spans="1:10">
      <c r="A11" t="s">
        <v>1890</v>
      </c>
      <c r="B11" t="s">
        <v>1891</v>
      </c>
      <c r="C11" t="str">
        <f t="shared" si="1"/>
        <v>1/19</v>
      </c>
      <c r="D11" t="str">
        <f>"14/8582"</f>
        <v>14/8582</v>
      </c>
      <c r="E11">
        <v>3.0575827002918499E-2</v>
      </c>
      <c r="F11">
        <v>0.20955967934376399</v>
      </c>
      <c r="G11">
        <v>0.18166164153639</v>
      </c>
      <c r="H11" t="s">
        <v>1892</v>
      </c>
      <c r="I11">
        <v>1</v>
      </c>
      <c r="J11" t="str">
        <f t="shared" si="0"/>
        <v/>
      </c>
    </row>
    <row r="12" spans="1:10">
      <c r="A12" t="s">
        <v>1941</v>
      </c>
      <c r="B12" t="s">
        <v>1942</v>
      </c>
      <c r="C12" t="str">
        <f t="shared" si="1"/>
        <v>1/19</v>
      </c>
      <c r="D12" t="str">
        <f>"15/8582"</f>
        <v>15/8582</v>
      </c>
      <c r="E12">
        <v>3.2725577153122201E-2</v>
      </c>
      <c r="F12">
        <v>0.20955967934376399</v>
      </c>
      <c r="G12">
        <v>0.18166164153639</v>
      </c>
      <c r="H12" t="s">
        <v>1943</v>
      </c>
      <c r="I12">
        <v>1</v>
      </c>
      <c r="J12" t="str">
        <f t="shared" si="0"/>
        <v/>
      </c>
    </row>
    <row r="13" spans="1:10">
      <c r="A13" t="s">
        <v>1675</v>
      </c>
      <c r="B13" t="s">
        <v>1676</v>
      </c>
      <c r="C13" t="str">
        <f t="shared" si="1"/>
        <v>1/19</v>
      </c>
      <c r="D13" t="str">
        <f>"16/8582"</f>
        <v>16/8582</v>
      </c>
      <c r="E13">
        <v>3.4870810494325701E-2</v>
      </c>
      <c r="F13">
        <v>0.20955967934376399</v>
      </c>
      <c r="G13">
        <v>0.18166164153639</v>
      </c>
      <c r="H13" t="s">
        <v>1943</v>
      </c>
      <c r="I13">
        <v>1</v>
      </c>
      <c r="J13" t="str">
        <f t="shared" si="0"/>
        <v/>
      </c>
    </row>
    <row r="14" spans="1:10">
      <c r="A14" t="s">
        <v>1944</v>
      </c>
      <c r="B14" t="s">
        <v>1945</v>
      </c>
      <c r="C14" t="str">
        <f t="shared" si="1"/>
        <v>1/19</v>
      </c>
      <c r="D14" t="str">
        <f>"17/8582"</f>
        <v>17/8582</v>
      </c>
      <c r="E14">
        <v>3.7011535990543902E-2</v>
      </c>
      <c r="F14">
        <v>0.20955967934376399</v>
      </c>
      <c r="G14">
        <v>0.18166164153639</v>
      </c>
      <c r="H14" t="s">
        <v>1946</v>
      </c>
      <c r="I14">
        <v>1</v>
      </c>
      <c r="J14" t="str">
        <f t="shared" si="0"/>
        <v/>
      </c>
    </row>
    <row r="15" spans="1:10">
      <c r="A15" t="s">
        <v>1947</v>
      </c>
      <c r="B15" t="s">
        <v>1948</v>
      </c>
      <c r="C15" t="str">
        <f t="shared" si="1"/>
        <v>1/19</v>
      </c>
      <c r="D15" t="str">
        <f>"21/8582"</f>
        <v>21/8582</v>
      </c>
      <c r="E15">
        <v>4.55295382203963E-2</v>
      </c>
      <c r="F15">
        <v>0.20955967934376399</v>
      </c>
      <c r="G15">
        <v>0.18166164153639</v>
      </c>
      <c r="H15" t="s">
        <v>1943</v>
      </c>
      <c r="I15">
        <v>1</v>
      </c>
      <c r="J15" t="str">
        <f t="shared" si="0"/>
        <v/>
      </c>
    </row>
    <row r="16" spans="1:10">
      <c r="A16" t="s">
        <v>1505</v>
      </c>
      <c r="B16" t="s">
        <v>1506</v>
      </c>
      <c r="C16" t="str">
        <f t="shared" si="1"/>
        <v>1/19</v>
      </c>
      <c r="D16" t="str">
        <f>"23/8582"</f>
        <v>23/8582</v>
      </c>
      <c r="E16">
        <v>4.9761724101785802E-2</v>
      </c>
      <c r="F16">
        <v>0.20955967934376399</v>
      </c>
      <c r="G16">
        <v>0.18166164153639</v>
      </c>
      <c r="H16" t="s">
        <v>1943</v>
      </c>
      <c r="I16">
        <v>1</v>
      </c>
      <c r="J16" t="str">
        <f t="shared" si="0"/>
        <v/>
      </c>
    </row>
    <row r="17" spans="1:10">
      <c r="A17" t="s">
        <v>951</v>
      </c>
      <c r="B17" t="s">
        <v>952</v>
      </c>
      <c r="C17" t="str">
        <f t="shared" si="1"/>
        <v>1/19</v>
      </c>
      <c r="D17" t="str">
        <f>"24/8582"</f>
        <v>24/8582</v>
      </c>
      <c r="E17">
        <v>5.1871144272607903E-2</v>
      </c>
      <c r="F17">
        <v>0.20955967934376399</v>
      </c>
      <c r="G17">
        <v>0.18166164153639</v>
      </c>
      <c r="H17" t="s">
        <v>1949</v>
      </c>
      <c r="I17">
        <v>1</v>
      </c>
      <c r="J17" t="str">
        <f t="shared" si="0"/>
        <v/>
      </c>
    </row>
    <row r="18" spans="1:10">
      <c r="A18" t="s">
        <v>706</v>
      </c>
      <c r="B18" t="s">
        <v>707</v>
      </c>
      <c r="C18" t="str">
        <f>"3/19"</f>
        <v>3/19</v>
      </c>
      <c r="D18" t="str">
        <f>"395/8582"</f>
        <v>395/8582</v>
      </c>
      <c r="E18">
        <v>5.4232477740046803E-2</v>
      </c>
      <c r="F18">
        <v>0.20955967934376399</v>
      </c>
      <c r="G18">
        <v>0.18166164153639</v>
      </c>
      <c r="H18" t="s">
        <v>1950</v>
      </c>
      <c r="I18">
        <v>3</v>
      </c>
      <c r="J18" t="str">
        <f t="shared" si="0"/>
        <v/>
      </c>
    </row>
    <row r="19" spans="1:10">
      <c r="A19" t="s">
        <v>1201</v>
      </c>
      <c r="B19" t="s">
        <v>1202</v>
      </c>
      <c r="C19" t="str">
        <f>"1/19"</f>
        <v>1/19</v>
      </c>
      <c r="D19" t="str">
        <f>"28/8582"</f>
        <v>28/8582</v>
      </c>
      <c r="E19">
        <v>6.0264545684685498E-2</v>
      </c>
      <c r="F19">
        <v>0.20955967934376399</v>
      </c>
      <c r="G19">
        <v>0.18166164153639</v>
      </c>
      <c r="H19" t="s">
        <v>1943</v>
      </c>
      <c r="I19">
        <v>1</v>
      </c>
      <c r="J19" t="str">
        <f t="shared" si="0"/>
        <v/>
      </c>
    </row>
    <row r="20" spans="1:10">
      <c r="A20" t="s">
        <v>1902</v>
      </c>
      <c r="B20" t="s">
        <v>1903</v>
      </c>
      <c r="C20" t="str">
        <f>"1/19"</f>
        <v>1/19</v>
      </c>
      <c r="D20" t="str">
        <f>"28/8582"</f>
        <v>28/8582</v>
      </c>
      <c r="E20">
        <v>6.0264545684685498E-2</v>
      </c>
      <c r="F20">
        <v>0.20955967934376399</v>
      </c>
      <c r="G20">
        <v>0.18166164153639</v>
      </c>
      <c r="H20" t="s">
        <v>1904</v>
      </c>
      <c r="I20">
        <v>1</v>
      </c>
      <c r="J20" t="str">
        <f t="shared" si="0"/>
        <v/>
      </c>
    </row>
    <row r="21" spans="1:10">
      <c r="A21" t="s">
        <v>1905</v>
      </c>
      <c r="B21" t="s">
        <v>1906</v>
      </c>
      <c r="C21" t="str">
        <f>"1/19"</f>
        <v>1/19</v>
      </c>
      <c r="D21" t="str">
        <f>"29/8582"</f>
        <v>29/8582</v>
      </c>
      <c r="E21">
        <v>6.2351870168200998E-2</v>
      </c>
      <c r="F21">
        <v>0.20955967934376399</v>
      </c>
      <c r="G21">
        <v>0.18166164153639</v>
      </c>
      <c r="H21" t="s">
        <v>1904</v>
      </c>
      <c r="I21">
        <v>1</v>
      </c>
      <c r="J21" t="str">
        <f t="shared" si="0"/>
        <v/>
      </c>
    </row>
    <row r="22" spans="1:10">
      <c r="A22" t="s">
        <v>1475</v>
      </c>
      <c r="B22" t="s">
        <v>1476</v>
      </c>
      <c r="C22" t="str">
        <f>"1/19"</f>
        <v>1/19</v>
      </c>
      <c r="D22" t="str">
        <f>"30/8582"</f>
        <v>30/8582</v>
      </c>
      <c r="E22">
        <v>6.4434801825725405E-2</v>
      </c>
      <c r="F22">
        <v>0.20955967934376399</v>
      </c>
      <c r="G22">
        <v>0.18166164153639</v>
      </c>
      <c r="H22" t="s">
        <v>1951</v>
      </c>
      <c r="I22">
        <v>1</v>
      </c>
      <c r="J22" t="str">
        <f t="shared" si="0"/>
        <v/>
      </c>
    </row>
    <row r="23" spans="1:10">
      <c r="A23" t="s">
        <v>80</v>
      </c>
      <c r="B23" t="s">
        <v>81</v>
      </c>
      <c r="C23" t="str">
        <f>"2/19"</f>
        <v>2/19</v>
      </c>
      <c r="D23" t="str">
        <f>"192/8582"</f>
        <v>192/8582</v>
      </c>
      <c r="E23">
        <v>6.6374958821896396E-2</v>
      </c>
      <c r="F23">
        <v>0.20955967934376399</v>
      </c>
      <c r="G23">
        <v>0.18166164153639</v>
      </c>
      <c r="H23" t="s">
        <v>1936</v>
      </c>
      <c r="I23">
        <v>2</v>
      </c>
      <c r="J23" t="str">
        <f t="shared" si="0"/>
        <v/>
      </c>
    </row>
    <row r="24" spans="1:10">
      <c r="A24" t="s">
        <v>1952</v>
      </c>
      <c r="B24" t="s">
        <v>1953</v>
      </c>
      <c r="C24" t="str">
        <f t="shared" ref="C24:C40" si="2">"1/19"</f>
        <v>1/19</v>
      </c>
      <c r="D24" t="str">
        <f>"31/8582"</f>
        <v>31/8582</v>
      </c>
      <c r="E24">
        <v>6.6513349389489801E-2</v>
      </c>
      <c r="F24">
        <v>0.20955967934376399</v>
      </c>
      <c r="G24">
        <v>0.18166164153639</v>
      </c>
      <c r="H24" t="s">
        <v>1954</v>
      </c>
      <c r="I24">
        <v>1</v>
      </c>
      <c r="J24" t="str">
        <f t="shared" si="0"/>
        <v/>
      </c>
    </row>
    <row r="25" spans="1:10">
      <c r="A25" t="s">
        <v>1908</v>
      </c>
      <c r="B25" t="s">
        <v>1909</v>
      </c>
      <c r="C25" t="str">
        <f t="shared" si="2"/>
        <v>1/19</v>
      </c>
      <c r="D25" t="str">
        <f>"31/8582"</f>
        <v>31/8582</v>
      </c>
      <c r="E25">
        <v>6.6513349389489801E-2</v>
      </c>
      <c r="F25">
        <v>0.20955967934376399</v>
      </c>
      <c r="G25">
        <v>0.18166164153639</v>
      </c>
      <c r="H25" t="s">
        <v>1892</v>
      </c>
      <c r="I25">
        <v>1</v>
      </c>
      <c r="J25" t="str">
        <f t="shared" si="0"/>
        <v/>
      </c>
    </row>
    <row r="26" spans="1:10">
      <c r="A26" t="s">
        <v>1464</v>
      </c>
      <c r="B26" t="s">
        <v>1465</v>
      </c>
      <c r="C26" t="str">
        <f t="shared" si="2"/>
        <v>1/19</v>
      </c>
      <c r="D26" t="str">
        <f>"32/8582"</f>
        <v>32/8582</v>
      </c>
      <c r="E26">
        <v>6.8587521575385904E-2</v>
      </c>
      <c r="F26">
        <v>0.20955967934376399</v>
      </c>
      <c r="G26">
        <v>0.18166164153639</v>
      </c>
      <c r="H26" t="s">
        <v>1955</v>
      </c>
      <c r="I26">
        <v>1</v>
      </c>
      <c r="J26" t="str">
        <f t="shared" si="0"/>
        <v/>
      </c>
    </row>
    <row r="27" spans="1:10">
      <c r="A27" t="s">
        <v>1679</v>
      </c>
      <c r="B27" t="s">
        <v>1680</v>
      </c>
      <c r="C27" t="str">
        <f t="shared" si="2"/>
        <v>1/19</v>
      </c>
      <c r="D27" t="str">
        <f>"32/8582"</f>
        <v>32/8582</v>
      </c>
      <c r="E27">
        <v>6.8587521575385904E-2</v>
      </c>
      <c r="F27">
        <v>0.20955967934376399</v>
      </c>
      <c r="G27">
        <v>0.18166164153639</v>
      </c>
      <c r="H27" t="s">
        <v>1943</v>
      </c>
      <c r="I27">
        <v>1</v>
      </c>
      <c r="J27" t="str">
        <f t="shared" si="0"/>
        <v/>
      </c>
    </row>
    <row r="28" spans="1:10">
      <c r="A28" t="s">
        <v>642</v>
      </c>
      <c r="B28" t="s">
        <v>643</v>
      </c>
      <c r="C28" t="str">
        <f t="shared" si="2"/>
        <v>1/19</v>
      </c>
      <c r="D28" t="str">
        <f>"32/8582"</f>
        <v>32/8582</v>
      </c>
      <c r="E28">
        <v>6.8587521575385904E-2</v>
      </c>
      <c r="F28">
        <v>0.20955967934376399</v>
      </c>
      <c r="G28">
        <v>0.18166164153639</v>
      </c>
      <c r="H28" t="s">
        <v>644</v>
      </c>
      <c r="I28">
        <v>1</v>
      </c>
      <c r="J28" t="str">
        <f t="shared" si="0"/>
        <v/>
      </c>
    </row>
    <row r="29" spans="1:10">
      <c r="A29" t="s">
        <v>1956</v>
      </c>
      <c r="B29" t="s">
        <v>1957</v>
      </c>
      <c r="C29" t="str">
        <f t="shared" si="2"/>
        <v>1/19</v>
      </c>
      <c r="D29" t="str">
        <f>"33/8582"</f>
        <v>33/8582</v>
      </c>
      <c r="E29">
        <v>7.0657327082996296E-2</v>
      </c>
      <c r="F29">
        <v>0.20955967934376399</v>
      </c>
      <c r="G29">
        <v>0.18166164153639</v>
      </c>
      <c r="H29" t="s">
        <v>1958</v>
      </c>
      <c r="I29">
        <v>1</v>
      </c>
      <c r="J29" t="str">
        <f t="shared" si="0"/>
        <v/>
      </c>
    </row>
    <row r="30" spans="1:10">
      <c r="A30" t="s">
        <v>122</v>
      </c>
      <c r="B30" t="s">
        <v>123</v>
      </c>
      <c r="C30" t="str">
        <f t="shared" si="2"/>
        <v>1/19</v>
      </c>
      <c r="D30" t="str">
        <f>"35/8582"</f>
        <v>35/8582</v>
      </c>
      <c r="E30">
        <v>7.47838727803046E-2</v>
      </c>
      <c r="F30">
        <v>0.20955967934376399</v>
      </c>
      <c r="G30">
        <v>0.18166164153639</v>
      </c>
      <c r="H30" t="s">
        <v>644</v>
      </c>
      <c r="I30">
        <v>1</v>
      </c>
      <c r="J30" t="str">
        <f t="shared" si="0"/>
        <v/>
      </c>
    </row>
    <row r="31" spans="1:10">
      <c r="A31" t="s">
        <v>876</v>
      </c>
      <c r="B31" t="s">
        <v>877</v>
      </c>
      <c r="C31" t="str">
        <f t="shared" si="2"/>
        <v>1/19</v>
      </c>
      <c r="D31" t="str">
        <f>"36/8582"</f>
        <v>36/8582</v>
      </c>
      <c r="E31">
        <v>7.6840630287871498E-2</v>
      </c>
      <c r="F31">
        <v>0.20955967934376399</v>
      </c>
      <c r="G31">
        <v>0.18166164153639</v>
      </c>
      <c r="H31" t="s">
        <v>1940</v>
      </c>
      <c r="I31">
        <v>1</v>
      </c>
      <c r="J31" t="str">
        <f t="shared" si="0"/>
        <v/>
      </c>
    </row>
    <row r="32" spans="1:10">
      <c r="A32" t="s">
        <v>1606</v>
      </c>
      <c r="B32" t="s">
        <v>1607</v>
      </c>
      <c r="C32" t="str">
        <f t="shared" si="2"/>
        <v>1/19</v>
      </c>
      <c r="D32" t="str">
        <f>"36/8582"</f>
        <v>36/8582</v>
      </c>
      <c r="E32">
        <v>7.6840630287871498E-2</v>
      </c>
      <c r="F32">
        <v>0.20955967934376399</v>
      </c>
      <c r="G32">
        <v>0.18166164153639</v>
      </c>
      <c r="H32" t="s">
        <v>1955</v>
      </c>
      <c r="I32">
        <v>1</v>
      </c>
      <c r="J32" t="str">
        <f t="shared" si="0"/>
        <v/>
      </c>
    </row>
    <row r="33" spans="1:10">
      <c r="A33" t="s">
        <v>992</v>
      </c>
      <c r="B33" t="s">
        <v>993</v>
      </c>
      <c r="C33" t="str">
        <f t="shared" si="2"/>
        <v>1/19</v>
      </c>
      <c r="D33" t="str">
        <f>"37/8582"</f>
        <v>37/8582</v>
      </c>
      <c r="E33">
        <v>7.88930557529465E-2</v>
      </c>
      <c r="F33">
        <v>0.20955967934376399</v>
      </c>
      <c r="G33">
        <v>0.18166164153639</v>
      </c>
      <c r="H33" t="s">
        <v>1892</v>
      </c>
      <c r="I33">
        <v>1</v>
      </c>
      <c r="J33" t="str">
        <f t="shared" si="0"/>
        <v/>
      </c>
    </row>
    <row r="34" spans="1:10">
      <c r="A34" t="s">
        <v>1472</v>
      </c>
      <c r="B34" t="s">
        <v>1473</v>
      </c>
      <c r="C34" t="str">
        <f t="shared" si="2"/>
        <v>1/19</v>
      </c>
      <c r="D34" t="str">
        <f>"39/8582"</f>
        <v>39/8582</v>
      </c>
      <c r="E34">
        <v>8.2984945013312203E-2</v>
      </c>
      <c r="F34">
        <v>0.21256106499282301</v>
      </c>
      <c r="G34">
        <v>0.18426346191328299</v>
      </c>
      <c r="H34" t="s">
        <v>1955</v>
      </c>
      <c r="I34">
        <v>1</v>
      </c>
      <c r="J34" t="str">
        <f t="shared" si="0"/>
        <v/>
      </c>
    </row>
    <row r="35" spans="1:10">
      <c r="A35" t="s">
        <v>649</v>
      </c>
      <c r="B35" t="s">
        <v>650</v>
      </c>
      <c r="C35" t="str">
        <f t="shared" si="2"/>
        <v>1/19</v>
      </c>
      <c r="D35" t="str">
        <f>"40/8582"</f>
        <v>40/8582</v>
      </c>
      <c r="E35">
        <v>8.5024425997129199E-2</v>
      </c>
      <c r="F35">
        <v>0.21256106499282301</v>
      </c>
      <c r="G35">
        <v>0.18426346191328299</v>
      </c>
      <c r="H35" t="s">
        <v>1959</v>
      </c>
      <c r="I35">
        <v>1</v>
      </c>
      <c r="J35" t="str">
        <f t="shared" si="0"/>
        <v/>
      </c>
    </row>
    <row r="36" spans="1:10">
      <c r="A36" t="s">
        <v>59</v>
      </c>
      <c r="B36" t="s">
        <v>60</v>
      </c>
      <c r="C36" t="str">
        <f t="shared" si="2"/>
        <v>1/19</v>
      </c>
      <c r="D36" t="str">
        <f>"42/8582"</f>
        <v>42/8582</v>
      </c>
      <c r="E36">
        <v>8.90905035226814E-2</v>
      </c>
      <c r="F36">
        <v>0.21613591440580299</v>
      </c>
      <c r="G36">
        <v>0.18736240258088199</v>
      </c>
      <c r="H36" t="s">
        <v>1943</v>
      </c>
      <c r="I36">
        <v>1</v>
      </c>
      <c r="J36" t="str">
        <f t="shared" si="0"/>
        <v/>
      </c>
    </row>
    <row r="37" spans="1:10">
      <c r="A37" t="s">
        <v>578</v>
      </c>
      <c r="B37" t="s">
        <v>579</v>
      </c>
      <c r="C37" t="str">
        <f t="shared" si="2"/>
        <v>1/19</v>
      </c>
      <c r="D37" t="str">
        <f>"45/8582"</f>
        <v>45/8582</v>
      </c>
      <c r="E37">
        <v>9.5157536776628499E-2</v>
      </c>
      <c r="F37">
        <v>0.21613591440580299</v>
      </c>
      <c r="G37">
        <v>0.18736240258088199</v>
      </c>
      <c r="H37" t="s">
        <v>644</v>
      </c>
      <c r="I37">
        <v>1</v>
      </c>
      <c r="J37" t="str">
        <f t="shared" si="0"/>
        <v/>
      </c>
    </row>
    <row r="38" spans="1:10">
      <c r="A38" t="s">
        <v>1515</v>
      </c>
      <c r="B38" t="s">
        <v>1516</v>
      </c>
      <c r="C38" t="str">
        <f t="shared" si="2"/>
        <v>1/19</v>
      </c>
      <c r="D38" t="str">
        <f>"46/8582"</f>
        <v>46/8582</v>
      </c>
      <c r="E38">
        <v>9.7171359759086903E-2</v>
      </c>
      <c r="F38">
        <v>0.21613591440580299</v>
      </c>
      <c r="G38">
        <v>0.18736240258088199</v>
      </c>
      <c r="H38" t="s">
        <v>1943</v>
      </c>
      <c r="I38">
        <v>1</v>
      </c>
      <c r="J38" t="str">
        <f t="shared" si="0"/>
        <v/>
      </c>
    </row>
    <row r="39" spans="1:10">
      <c r="A39" t="s">
        <v>61</v>
      </c>
      <c r="B39" t="s">
        <v>62</v>
      </c>
      <c r="C39" t="str">
        <f t="shared" si="2"/>
        <v>1/19</v>
      </c>
      <c r="D39" t="str">
        <f>"46/8582"</f>
        <v>46/8582</v>
      </c>
      <c r="E39">
        <v>9.7171359759086903E-2</v>
      </c>
      <c r="F39">
        <v>0.21613591440580299</v>
      </c>
      <c r="G39">
        <v>0.18736240258088199</v>
      </c>
      <c r="H39" t="s">
        <v>1943</v>
      </c>
      <c r="I39">
        <v>1</v>
      </c>
      <c r="J39" t="str">
        <f t="shared" si="0"/>
        <v/>
      </c>
    </row>
    <row r="40" spans="1:10">
      <c r="A40" t="s">
        <v>878</v>
      </c>
      <c r="B40" t="s">
        <v>879</v>
      </c>
      <c r="C40" t="str">
        <f t="shared" si="2"/>
        <v>1/19</v>
      </c>
      <c r="D40" t="str">
        <f>"48/8582"</f>
        <v>48/8582</v>
      </c>
      <c r="E40">
        <v>0.101186274439945</v>
      </c>
      <c r="F40">
        <v>0.21613591440580299</v>
      </c>
      <c r="G40">
        <v>0.18736240258088199</v>
      </c>
      <c r="H40" t="s">
        <v>1940</v>
      </c>
      <c r="I40">
        <v>1</v>
      </c>
      <c r="J40" t="str">
        <f t="shared" si="0"/>
        <v/>
      </c>
    </row>
    <row r="41" spans="1:10">
      <c r="A41" t="s">
        <v>82</v>
      </c>
      <c r="B41" t="s">
        <v>83</v>
      </c>
      <c r="C41" t="str">
        <f>"2/19"</f>
        <v>2/19</v>
      </c>
      <c r="D41" t="str">
        <f>"246/8582"</f>
        <v>246/8582</v>
      </c>
      <c r="E41">
        <v>0.101711018543907</v>
      </c>
      <c r="F41">
        <v>0.21613591440580299</v>
      </c>
      <c r="G41">
        <v>0.18736240258088199</v>
      </c>
      <c r="H41" t="s">
        <v>1960</v>
      </c>
      <c r="I41">
        <v>2</v>
      </c>
      <c r="J41" t="str">
        <f t="shared" si="0"/>
        <v/>
      </c>
    </row>
    <row r="42" spans="1:10">
      <c r="A42" t="s">
        <v>1230</v>
      </c>
      <c r="B42" t="s">
        <v>1231</v>
      </c>
      <c r="C42" t="str">
        <f t="shared" ref="C42:C51" si="3">"1/19"</f>
        <v>1/19</v>
      </c>
      <c r="D42" t="str">
        <f>"52/8582"</f>
        <v>52/8582</v>
      </c>
      <c r="E42">
        <v>0.109165414944306</v>
      </c>
      <c r="F42">
        <v>0.22631854317722</v>
      </c>
      <c r="G42">
        <v>0.19618944919387499</v>
      </c>
      <c r="H42" t="s">
        <v>1943</v>
      </c>
      <c r="I42">
        <v>1</v>
      </c>
      <c r="J42" t="str">
        <f t="shared" si="0"/>
        <v/>
      </c>
    </row>
    <row r="43" spans="1:10">
      <c r="A43" t="s">
        <v>132</v>
      </c>
      <c r="B43" t="s">
        <v>133</v>
      </c>
      <c r="C43" t="str">
        <f t="shared" si="3"/>
        <v>1/19</v>
      </c>
      <c r="D43" t="str">
        <f>"55/8582"</f>
        <v>55/8582</v>
      </c>
      <c r="E43">
        <v>0.11510568214212499</v>
      </c>
      <c r="F43">
        <v>0.231432105436743</v>
      </c>
      <c r="G43">
        <v>0.200622258582935</v>
      </c>
      <c r="H43" t="s">
        <v>644</v>
      </c>
      <c r="I43">
        <v>1</v>
      </c>
      <c r="J43" t="str">
        <f t="shared" si="0"/>
        <v/>
      </c>
    </row>
    <row r="44" spans="1:10">
      <c r="A44" t="s">
        <v>1574</v>
      </c>
      <c r="B44" t="s">
        <v>1575</v>
      </c>
      <c r="C44" t="str">
        <f t="shared" si="3"/>
        <v>1/19</v>
      </c>
      <c r="D44" t="str">
        <f>"56/8582"</f>
        <v>56/8582</v>
      </c>
      <c r="E44">
        <v>0.11707741804447</v>
      </c>
      <c r="F44">
        <v>0.231432105436743</v>
      </c>
      <c r="G44">
        <v>0.200622258582935</v>
      </c>
      <c r="H44" t="s">
        <v>1892</v>
      </c>
      <c r="I44">
        <v>1</v>
      </c>
      <c r="J44" t="str">
        <f t="shared" si="0"/>
        <v/>
      </c>
    </row>
    <row r="45" spans="1:10">
      <c r="A45" t="s">
        <v>134</v>
      </c>
      <c r="B45" t="s">
        <v>135</v>
      </c>
      <c r="C45" t="str">
        <f t="shared" si="3"/>
        <v>1/19</v>
      </c>
      <c r="D45" t="str">
        <f>"60/8582"</f>
        <v>60/8582</v>
      </c>
      <c r="E45">
        <v>0.12492281750852</v>
      </c>
      <c r="F45">
        <v>0.24132817018691399</v>
      </c>
      <c r="G45">
        <v>0.209200890564508</v>
      </c>
      <c r="H45" t="s">
        <v>644</v>
      </c>
      <c r="I45">
        <v>1</v>
      </c>
      <c r="J45" t="str">
        <f t="shared" si="0"/>
        <v/>
      </c>
    </row>
    <row r="46" spans="1:10">
      <c r="A46" t="s">
        <v>93</v>
      </c>
      <c r="B46" t="s">
        <v>94</v>
      </c>
      <c r="C46" t="str">
        <f t="shared" si="3"/>
        <v>1/19</v>
      </c>
      <c r="D46" t="str">
        <f>"66/8582"</f>
        <v>66/8582</v>
      </c>
      <c r="E46">
        <v>0.13656719267780501</v>
      </c>
      <c r="F46">
        <v>0.25235242125246599</v>
      </c>
      <c r="G46">
        <v>0.21875751687520301</v>
      </c>
      <c r="H46" t="s">
        <v>644</v>
      </c>
      <c r="I46">
        <v>1</v>
      </c>
      <c r="J46" t="str">
        <f t="shared" si="0"/>
        <v/>
      </c>
    </row>
    <row r="47" spans="1:10">
      <c r="A47" t="s">
        <v>930</v>
      </c>
      <c r="B47" t="s">
        <v>931</v>
      </c>
      <c r="C47" t="str">
        <f t="shared" si="3"/>
        <v>1/19</v>
      </c>
      <c r="D47" t="str">
        <f>"66/8582"</f>
        <v>66/8582</v>
      </c>
      <c r="E47">
        <v>0.13656719267780501</v>
      </c>
      <c r="F47">
        <v>0.25235242125246599</v>
      </c>
      <c r="G47">
        <v>0.21875751687520301</v>
      </c>
      <c r="H47" t="s">
        <v>1954</v>
      </c>
      <c r="I47">
        <v>1</v>
      </c>
      <c r="J47" t="str">
        <f t="shared" si="0"/>
        <v/>
      </c>
    </row>
    <row r="48" spans="1:10">
      <c r="A48" t="s">
        <v>665</v>
      </c>
      <c r="B48" t="s">
        <v>666</v>
      </c>
      <c r="C48" t="str">
        <f t="shared" si="3"/>
        <v>1/19</v>
      </c>
      <c r="D48" t="str">
        <f>"68/8582"</f>
        <v>68/8582</v>
      </c>
      <c r="E48">
        <v>0.14041592064915401</v>
      </c>
      <c r="F48">
        <v>0.25394368628038599</v>
      </c>
      <c r="G48">
        <v>0.22013694166720699</v>
      </c>
      <c r="H48" t="s">
        <v>644</v>
      </c>
      <c r="I48">
        <v>1</v>
      </c>
      <c r="J48" t="str">
        <f t="shared" si="0"/>
        <v/>
      </c>
    </row>
    <row r="49" spans="1:10">
      <c r="A49" t="s">
        <v>1616</v>
      </c>
      <c r="B49" t="s">
        <v>1617</v>
      </c>
      <c r="C49" t="str">
        <f t="shared" si="3"/>
        <v>1/19</v>
      </c>
      <c r="D49" t="str">
        <f>"70/8582"</f>
        <v>70/8582</v>
      </c>
      <c r="E49">
        <v>0.14424839213282301</v>
      </c>
      <c r="F49">
        <v>0.255439861068541</v>
      </c>
      <c r="G49">
        <v>0.22143393529161501</v>
      </c>
      <c r="H49" t="s">
        <v>1955</v>
      </c>
      <c r="I49">
        <v>1</v>
      </c>
      <c r="J49" t="str">
        <f t="shared" si="0"/>
        <v/>
      </c>
    </row>
    <row r="50" spans="1:10">
      <c r="A50" t="s">
        <v>138</v>
      </c>
      <c r="B50" t="s">
        <v>139</v>
      </c>
      <c r="C50" t="str">
        <f t="shared" si="3"/>
        <v>1/19</v>
      </c>
      <c r="D50" t="str">
        <f>"73/8582"</f>
        <v>73/8582</v>
      </c>
      <c r="E50">
        <v>0.149966760270828</v>
      </c>
      <c r="F50">
        <v>0.25817020225512399</v>
      </c>
      <c r="G50">
        <v>0.223800794524566</v>
      </c>
      <c r="H50" t="s">
        <v>644</v>
      </c>
      <c r="I50">
        <v>1</v>
      </c>
      <c r="J50" t="str">
        <f t="shared" si="0"/>
        <v/>
      </c>
    </row>
    <row r="51" spans="1:10">
      <c r="A51" t="s">
        <v>1733</v>
      </c>
      <c r="B51" t="s">
        <v>1734</v>
      </c>
      <c r="C51" t="str">
        <f t="shared" si="3"/>
        <v>1/19</v>
      </c>
      <c r="D51" t="str">
        <f>"74/8582"</f>
        <v>74/8582</v>
      </c>
      <c r="E51">
        <v>0.15186482485595501</v>
      </c>
      <c r="F51">
        <v>0.25817020225512399</v>
      </c>
      <c r="G51">
        <v>0.223800794524566</v>
      </c>
      <c r="H51" t="s">
        <v>1961</v>
      </c>
      <c r="I51">
        <v>1</v>
      </c>
      <c r="J51" t="str">
        <f t="shared" si="0"/>
        <v/>
      </c>
    </row>
    <row r="52" spans="1:10">
      <c r="A52" t="s">
        <v>262</v>
      </c>
      <c r="B52" t="s">
        <v>263</v>
      </c>
      <c r="C52" t="str">
        <f>"2/19"</f>
        <v>2/19</v>
      </c>
      <c r="D52" t="str">
        <f>"323/8582"</f>
        <v>323/8582</v>
      </c>
      <c r="E52">
        <v>0.15895389801308901</v>
      </c>
      <c r="F52">
        <v>0.26492316335514798</v>
      </c>
      <c r="G52">
        <v>0.22965475461127399</v>
      </c>
      <c r="H52" t="s">
        <v>1962</v>
      </c>
      <c r="I52">
        <v>2</v>
      </c>
      <c r="J52" t="str">
        <f t="shared" si="0"/>
        <v/>
      </c>
    </row>
    <row r="53" spans="1:10">
      <c r="A53" t="s">
        <v>678</v>
      </c>
      <c r="B53" t="s">
        <v>679</v>
      </c>
      <c r="C53" t="str">
        <f t="shared" ref="C53:C86" si="4">"1/19"</f>
        <v>1/19</v>
      </c>
      <c r="D53" t="str">
        <f>"81/8582"</f>
        <v>81/8582</v>
      </c>
      <c r="E53">
        <v>0.16503928703901199</v>
      </c>
      <c r="F53">
        <v>0.26977575765992401</v>
      </c>
      <c r="G53">
        <v>0.23386133790953101</v>
      </c>
      <c r="H53" t="s">
        <v>1963</v>
      </c>
      <c r="I53">
        <v>1</v>
      </c>
      <c r="J53" t="str">
        <f t="shared" si="0"/>
        <v/>
      </c>
    </row>
    <row r="54" spans="1:10">
      <c r="A54" t="s">
        <v>1007</v>
      </c>
      <c r="B54" t="s">
        <v>1008</v>
      </c>
      <c r="C54" t="str">
        <f t="shared" si="4"/>
        <v>1/19</v>
      </c>
      <c r="D54" t="str">
        <f>"86/8582"</f>
        <v>86/8582</v>
      </c>
      <c r="E54">
        <v>0.17433066336851999</v>
      </c>
      <c r="F54">
        <v>0.27958691294951299</v>
      </c>
      <c r="G54">
        <v>0.24236636416676099</v>
      </c>
      <c r="H54" t="s">
        <v>1963</v>
      </c>
      <c r="I54">
        <v>1</v>
      </c>
      <c r="J54" t="str">
        <f t="shared" si="0"/>
        <v/>
      </c>
    </row>
    <row r="55" spans="1:10">
      <c r="A55" t="s">
        <v>140</v>
      </c>
      <c r="B55" t="s">
        <v>141</v>
      </c>
      <c r="C55" t="str">
        <f t="shared" si="4"/>
        <v>1/19</v>
      </c>
      <c r="D55" t="str">
        <f>"89/8582"</f>
        <v>89/8582</v>
      </c>
      <c r="E55">
        <v>0.179858381931428</v>
      </c>
      <c r="F55">
        <v>0.28311041600317299</v>
      </c>
      <c r="G55">
        <v>0.245420794058478</v>
      </c>
      <c r="H55" t="s">
        <v>1943</v>
      </c>
      <c r="I55">
        <v>1</v>
      </c>
      <c r="J55" t="str">
        <f t="shared" si="0"/>
        <v/>
      </c>
    </row>
    <row r="56" spans="1:10">
      <c r="A56" t="s">
        <v>242</v>
      </c>
      <c r="B56" t="s">
        <v>243</v>
      </c>
      <c r="C56" t="str">
        <f t="shared" si="4"/>
        <v>1/19</v>
      </c>
      <c r="D56" t="str">
        <f>"95/8582"</f>
        <v>95/8582</v>
      </c>
      <c r="E56">
        <v>0.190808813968499</v>
      </c>
      <c r="F56">
        <v>0.29262658721475099</v>
      </c>
      <c r="G56">
        <v>0.25367010656387101</v>
      </c>
      <c r="H56" t="s">
        <v>1964</v>
      </c>
      <c r="I56">
        <v>1</v>
      </c>
      <c r="J56" t="str">
        <f t="shared" si="0"/>
        <v/>
      </c>
    </row>
    <row r="57" spans="1:10">
      <c r="A57" t="s">
        <v>301</v>
      </c>
      <c r="B57" t="s">
        <v>302</v>
      </c>
      <c r="C57" t="str">
        <f t="shared" si="4"/>
        <v>1/19</v>
      </c>
      <c r="D57" t="str">
        <f>"97/8582"</f>
        <v>97/8582</v>
      </c>
      <c r="E57">
        <v>0.19442807322505001</v>
      </c>
      <c r="F57">
        <v>0.29262658721475099</v>
      </c>
      <c r="G57">
        <v>0.25367010656387101</v>
      </c>
      <c r="H57" t="s">
        <v>1959</v>
      </c>
      <c r="I57">
        <v>1</v>
      </c>
      <c r="J57" t="str">
        <f t="shared" si="0"/>
        <v/>
      </c>
    </row>
    <row r="58" spans="1:10">
      <c r="A58" t="s">
        <v>1618</v>
      </c>
      <c r="B58" t="s">
        <v>1619</v>
      </c>
      <c r="C58" t="str">
        <f t="shared" si="4"/>
        <v>1/19</v>
      </c>
      <c r="D58" t="str">
        <f>"98/8582"</f>
        <v>98/8582</v>
      </c>
      <c r="E58">
        <v>0.19623194672048</v>
      </c>
      <c r="F58">
        <v>0.29262658721475099</v>
      </c>
      <c r="G58">
        <v>0.25367010656387101</v>
      </c>
      <c r="H58" t="s">
        <v>1955</v>
      </c>
      <c r="I58">
        <v>1</v>
      </c>
      <c r="J58" t="str">
        <f t="shared" si="0"/>
        <v/>
      </c>
    </row>
    <row r="59" spans="1:10">
      <c r="A59" t="s">
        <v>689</v>
      </c>
      <c r="B59" t="s">
        <v>690</v>
      </c>
      <c r="C59" t="str">
        <f t="shared" si="4"/>
        <v>1/19</v>
      </c>
      <c r="D59" t="str">
        <f>"101/8582"</f>
        <v>101/8582</v>
      </c>
      <c r="E59">
        <v>0.201620634842094</v>
      </c>
      <c r="F59">
        <v>0.29547851657893098</v>
      </c>
      <c r="G59">
        <v>0.25614236731300499</v>
      </c>
      <c r="H59" t="s">
        <v>1940</v>
      </c>
      <c r="I59">
        <v>1</v>
      </c>
      <c r="J59" t="str">
        <f t="shared" si="0"/>
        <v/>
      </c>
    </row>
    <row r="60" spans="1:10">
      <c r="A60" t="s">
        <v>147</v>
      </c>
      <c r="B60" t="s">
        <v>148</v>
      </c>
      <c r="C60" t="str">
        <f t="shared" si="4"/>
        <v>1/19</v>
      </c>
      <c r="D60" t="str">
        <f>"106/8582"</f>
        <v>106/8582</v>
      </c>
      <c r="E60">
        <v>0.210525798943904</v>
      </c>
      <c r="F60">
        <v>0.30329987983443801</v>
      </c>
      <c r="G60">
        <v>0.26292249645090598</v>
      </c>
      <c r="H60" t="s">
        <v>644</v>
      </c>
      <c r="I60">
        <v>1</v>
      </c>
      <c r="J60" t="str">
        <f t="shared" si="0"/>
        <v/>
      </c>
    </row>
    <row r="61" spans="1:10">
      <c r="A61" t="s">
        <v>69</v>
      </c>
      <c r="B61" t="s">
        <v>70</v>
      </c>
      <c r="C61" t="str">
        <f t="shared" si="4"/>
        <v>1/19</v>
      </c>
      <c r="D61" t="str">
        <f>"114/8582"</f>
        <v>114/8582</v>
      </c>
      <c r="E61">
        <v>0.224578608433495</v>
      </c>
      <c r="F61">
        <v>0.31661732047463897</v>
      </c>
      <c r="G61">
        <v>0.27446702703683901</v>
      </c>
      <c r="H61" t="s">
        <v>1955</v>
      </c>
      <c r="I61">
        <v>1</v>
      </c>
      <c r="J61" t="str">
        <f t="shared" si="0"/>
        <v/>
      </c>
    </row>
    <row r="62" spans="1:10">
      <c r="A62" t="s">
        <v>72</v>
      </c>
      <c r="B62" t="s">
        <v>73</v>
      </c>
      <c r="C62" t="str">
        <f t="shared" si="4"/>
        <v>1/19</v>
      </c>
      <c r="D62" t="str">
        <f>"117/8582"</f>
        <v>117/8582</v>
      </c>
      <c r="E62">
        <v>0.22978705428764901</v>
      </c>
      <c r="F62">
        <v>0.31661732047463897</v>
      </c>
      <c r="G62">
        <v>0.27446702703683901</v>
      </c>
      <c r="H62" t="s">
        <v>1965</v>
      </c>
      <c r="I62">
        <v>1</v>
      </c>
      <c r="J62" t="str">
        <f t="shared" si="0"/>
        <v/>
      </c>
    </row>
    <row r="63" spans="1:10">
      <c r="A63" t="s">
        <v>894</v>
      </c>
      <c r="B63" t="s">
        <v>895</v>
      </c>
      <c r="C63" t="str">
        <f t="shared" si="4"/>
        <v>1/19</v>
      </c>
      <c r="D63" t="str">
        <f>"119/8582"</f>
        <v>119/8582</v>
      </c>
      <c r="E63">
        <v>0.23324091966080099</v>
      </c>
      <c r="F63">
        <v>0.31661732047463897</v>
      </c>
      <c r="G63">
        <v>0.27446702703683901</v>
      </c>
      <c r="H63" t="s">
        <v>1943</v>
      </c>
      <c r="I63">
        <v>1</v>
      </c>
      <c r="J63" t="str">
        <f t="shared" si="0"/>
        <v/>
      </c>
    </row>
    <row r="64" spans="1:10">
      <c r="A64" t="s">
        <v>74</v>
      </c>
      <c r="B64" t="s">
        <v>75</v>
      </c>
      <c r="C64" t="str">
        <f t="shared" si="4"/>
        <v>1/19</v>
      </c>
      <c r="D64" t="str">
        <f>"120/8582"</f>
        <v>120/8582</v>
      </c>
      <c r="E64">
        <v>0.23496234498591601</v>
      </c>
      <c r="F64">
        <v>0.31661732047463897</v>
      </c>
      <c r="G64">
        <v>0.27446702703683901</v>
      </c>
      <c r="H64" t="s">
        <v>1955</v>
      </c>
      <c r="I64">
        <v>1</v>
      </c>
      <c r="J64" t="str">
        <f t="shared" si="0"/>
        <v/>
      </c>
    </row>
    <row r="65" spans="1:10">
      <c r="A65" t="s">
        <v>76</v>
      </c>
      <c r="B65" t="s">
        <v>77</v>
      </c>
      <c r="C65" t="str">
        <f t="shared" si="4"/>
        <v>1/19</v>
      </c>
      <c r="D65" t="str">
        <f>"122/8582"</f>
        <v>122/8582</v>
      </c>
      <c r="E65">
        <v>0.23839421776913999</v>
      </c>
      <c r="F65">
        <v>0.31661732047463897</v>
      </c>
      <c r="G65">
        <v>0.27446702703683901</v>
      </c>
      <c r="H65" t="s">
        <v>1965</v>
      </c>
      <c r="I65">
        <v>1</v>
      </c>
      <c r="J65" t="str">
        <f t="shared" si="0"/>
        <v/>
      </c>
    </row>
    <row r="66" spans="1:10">
      <c r="A66" t="s">
        <v>693</v>
      </c>
      <c r="B66" t="s">
        <v>694</v>
      </c>
      <c r="C66" t="str">
        <f t="shared" si="4"/>
        <v>1/19</v>
      </c>
      <c r="D66" t="str">
        <f>"132/8582"</f>
        <v>132/8582</v>
      </c>
      <c r="E66">
        <v>0.25533592731034299</v>
      </c>
      <c r="F66">
        <v>0.33390082802121801</v>
      </c>
      <c r="G66">
        <v>0.28944963419795999</v>
      </c>
      <c r="H66" t="s">
        <v>1940</v>
      </c>
      <c r="I66">
        <v>1</v>
      </c>
      <c r="J66" t="str">
        <f t="shared" ref="J66:J86" si="5">IF(F66&lt;0.05,"*","")</f>
        <v/>
      </c>
    </row>
    <row r="67" spans="1:10">
      <c r="A67" t="s">
        <v>697</v>
      </c>
      <c r="B67" t="s">
        <v>698</v>
      </c>
      <c r="C67" t="str">
        <f t="shared" si="4"/>
        <v>1/19</v>
      </c>
      <c r="D67" t="str">
        <f>"143/8582"</f>
        <v>143/8582</v>
      </c>
      <c r="E67">
        <v>0.27355923107480301</v>
      </c>
      <c r="F67">
        <v>0.35231113092966998</v>
      </c>
      <c r="G67">
        <v>0.305409029908073</v>
      </c>
      <c r="H67" t="s">
        <v>644</v>
      </c>
      <c r="I67">
        <v>1</v>
      </c>
      <c r="J67" t="str">
        <f t="shared" si="5"/>
        <v/>
      </c>
    </row>
    <row r="68" spans="1:10">
      <c r="A68" t="s">
        <v>481</v>
      </c>
      <c r="B68" t="s">
        <v>482</v>
      </c>
      <c r="C68" t="str">
        <f t="shared" si="4"/>
        <v>1/19</v>
      </c>
      <c r="D68" t="str">
        <f>"150/8582"</f>
        <v>150/8582</v>
      </c>
      <c r="E68">
        <v>0.28493503211918397</v>
      </c>
      <c r="F68">
        <v>0.361484742240756</v>
      </c>
      <c r="G68">
        <v>0.313361386462575</v>
      </c>
      <c r="H68" t="s">
        <v>1951</v>
      </c>
      <c r="I68">
        <v>1</v>
      </c>
      <c r="J68" t="str">
        <f t="shared" si="5"/>
        <v/>
      </c>
    </row>
    <row r="69" spans="1:10">
      <c r="A69" t="s">
        <v>483</v>
      </c>
      <c r="B69" t="s">
        <v>484</v>
      </c>
      <c r="C69" t="str">
        <f t="shared" si="4"/>
        <v>1/19</v>
      </c>
      <c r="D69" t="str">
        <f>"158/8582"</f>
        <v>158/8582</v>
      </c>
      <c r="E69">
        <v>0.29772926436482799</v>
      </c>
      <c r="F69">
        <v>0.37216158045603598</v>
      </c>
      <c r="G69">
        <v>0.32261684993092898</v>
      </c>
      <c r="H69" t="s">
        <v>1958</v>
      </c>
      <c r="I69">
        <v>1</v>
      </c>
      <c r="J69" t="str">
        <f t="shared" si="5"/>
        <v/>
      </c>
    </row>
    <row r="70" spans="1:10">
      <c r="A70" t="s">
        <v>699</v>
      </c>
      <c r="B70" t="s">
        <v>700</v>
      </c>
      <c r="C70" t="str">
        <f t="shared" si="4"/>
        <v>1/19</v>
      </c>
      <c r="D70" t="str">
        <f>"163/8582"</f>
        <v>163/8582</v>
      </c>
      <c r="E70">
        <v>0.30561520348459897</v>
      </c>
      <c r="F70">
        <v>0.37548568049509601</v>
      </c>
      <c r="G70">
        <v>0.32549842272020701</v>
      </c>
      <c r="H70" t="s">
        <v>1963</v>
      </c>
      <c r="I70">
        <v>1</v>
      </c>
      <c r="J70" t="str">
        <f t="shared" si="5"/>
        <v/>
      </c>
    </row>
    <row r="71" spans="1:10">
      <c r="A71" t="s">
        <v>78</v>
      </c>
      <c r="B71" t="s">
        <v>79</v>
      </c>
      <c r="C71" t="str">
        <f t="shared" si="4"/>
        <v>1/19</v>
      </c>
      <c r="D71" t="str">
        <f>"169/8582"</f>
        <v>169/8582</v>
      </c>
      <c r="E71">
        <v>0.31496760172769001</v>
      </c>
      <c r="F71">
        <v>0.37548568049509601</v>
      </c>
      <c r="G71">
        <v>0.32549842272020701</v>
      </c>
      <c r="H71" t="s">
        <v>1943</v>
      </c>
      <c r="I71">
        <v>1</v>
      </c>
      <c r="J71" t="str">
        <f t="shared" si="5"/>
        <v/>
      </c>
    </row>
    <row r="72" spans="1:10">
      <c r="A72" t="s">
        <v>107</v>
      </c>
      <c r="B72" t="s">
        <v>108</v>
      </c>
      <c r="C72" t="str">
        <f t="shared" si="4"/>
        <v>1/19</v>
      </c>
      <c r="D72" t="str">
        <f>"169/8582"</f>
        <v>169/8582</v>
      </c>
      <c r="E72">
        <v>0.31496760172769001</v>
      </c>
      <c r="F72">
        <v>0.37548568049509601</v>
      </c>
      <c r="G72">
        <v>0.32549842272020701</v>
      </c>
      <c r="H72" t="s">
        <v>1964</v>
      </c>
      <c r="I72">
        <v>1</v>
      </c>
      <c r="J72" t="str">
        <f t="shared" si="5"/>
        <v/>
      </c>
    </row>
    <row r="73" spans="1:10">
      <c r="A73" t="s">
        <v>701</v>
      </c>
      <c r="B73" t="s">
        <v>702</v>
      </c>
      <c r="C73" t="str">
        <f t="shared" si="4"/>
        <v>1/19</v>
      </c>
      <c r="D73" t="str">
        <f>"171/8582"</f>
        <v>171/8582</v>
      </c>
      <c r="E73">
        <v>0.31805845877231698</v>
      </c>
      <c r="F73">
        <v>0.37548568049509601</v>
      </c>
      <c r="G73">
        <v>0.32549842272020701</v>
      </c>
      <c r="H73" t="s">
        <v>644</v>
      </c>
      <c r="I73">
        <v>1</v>
      </c>
      <c r="J73" t="str">
        <f t="shared" si="5"/>
        <v/>
      </c>
    </row>
    <row r="74" spans="1:10">
      <c r="A74" t="s">
        <v>1137</v>
      </c>
      <c r="B74" t="s">
        <v>1138</v>
      </c>
      <c r="C74" t="str">
        <f t="shared" si="4"/>
        <v>1/19</v>
      </c>
      <c r="D74" t="str">
        <f>"187/8582"</f>
        <v>187/8582</v>
      </c>
      <c r="E74">
        <v>0.34231403135801503</v>
      </c>
      <c r="F74">
        <v>0.398584831033305</v>
      </c>
      <c r="G74">
        <v>0.345522454146519</v>
      </c>
      <c r="H74" t="s">
        <v>1966</v>
      </c>
      <c r="I74">
        <v>1</v>
      </c>
      <c r="J74" t="str">
        <f t="shared" si="5"/>
        <v/>
      </c>
    </row>
    <row r="75" spans="1:10">
      <c r="A75" t="s">
        <v>863</v>
      </c>
      <c r="B75" t="s">
        <v>864</v>
      </c>
      <c r="C75" t="str">
        <f t="shared" si="4"/>
        <v>1/19</v>
      </c>
      <c r="D75" t="str">
        <f>"200/8582"</f>
        <v>200/8582</v>
      </c>
      <c r="E75">
        <v>0.36141751769013603</v>
      </c>
      <c r="F75">
        <v>0.41514174329272402</v>
      </c>
      <c r="G75">
        <v>0.35987519542403301</v>
      </c>
      <c r="H75" t="s">
        <v>1949</v>
      </c>
      <c r="I75">
        <v>1</v>
      </c>
      <c r="J75" t="str">
        <f t="shared" si="5"/>
        <v/>
      </c>
    </row>
    <row r="76" spans="1:10">
      <c r="A76" t="s">
        <v>501</v>
      </c>
      <c r="B76" t="s">
        <v>502</v>
      </c>
      <c r="C76" t="str">
        <f t="shared" si="4"/>
        <v>1/19</v>
      </c>
      <c r="D76" t="str">
        <f>"229/8582"</f>
        <v>229/8582</v>
      </c>
      <c r="E76">
        <v>0.40215600903047</v>
      </c>
      <c r="F76">
        <v>0.45577681023453198</v>
      </c>
      <c r="G76">
        <v>0.39510064045098803</v>
      </c>
      <c r="H76" t="s">
        <v>1951</v>
      </c>
      <c r="I76">
        <v>1</v>
      </c>
      <c r="J76" t="str">
        <f t="shared" si="5"/>
        <v/>
      </c>
    </row>
    <row r="77" spans="1:10">
      <c r="A77" t="s">
        <v>257</v>
      </c>
      <c r="B77" t="s">
        <v>258</v>
      </c>
      <c r="C77" t="str">
        <f t="shared" si="4"/>
        <v>1/19</v>
      </c>
      <c r="D77" t="str">
        <f>"256/8582"</f>
        <v>256/8582</v>
      </c>
      <c r="E77">
        <v>0.43786118723331202</v>
      </c>
      <c r="F77">
        <v>0.48971316993199399</v>
      </c>
      <c r="G77">
        <v>0.42451915659739398</v>
      </c>
      <c r="H77" t="s">
        <v>644</v>
      </c>
      <c r="I77">
        <v>1</v>
      </c>
      <c r="J77" t="str">
        <f t="shared" si="5"/>
        <v/>
      </c>
    </row>
    <row r="78" spans="1:10">
      <c r="A78" t="s">
        <v>260</v>
      </c>
      <c r="B78" t="s">
        <v>261</v>
      </c>
      <c r="C78" t="str">
        <f t="shared" si="4"/>
        <v>1/19</v>
      </c>
      <c r="D78" t="str">
        <f>"263/8582"</f>
        <v>263/8582</v>
      </c>
      <c r="E78">
        <v>0.44678277634733099</v>
      </c>
      <c r="F78">
        <v>0.49100043474170002</v>
      </c>
      <c r="G78">
        <v>0.42563505178847</v>
      </c>
      <c r="H78" t="s">
        <v>1943</v>
      </c>
      <c r="I78">
        <v>1</v>
      </c>
      <c r="J78" t="str">
        <f t="shared" si="5"/>
        <v/>
      </c>
    </row>
    <row r="79" spans="1:10">
      <c r="A79" t="s">
        <v>513</v>
      </c>
      <c r="B79" t="s">
        <v>514</v>
      </c>
      <c r="C79" t="str">
        <f t="shared" si="4"/>
        <v>1/19</v>
      </c>
      <c r="D79" t="str">
        <f>"266/8582"</f>
        <v>266/8582</v>
      </c>
      <c r="E79">
        <v>0.45056510482179501</v>
      </c>
      <c r="F79">
        <v>0.49100043474170002</v>
      </c>
      <c r="G79">
        <v>0.42563505178847</v>
      </c>
      <c r="H79" t="s">
        <v>1943</v>
      </c>
      <c r="I79">
        <v>1</v>
      </c>
      <c r="J79" t="str">
        <f t="shared" si="5"/>
        <v/>
      </c>
    </row>
    <row r="80" spans="1:10">
      <c r="A80" t="s">
        <v>1261</v>
      </c>
      <c r="B80" t="s">
        <v>1262</v>
      </c>
      <c r="C80" t="str">
        <f t="shared" si="4"/>
        <v>1/19</v>
      </c>
      <c r="D80" t="str">
        <f>"286/8582"</f>
        <v>286/8582</v>
      </c>
      <c r="E80">
        <v>0.475161520089462</v>
      </c>
      <c r="F80">
        <v>0.51124973680511698</v>
      </c>
      <c r="G80">
        <v>0.44318862633261003</v>
      </c>
      <c r="H80" t="s">
        <v>1892</v>
      </c>
      <c r="I80">
        <v>1</v>
      </c>
      <c r="J80" t="str">
        <f t="shared" si="5"/>
        <v/>
      </c>
    </row>
    <row r="81" spans="1:10">
      <c r="A81" t="s">
        <v>521</v>
      </c>
      <c r="B81" t="s">
        <v>522</v>
      </c>
      <c r="C81" t="str">
        <f t="shared" si="4"/>
        <v>1/19</v>
      </c>
      <c r="D81" t="str">
        <f>"382/8582"</f>
        <v>382/8582</v>
      </c>
      <c r="E81">
        <v>0.57939175553247402</v>
      </c>
      <c r="F81">
        <v>0.61560374025325404</v>
      </c>
      <c r="G81">
        <v>0.53365030114833101</v>
      </c>
      <c r="H81" t="s">
        <v>1966</v>
      </c>
      <c r="I81">
        <v>1</v>
      </c>
      <c r="J81" t="str">
        <f t="shared" si="5"/>
        <v/>
      </c>
    </row>
    <row r="82" spans="1:10">
      <c r="A82" t="s">
        <v>619</v>
      </c>
      <c r="B82" t="s">
        <v>620</v>
      </c>
      <c r="C82" t="str">
        <f t="shared" si="4"/>
        <v>1/19</v>
      </c>
      <c r="D82" t="str">
        <f>"400/8582"</f>
        <v>400/8582</v>
      </c>
      <c r="E82">
        <v>0.596610434807607</v>
      </c>
      <c r="F82">
        <v>0.62607267850181003</v>
      </c>
      <c r="G82">
        <v>0.54272554173531495</v>
      </c>
      <c r="H82" t="s">
        <v>1961</v>
      </c>
      <c r="I82">
        <v>1</v>
      </c>
      <c r="J82" t="str">
        <f t="shared" si="5"/>
        <v/>
      </c>
    </row>
    <row r="83" spans="1:10">
      <c r="A83" t="s">
        <v>156</v>
      </c>
      <c r="B83" t="s">
        <v>157</v>
      </c>
      <c r="C83" t="str">
        <f t="shared" si="4"/>
        <v>1/19</v>
      </c>
      <c r="D83" t="str">
        <f>"440/8582"</f>
        <v>440/8582</v>
      </c>
      <c r="E83">
        <v>0.63251396852890396</v>
      </c>
      <c r="F83">
        <v>0.64607811173501795</v>
      </c>
      <c r="G83">
        <v>0.56006771295914903</v>
      </c>
      <c r="H83" t="s">
        <v>1958</v>
      </c>
      <c r="I83">
        <v>1</v>
      </c>
      <c r="J83" t="str">
        <f t="shared" si="5"/>
        <v/>
      </c>
    </row>
    <row r="84" spans="1:10">
      <c r="A84" t="s">
        <v>158</v>
      </c>
      <c r="B84" t="s">
        <v>159</v>
      </c>
      <c r="C84" t="str">
        <f t="shared" si="4"/>
        <v>1/19</v>
      </c>
      <c r="D84" t="str">
        <f>"443/8582"</f>
        <v>443/8582</v>
      </c>
      <c r="E84">
        <v>0.63508095725802205</v>
      </c>
      <c r="F84">
        <v>0.64607811173501795</v>
      </c>
      <c r="G84">
        <v>0.56006771295914903</v>
      </c>
      <c r="H84" t="s">
        <v>1958</v>
      </c>
      <c r="I84">
        <v>1</v>
      </c>
      <c r="J84" t="str">
        <f t="shared" si="5"/>
        <v/>
      </c>
    </row>
    <row r="85" spans="1:10">
      <c r="A85" t="s">
        <v>205</v>
      </c>
      <c r="B85" t="s">
        <v>206</v>
      </c>
      <c r="C85" t="str">
        <f t="shared" si="4"/>
        <v>1/19</v>
      </c>
      <c r="D85" t="str">
        <f>"447/8582"</f>
        <v>447/8582</v>
      </c>
      <c r="E85">
        <v>0.63847719277342996</v>
      </c>
      <c r="F85">
        <v>0.64607811173501795</v>
      </c>
      <c r="G85">
        <v>0.56006771295914903</v>
      </c>
      <c r="H85" t="s">
        <v>1943</v>
      </c>
      <c r="I85">
        <v>1</v>
      </c>
      <c r="J85" t="str">
        <f t="shared" si="5"/>
        <v/>
      </c>
    </row>
    <row r="86" spans="1:10">
      <c r="A86" t="s">
        <v>523</v>
      </c>
      <c r="B86" t="s">
        <v>524</v>
      </c>
      <c r="C86" t="str">
        <f t="shared" si="4"/>
        <v>1/19</v>
      </c>
      <c r="D86" t="str">
        <f>"498/8582"</f>
        <v>498/8582</v>
      </c>
      <c r="E86">
        <v>0.67923703140731795</v>
      </c>
      <c r="F86">
        <v>0.67923703140731795</v>
      </c>
      <c r="G86">
        <v>0.588812287288078</v>
      </c>
      <c r="H86" t="s">
        <v>1966</v>
      </c>
      <c r="I86">
        <v>1</v>
      </c>
      <c r="J86" t="str">
        <f t="shared" si="5"/>
        <v/>
      </c>
    </row>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01753-0699-4643-8E7C-7596690D6827}">
  <dimension ref="A1:J109"/>
  <sheetViews>
    <sheetView workbookViewId="0">
      <selection activeCell="K31" sqref="K31"/>
    </sheetView>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184</v>
      </c>
      <c r="B2" t="s">
        <v>185</v>
      </c>
      <c r="C2" t="str">
        <f>"3/21"</f>
        <v>3/21</v>
      </c>
      <c r="D2" t="str">
        <f>"25/8582"</f>
        <v>25/8582</v>
      </c>
      <c r="E2">
        <v>2.8058994844882301E-5</v>
      </c>
      <c r="F2">
        <v>3.03037144324728E-3</v>
      </c>
      <c r="G2">
        <v>2.0970406673543598E-3</v>
      </c>
      <c r="H2" t="s">
        <v>1883</v>
      </c>
      <c r="I2">
        <v>3</v>
      </c>
      <c r="J2" t="str">
        <f t="shared" ref="J2:J65" si="0">IF(F2&lt;0.05,"*","")</f>
        <v>*</v>
      </c>
    </row>
    <row r="3" spans="1:10">
      <c r="A3" t="s">
        <v>122</v>
      </c>
      <c r="B3" t="s">
        <v>123</v>
      </c>
      <c r="C3" t="str">
        <f>"3/21"</f>
        <v>3/21</v>
      </c>
      <c r="D3" t="str">
        <f>"35/8582"</f>
        <v>35/8582</v>
      </c>
      <c r="E3">
        <v>7.8598951156930502E-5</v>
      </c>
      <c r="F3">
        <v>4.0298449075501603E-3</v>
      </c>
      <c r="G3">
        <v>2.7886840978173602E-3</v>
      </c>
      <c r="H3" t="s">
        <v>1885</v>
      </c>
      <c r="I3">
        <v>3</v>
      </c>
      <c r="J3" t="str">
        <f t="shared" si="0"/>
        <v>*</v>
      </c>
    </row>
    <row r="4" spans="1:10">
      <c r="A4" t="s">
        <v>147</v>
      </c>
      <c r="B4" t="s">
        <v>148</v>
      </c>
      <c r="C4" t="str">
        <f>"4/21"</f>
        <v>4/21</v>
      </c>
      <c r="D4" t="str">
        <f>"106/8582"</f>
        <v>106/8582</v>
      </c>
      <c r="E4">
        <v>1.11940136320838E-4</v>
      </c>
      <c r="F4">
        <v>4.0298449075501603E-3</v>
      </c>
      <c r="G4">
        <v>2.7886840978173602E-3</v>
      </c>
      <c r="H4" t="s">
        <v>1884</v>
      </c>
      <c r="I4">
        <v>4</v>
      </c>
      <c r="J4" t="str">
        <f t="shared" si="0"/>
        <v>*</v>
      </c>
    </row>
    <row r="5" spans="1:10">
      <c r="A5" t="s">
        <v>132</v>
      </c>
      <c r="B5" t="s">
        <v>133</v>
      </c>
      <c r="C5" t="str">
        <f>"3/21"</f>
        <v>3/21</v>
      </c>
      <c r="D5" t="str">
        <f>"55/8582"</f>
        <v>55/8582</v>
      </c>
      <c r="E5">
        <v>3.0529292509465E-4</v>
      </c>
      <c r="F5">
        <v>8.2429089775555402E-3</v>
      </c>
      <c r="G5">
        <v>5.7041572846631902E-3</v>
      </c>
      <c r="H5" t="s">
        <v>1885</v>
      </c>
      <c r="I5">
        <v>3</v>
      </c>
      <c r="J5" t="str">
        <f t="shared" si="0"/>
        <v>*</v>
      </c>
    </row>
    <row r="6" spans="1:10">
      <c r="A6" t="s">
        <v>134</v>
      </c>
      <c r="B6" t="s">
        <v>135</v>
      </c>
      <c r="C6" t="str">
        <f>"3/21"</f>
        <v>3/21</v>
      </c>
      <c r="D6" t="str">
        <f>"60/8582"</f>
        <v>60/8582</v>
      </c>
      <c r="E6">
        <v>3.95092205881851E-4</v>
      </c>
      <c r="F6">
        <v>8.5339916470479893E-3</v>
      </c>
      <c r="G6">
        <v>5.9055887616024103E-3</v>
      </c>
      <c r="H6" t="s">
        <v>1885</v>
      </c>
      <c r="I6">
        <v>3</v>
      </c>
      <c r="J6" t="str">
        <f t="shared" si="0"/>
        <v>*</v>
      </c>
    </row>
    <row r="7" spans="1:10">
      <c r="A7" t="s">
        <v>93</v>
      </c>
      <c r="B7" t="s">
        <v>94</v>
      </c>
      <c r="C7" t="str">
        <f>"3/21"</f>
        <v>3/21</v>
      </c>
      <c r="D7" t="str">
        <f>"66/8582"</f>
        <v>66/8582</v>
      </c>
      <c r="E7">
        <v>5.2336439196039905E-4</v>
      </c>
      <c r="F7">
        <v>9.4205590552871796E-3</v>
      </c>
      <c r="G7">
        <v>6.5191003209102297E-3</v>
      </c>
      <c r="H7" t="s">
        <v>1885</v>
      </c>
      <c r="I7">
        <v>3</v>
      </c>
      <c r="J7" t="str">
        <f t="shared" si="0"/>
        <v>*</v>
      </c>
    </row>
    <row r="8" spans="1:10">
      <c r="A8" t="s">
        <v>581</v>
      </c>
      <c r="B8" t="s">
        <v>582</v>
      </c>
      <c r="C8" t="str">
        <f>"2/21"</f>
        <v>2/21</v>
      </c>
      <c r="D8" t="str">
        <f>"16/8582"</f>
        <v>16/8582</v>
      </c>
      <c r="E8">
        <v>6.7038936979800805E-4</v>
      </c>
      <c r="F8">
        <v>9.4979788317472308E-3</v>
      </c>
      <c r="G8">
        <v>6.5726754098835603E-3</v>
      </c>
      <c r="H8" t="s">
        <v>583</v>
      </c>
      <c r="I8">
        <v>2</v>
      </c>
      <c r="J8" t="str">
        <f t="shared" si="0"/>
        <v>*</v>
      </c>
    </row>
    <row r="9" spans="1:10">
      <c r="A9" t="s">
        <v>138</v>
      </c>
      <c r="B9" t="s">
        <v>139</v>
      </c>
      <c r="C9" t="str">
        <f>"3/21"</f>
        <v>3/21</v>
      </c>
      <c r="D9" t="str">
        <f>"73/8582"</f>
        <v>73/8582</v>
      </c>
      <c r="E9">
        <v>7.0355398753683203E-4</v>
      </c>
      <c r="F9">
        <v>9.4979788317472308E-3</v>
      </c>
      <c r="G9">
        <v>6.5726754098835603E-3</v>
      </c>
      <c r="H9" t="s">
        <v>1885</v>
      </c>
      <c r="I9">
        <v>3</v>
      </c>
      <c r="J9" t="str">
        <f t="shared" si="0"/>
        <v>*</v>
      </c>
    </row>
    <row r="10" spans="1:10">
      <c r="A10" t="s">
        <v>198</v>
      </c>
      <c r="B10" t="s">
        <v>199</v>
      </c>
      <c r="C10" t="str">
        <f>"3/21"</f>
        <v>3/21</v>
      </c>
      <c r="D10" t="str">
        <f>"96/8582"</f>
        <v>96/8582</v>
      </c>
      <c r="E10">
        <v>1.55881389015794E-3</v>
      </c>
      <c r="F10">
        <v>1.8705766681895299E-2</v>
      </c>
      <c r="G10">
        <v>1.2944536397802801E-2</v>
      </c>
      <c r="H10" t="s">
        <v>1883</v>
      </c>
      <c r="I10">
        <v>3</v>
      </c>
      <c r="J10" t="str">
        <f t="shared" si="0"/>
        <v>*</v>
      </c>
    </row>
    <row r="11" spans="1:10">
      <c r="A11" t="s">
        <v>114</v>
      </c>
      <c r="B11" t="s">
        <v>115</v>
      </c>
      <c r="C11" t="str">
        <f>"4/21"</f>
        <v>4/21</v>
      </c>
      <c r="D11" t="str">
        <f>"230/8582"</f>
        <v>230/8582</v>
      </c>
      <c r="E11">
        <v>2.1004319535276898E-3</v>
      </c>
      <c r="F11">
        <v>2.2684665098099001E-2</v>
      </c>
      <c r="G11">
        <v>1.5697965126364798E-2</v>
      </c>
      <c r="H11" t="s">
        <v>1884</v>
      </c>
      <c r="I11">
        <v>4</v>
      </c>
      <c r="J11" t="str">
        <f t="shared" si="0"/>
        <v>*</v>
      </c>
    </row>
    <row r="12" spans="1:10">
      <c r="A12" t="s">
        <v>585</v>
      </c>
      <c r="B12" t="s">
        <v>586</v>
      </c>
      <c r="C12" t="str">
        <f>"2/21"</f>
        <v>2/21</v>
      </c>
      <c r="D12" t="str">
        <f>"31/8582"</f>
        <v>31/8582</v>
      </c>
      <c r="E12">
        <v>2.5409401297235299E-3</v>
      </c>
      <c r="F12">
        <v>2.49474121827401E-2</v>
      </c>
      <c r="G12">
        <v>1.72638037521885E-2</v>
      </c>
      <c r="H12" t="s">
        <v>583</v>
      </c>
      <c r="I12">
        <v>2</v>
      </c>
      <c r="J12" t="str">
        <f t="shared" si="0"/>
        <v>*</v>
      </c>
    </row>
    <row r="13" spans="1:10">
      <c r="A13" t="s">
        <v>200</v>
      </c>
      <c r="B13" t="s">
        <v>201</v>
      </c>
      <c r="C13" t="str">
        <f>"3/21"</f>
        <v>3/21</v>
      </c>
      <c r="D13" t="str">
        <f>"135/8582"</f>
        <v>135/8582</v>
      </c>
      <c r="E13">
        <v>4.1146689293575104E-3</v>
      </c>
      <c r="F13">
        <v>3.7032020364217502E-2</v>
      </c>
      <c r="G13">
        <v>2.5626446840735301E-2</v>
      </c>
      <c r="H13" t="s">
        <v>587</v>
      </c>
      <c r="I13">
        <v>3</v>
      </c>
      <c r="J13" t="str">
        <f t="shared" si="0"/>
        <v>*</v>
      </c>
    </row>
    <row r="14" spans="1:10">
      <c r="A14" t="s">
        <v>588</v>
      </c>
      <c r="B14" t="s">
        <v>589</v>
      </c>
      <c r="C14" t="str">
        <f>"2/21"</f>
        <v>2/21</v>
      </c>
      <c r="D14" t="str">
        <f>"42/8582"</f>
        <v>42/8582</v>
      </c>
      <c r="E14">
        <v>4.6292500646943303E-3</v>
      </c>
      <c r="F14">
        <v>3.8458385152845199E-2</v>
      </c>
      <c r="G14">
        <v>2.6613502396218399E-2</v>
      </c>
      <c r="H14" t="s">
        <v>583</v>
      </c>
      <c r="I14">
        <v>2</v>
      </c>
      <c r="J14" t="str">
        <f t="shared" si="0"/>
        <v>*</v>
      </c>
    </row>
    <row r="15" spans="1:10">
      <c r="A15" t="s">
        <v>578</v>
      </c>
      <c r="B15" t="s">
        <v>579</v>
      </c>
      <c r="C15" t="str">
        <f>"2/21"</f>
        <v>2/21</v>
      </c>
      <c r="D15" t="str">
        <f>"45/8582"</f>
        <v>45/8582</v>
      </c>
      <c r="E15">
        <v>5.2993877164076103E-3</v>
      </c>
      <c r="F15">
        <v>4.08809909551444E-2</v>
      </c>
      <c r="G15">
        <v>2.82899645011233E-2</v>
      </c>
      <c r="H15" t="s">
        <v>583</v>
      </c>
      <c r="I15">
        <v>2</v>
      </c>
      <c r="J15" t="str">
        <f t="shared" si="0"/>
        <v>*</v>
      </c>
    </row>
    <row r="16" spans="1:10">
      <c r="A16" t="s">
        <v>590</v>
      </c>
      <c r="B16" t="s">
        <v>591</v>
      </c>
      <c r="C16" t="str">
        <f>"2/21"</f>
        <v>2/21</v>
      </c>
      <c r="D16" t="str">
        <f>"50/8582"</f>
        <v>50/8582</v>
      </c>
      <c r="E16">
        <v>6.5092795192039704E-3</v>
      </c>
      <c r="F16">
        <v>4.6866812538268597E-2</v>
      </c>
      <c r="G16">
        <v>3.2432199709718001E-2</v>
      </c>
      <c r="H16" t="s">
        <v>583</v>
      </c>
      <c r="I16">
        <v>2</v>
      </c>
      <c r="J16" t="str">
        <f t="shared" si="0"/>
        <v>*</v>
      </c>
    </row>
    <row r="17" spans="1:10">
      <c r="A17" t="s">
        <v>960</v>
      </c>
      <c r="B17" t="s">
        <v>961</v>
      </c>
      <c r="C17" t="str">
        <f>"2/21"</f>
        <v>2/21</v>
      </c>
      <c r="D17" t="str">
        <f>"52/8582"</f>
        <v>52/8582</v>
      </c>
      <c r="E17">
        <v>7.0252753656075296E-3</v>
      </c>
      <c r="F17">
        <v>4.7420608717850803E-2</v>
      </c>
      <c r="G17">
        <v>3.2815430984087797E-2</v>
      </c>
      <c r="H17" t="s">
        <v>1967</v>
      </c>
      <c r="I17">
        <v>2</v>
      </c>
      <c r="J17" t="str">
        <f t="shared" si="0"/>
        <v>*</v>
      </c>
    </row>
    <row r="18" spans="1:10">
      <c r="A18" t="s">
        <v>970</v>
      </c>
      <c r="B18" t="s">
        <v>971</v>
      </c>
      <c r="C18" t="str">
        <f>"2/21"</f>
        <v>2/21</v>
      </c>
      <c r="D18" t="str">
        <f>"91/8582"</f>
        <v>91/8582</v>
      </c>
      <c r="E18">
        <v>2.0489239503832898E-2</v>
      </c>
      <c r="F18">
        <v>0.104607434994549</v>
      </c>
      <c r="G18">
        <v>7.2389160668742694E-2</v>
      </c>
      <c r="H18" t="s">
        <v>1967</v>
      </c>
      <c r="I18">
        <v>2</v>
      </c>
      <c r="J18" t="str">
        <f t="shared" si="0"/>
        <v/>
      </c>
    </row>
    <row r="19" spans="1:10">
      <c r="A19" t="s">
        <v>160</v>
      </c>
      <c r="B19" t="s">
        <v>161</v>
      </c>
      <c r="C19" t="str">
        <f>"4/21"</f>
        <v>4/21</v>
      </c>
      <c r="D19" t="str">
        <f>"447/8582"</f>
        <v>447/8582</v>
      </c>
      <c r="E19">
        <v>2.14504868310114E-2</v>
      </c>
      <c r="F19">
        <v>0.104607434994549</v>
      </c>
      <c r="G19">
        <v>7.2389160668742694E-2</v>
      </c>
      <c r="H19" t="s">
        <v>1887</v>
      </c>
      <c r="I19">
        <v>4</v>
      </c>
      <c r="J19" t="str">
        <f t="shared" si="0"/>
        <v/>
      </c>
    </row>
    <row r="20" spans="1:10">
      <c r="A20" t="s">
        <v>593</v>
      </c>
      <c r="B20" t="s">
        <v>594</v>
      </c>
      <c r="C20" t="str">
        <f>"3/21"</f>
        <v>3/21</v>
      </c>
      <c r="D20" t="str">
        <f>"249/8582"</f>
        <v>249/8582</v>
      </c>
      <c r="E20">
        <v>2.18121062581293E-2</v>
      </c>
      <c r="F20">
        <v>0.104607434994549</v>
      </c>
      <c r="G20">
        <v>7.2389160668742694E-2</v>
      </c>
      <c r="H20" t="s">
        <v>1888</v>
      </c>
      <c r="I20">
        <v>3</v>
      </c>
      <c r="J20" t="str">
        <f t="shared" si="0"/>
        <v/>
      </c>
    </row>
    <row r="21" spans="1:10">
      <c r="A21" t="s">
        <v>596</v>
      </c>
      <c r="B21" t="s">
        <v>597</v>
      </c>
      <c r="C21" t="str">
        <f>"3/21"</f>
        <v>3/21</v>
      </c>
      <c r="D21" t="str">
        <f>"250/8582"</f>
        <v>250/8582</v>
      </c>
      <c r="E21">
        <v>2.20424662107035E-2</v>
      </c>
      <c r="F21">
        <v>0.104607434994549</v>
      </c>
      <c r="G21">
        <v>7.2389160668742694E-2</v>
      </c>
      <c r="H21" t="s">
        <v>1888</v>
      </c>
      <c r="I21">
        <v>3</v>
      </c>
      <c r="J21" t="str">
        <f t="shared" si="0"/>
        <v/>
      </c>
    </row>
    <row r="22" spans="1:10">
      <c r="A22" t="s">
        <v>598</v>
      </c>
      <c r="B22" t="s">
        <v>599</v>
      </c>
      <c r="C22" t="str">
        <f>"1/21"</f>
        <v>1/21</v>
      </c>
      <c r="D22" t="str">
        <f>"10/8582"</f>
        <v>10/8582</v>
      </c>
      <c r="E22">
        <v>2.4214684026516099E-2</v>
      </c>
      <c r="F22">
        <v>0.104607434994549</v>
      </c>
      <c r="G22">
        <v>7.2389160668742694E-2</v>
      </c>
      <c r="H22" t="s">
        <v>600</v>
      </c>
      <c r="I22">
        <v>1</v>
      </c>
      <c r="J22" t="str">
        <f t="shared" si="0"/>
        <v/>
      </c>
    </row>
    <row r="23" spans="1:10">
      <c r="A23" t="s">
        <v>1395</v>
      </c>
      <c r="B23" t="s">
        <v>1396</v>
      </c>
      <c r="C23" t="str">
        <f>"1/21"</f>
        <v>1/21</v>
      </c>
      <c r="D23" t="str">
        <f>"10/8582"</f>
        <v>10/8582</v>
      </c>
      <c r="E23">
        <v>2.4214684026516099E-2</v>
      </c>
      <c r="F23">
        <v>0.104607434994549</v>
      </c>
      <c r="G23">
        <v>7.2389160668742694E-2</v>
      </c>
      <c r="H23" t="s">
        <v>1889</v>
      </c>
      <c r="I23">
        <v>1</v>
      </c>
      <c r="J23" t="str">
        <f t="shared" si="0"/>
        <v/>
      </c>
    </row>
    <row r="24" spans="1:10">
      <c r="A24" t="s">
        <v>601</v>
      </c>
      <c r="B24" t="s">
        <v>602</v>
      </c>
      <c r="C24" t="str">
        <f>"1/21"</f>
        <v>1/21</v>
      </c>
      <c r="D24" t="str">
        <f>"10/8582"</f>
        <v>10/8582</v>
      </c>
      <c r="E24">
        <v>2.4214684026516099E-2</v>
      </c>
      <c r="F24">
        <v>0.104607434994549</v>
      </c>
      <c r="G24">
        <v>7.2389160668742694E-2</v>
      </c>
      <c r="H24" t="s">
        <v>600</v>
      </c>
      <c r="I24">
        <v>1</v>
      </c>
      <c r="J24" t="str">
        <f t="shared" si="0"/>
        <v/>
      </c>
    </row>
    <row r="25" spans="1:10">
      <c r="A25" t="s">
        <v>603</v>
      </c>
      <c r="B25" t="s">
        <v>604</v>
      </c>
      <c r="C25" t="str">
        <f>"1/21"</f>
        <v>1/21</v>
      </c>
      <c r="D25" t="str">
        <f>"10/8582"</f>
        <v>10/8582</v>
      </c>
      <c r="E25">
        <v>2.4214684026516099E-2</v>
      </c>
      <c r="F25">
        <v>0.104607434994549</v>
      </c>
      <c r="G25">
        <v>7.2389160668742694E-2</v>
      </c>
      <c r="H25" t="s">
        <v>600</v>
      </c>
      <c r="I25">
        <v>1</v>
      </c>
      <c r="J25" t="str">
        <f t="shared" si="0"/>
        <v/>
      </c>
    </row>
    <row r="26" spans="1:10">
      <c r="A26" t="s">
        <v>1968</v>
      </c>
      <c r="B26" t="s">
        <v>1969</v>
      </c>
      <c r="C26" t="str">
        <f>"1/21"</f>
        <v>1/21</v>
      </c>
      <c r="D26" t="str">
        <f>"10/8582"</f>
        <v>10/8582</v>
      </c>
      <c r="E26">
        <v>2.4214684026516099E-2</v>
      </c>
      <c r="F26">
        <v>0.104607434994549</v>
      </c>
      <c r="G26">
        <v>7.2389160668742694E-2</v>
      </c>
      <c r="H26" t="s">
        <v>1970</v>
      </c>
      <c r="I26">
        <v>1</v>
      </c>
      <c r="J26" t="str">
        <f t="shared" si="0"/>
        <v/>
      </c>
    </row>
    <row r="27" spans="1:10">
      <c r="A27" t="s">
        <v>84</v>
      </c>
      <c r="B27" t="s">
        <v>85</v>
      </c>
      <c r="C27" t="str">
        <f>"4/21"</f>
        <v>4/21</v>
      </c>
      <c r="D27" t="str">
        <f>"492/8582"</f>
        <v>492/8582</v>
      </c>
      <c r="E27">
        <v>2.93283437544863E-2</v>
      </c>
      <c r="F27">
        <v>0.121825427903251</v>
      </c>
      <c r="G27">
        <v>8.43041460149202E-2</v>
      </c>
      <c r="H27" t="s">
        <v>1971</v>
      </c>
      <c r="I27">
        <v>4</v>
      </c>
      <c r="J27" t="str">
        <f t="shared" si="0"/>
        <v/>
      </c>
    </row>
    <row r="28" spans="1:10">
      <c r="A28" t="s">
        <v>1402</v>
      </c>
      <c r="B28" t="s">
        <v>1403</v>
      </c>
      <c r="C28" t="str">
        <f>"1/21"</f>
        <v>1/21</v>
      </c>
      <c r="D28" t="str">
        <f>"13/8582"</f>
        <v>13/8582</v>
      </c>
      <c r="E28">
        <v>3.1369505923624898E-2</v>
      </c>
      <c r="F28">
        <v>0.12547802369449901</v>
      </c>
      <c r="G28">
        <v>8.6831770782743303E-2</v>
      </c>
      <c r="H28" t="s">
        <v>1889</v>
      </c>
      <c r="I28">
        <v>1</v>
      </c>
      <c r="J28" t="str">
        <f t="shared" si="0"/>
        <v/>
      </c>
    </row>
    <row r="29" spans="1:10">
      <c r="A29" t="s">
        <v>1972</v>
      </c>
      <c r="B29" t="s">
        <v>1973</v>
      </c>
      <c r="C29" t="str">
        <f>"1/21"</f>
        <v>1/21</v>
      </c>
      <c r="D29" t="str">
        <f>"14/8582"</f>
        <v>14/8582</v>
      </c>
      <c r="E29">
        <v>3.3743323215678099E-2</v>
      </c>
      <c r="F29">
        <v>0.12599458194421501</v>
      </c>
      <c r="G29">
        <v>8.7189233119290901E-2</v>
      </c>
      <c r="H29" t="s">
        <v>1970</v>
      </c>
      <c r="I29">
        <v>1</v>
      </c>
      <c r="J29" t="str">
        <f t="shared" si="0"/>
        <v/>
      </c>
    </row>
    <row r="30" spans="1:10">
      <c r="A30" t="s">
        <v>977</v>
      </c>
      <c r="B30" t="s">
        <v>978</v>
      </c>
      <c r="C30" t="str">
        <f>"2/21"</f>
        <v>2/21</v>
      </c>
      <c r="D30" t="str">
        <f>"122/8582"</f>
        <v>122/8582</v>
      </c>
      <c r="E30">
        <v>3.5294829990258798E-2</v>
      </c>
      <c r="F30">
        <v>0.12599458194421501</v>
      </c>
      <c r="G30">
        <v>8.7189233119290901E-2</v>
      </c>
      <c r="H30" t="s">
        <v>1967</v>
      </c>
      <c r="I30">
        <v>2</v>
      </c>
      <c r="J30" t="str">
        <f t="shared" si="0"/>
        <v/>
      </c>
    </row>
    <row r="31" spans="1:10">
      <c r="A31" t="s">
        <v>605</v>
      </c>
      <c r="B31" t="s">
        <v>606</v>
      </c>
      <c r="C31" t="str">
        <f>"1/21"</f>
        <v>1/21</v>
      </c>
      <c r="D31" t="str">
        <f>"15/8582"</f>
        <v>15/8582</v>
      </c>
      <c r="E31">
        <v>3.6111599384267098E-2</v>
      </c>
      <c r="F31">
        <v>0.12599458194421501</v>
      </c>
      <c r="G31">
        <v>8.7189233119290901E-2</v>
      </c>
      <c r="H31" t="s">
        <v>600</v>
      </c>
      <c r="I31">
        <v>1</v>
      </c>
      <c r="J31" t="str">
        <f t="shared" si="0"/>
        <v/>
      </c>
    </row>
    <row r="32" spans="1:10">
      <c r="A32" t="s">
        <v>979</v>
      </c>
      <c r="B32" t="s">
        <v>980</v>
      </c>
      <c r="C32" t="str">
        <f>"2/21"</f>
        <v>2/21</v>
      </c>
      <c r="D32" t="str">
        <f>"124/8582"</f>
        <v>124/8582</v>
      </c>
      <c r="E32">
        <v>3.6360144811989202E-2</v>
      </c>
      <c r="F32">
        <v>0.12599458194421501</v>
      </c>
      <c r="G32">
        <v>8.7189233119290901E-2</v>
      </c>
      <c r="H32" t="s">
        <v>1967</v>
      </c>
      <c r="I32">
        <v>2</v>
      </c>
      <c r="J32" t="str">
        <f t="shared" si="0"/>
        <v/>
      </c>
    </row>
    <row r="33" spans="1:10">
      <c r="A33" t="s">
        <v>1060</v>
      </c>
      <c r="B33" t="s">
        <v>1061</v>
      </c>
      <c r="C33" t="str">
        <f>"2/21"</f>
        <v>2/21</v>
      </c>
      <c r="D33" t="str">
        <f>"132/8582"</f>
        <v>132/8582</v>
      </c>
      <c r="E33">
        <v>4.0745398099922503E-2</v>
      </c>
      <c r="F33">
        <v>0.12599458194421501</v>
      </c>
      <c r="G33">
        <v>8.7189233119290901E-2</v>
      </c>
      <c r="H33" t="s">
        <v>1893</v>
      </c>
      <c r="I33">
        <v>2</v>
      </c>
      <c r="J33" t="str">
        <f t="shared" si="0"/>
        <v/>
      </c>
    </row>
    <row r="34" spans="1:10">
      <c r="A34" t="s">
        <v>908</v>
      </c>
      <c r="B34" t="s">
        <v>909</v>
      </c>
      <c r="C34" t="str">
        <f t="shared" ref="C34:C48" si="1">"1/21"</f>
        <v>1/21</v>
      </c>
      <c r="D34" t="str">
        <f>"17/8582"</f>
        <v>17/8582</v>
      </c>
      <c r="E34">
        <v>4.0831577481921497E-2</v>
      </c>
      <c r="F34">
        <v>0.12599458194421501</v>
      </c>
      <c r="G34">
        <v>8.7189233119290901E-2</v>
      </c>
      <c r="H34" t="s">
        <v>1907</v>
      </c>
      <c r="I34">
        <v>1</v>
      </c>
      <c r="J34" t="str">
        <f t="shared" si="0"/>
        <v/>
      </c>
    </row>
    <row r="35" spans="1:10">
      <c r="A35" t="s">
        <v>532</v>
      </c>
      <c r="B35" t="s">
        <v>533</v>
      </c>
      <c r="C35" t="str">
        <f t="shared" si="1"/>
        <v>1/21</v>
      </c>
      <c r="D35" t="str">
        <f>"17/8582"</f>
        <v>17/8582</v>
      </c>
      <c r="E35">
        <v>4.0831577481921497E-2</v>
      </c>
      <c r="F35">
        <v>0.12599458194421501</v>
      </c>
      <c r="G35">
        <v>8.7189233119290901E-2</v>
      </c>
      <c r="H35" t="s">
        <v>534</v>
      </c>
      <c r="I35">
        <v>1</v>
      </c>
      <c r="J35" t="str">
        <f t="shared" si="0"/>
        <v/>
      </c>
    </row>
    <row r="36" spans="1:10">
      <c r="A36" t="s">
        <v>610</v>
      </c>
      <c r="B36" t="s">
        <v>611</v>
      </c>
      <c r="C36" t="str">
        <f t="shared" si="1"/>
        <v>1/21</v>
      </c>
      <c r="D36" t="str">
        <f>"17/8582"</f>
        <v>17/8582</v>
      </c>
      <c r="E36">
        <v>4.0831577481921497E-2</v>
      </c>
      <c r="F36">
        <v>0.12599458194421501</v>
      </c>
      <c r="G36">
        <v>8.7189233119290901E-2</v>
      </c>
      <c r="H36" t="s">
        <v>612</v>
      </c>
      <c r="I36">
        <v>1</v>
      </c>
      <c r="J36" t="str">
        <f t="shared" si="0"/>
        <v/>
      </c>
    </row>
    <row r="37" spans="1:10">
      <c r="A37" t="s">
        <v>615</v>
      </c>
      <c r="B37" t="s">
        <v>616</v>
      </c>
      <c r="C37" t="str">
        <f t="shared" si="1"/>
        <v>1/21</v>
      </c>
      <c r="D37" t="str">
        <f>"18/8582"</f>
        <v>18/8582</v>
      </c>
      <c r="E37">
        <v>4.3183303911913197E-2</v>
      </c>
      <c r="F37">
        <v>0.12954991173573899</v>
      </c>
      <c r="G37">
        <v>8.9649549056895705E-2</v>
      </c>
      <c r="H37" t="s">
        <v>612</v>
      </c>
      <c r="I37">
        <v>1</v>
      </c>
      <c r="J37" t="str">
        <f t="shared" si="0"/>
        <v/>
      </c>
    </row>
    <row r="38" spans="1:10">
      <c r="A38" t="s">
        <v>617</v>
      </c>
      <c r="B38" t="s">
        <v>618</v>
      </c>
      <c r="C38" t="str">
        <f t="shared" si="1"/>
        <v>1/21</v>
      </c>
      <c r="D38" t="str">
        <f>"19/8582"</f>
        <v>19/8582</v>
      </c>
      <c r="E38">
        <v>4.55295382203963E-2</v>
      </c>
      <c r="F38">
        <v>0.132897030481157</v>
      </c>
      <c r="G38">
        <v>9.1965781327116303E-2</v>
      </c>
      <c r="H38" t="s">
        <v>600</v>
      </c>
      <c r="I38">
        <v>1</v>
      </c>
      <c r="J38" t="str">
        <f t="shared" si="0"/>
        <v/>
      </c>
    </row>
    <row r="39" spans="1:10">
      <c r="A39" t="s">
        <v>1974</v>
      </c>
      <c r="B39" t="s">
        <v>1975</v>
      </c>
      <c r="C39" t="str">
        <f t="shared" si="1"/>
        <v>1/21</v>
      </c>
      <c r="D39" t="str">
        <f>"21/8582"</f>
        <v>21/8582</v>
      </c>
      <c r="E39">
        <v>5.0205579191960698E-2</v>
      </c>
      <c r="F39">
        <v>0.14268954086136201</v>
      </c>
      <c r="G39">
        <v>9.8742274865075003E-2</v>
      </c>
      <c r="H39" t="s">
        <v>1976</v>
      </c>
      <c r="I39">
        <v>1</v>
      </c>
      <c r="J39" t="str">
        <f t="shared" si="0"/>
        <v/>
      </c>
    </row>
    <row r="40" spans="1:10">
      <c r="A40" t="s">
        <v>181</v>
      </c>
      <c r="B40" t="s">
        <v>182</v>
      </c>
      <c r="C40" t="str">
        <f t="shared" si="1"/>
        <v>1/21</v>
      </c>
      <c r="D40" t="str">
        <f>"23/8582"</f>
        <v>23/8582</v>
      </c>
      <c r="E40">
        <v>5.4859797578975501E-2</v>
      </c>
      <c r="F40">
        <v>0.14652074934582299</v>
      </c>
      <c r="G40">
        <v>0.10139350100929299</v>
      </c>
      <c r="H40" t="s">
        <v>183</v>
      </c>
      <c r="I40">
        <v>1</v>
      </c>
      <c r="J40" t="str">
        <f t="shared" si="0"/>
        <v/>
      </c>
    </row>
    <row r="41" spans="1:10">
      <c r="A41" t="s">
        <v>1894</v>
      </c>
      <c r="B41" t="s">
        <v>1895</v>
      </c>
      <c r="C41" t="str">
        <f t="shared" si="1"/>
        <v>1/21</v>
      </c>
      <c r="D41" t="str">
        <f>"25/8582"</f>
        <v>25/8582</v>
      </c>
      <c r="E41">
        <v>5.9492290155521203E-2</v>
      </c>
      <c r="F41">
        <v>0.14652074934582299</v>
      </c>
      <c r="G41">
        <v>0.10139350100929299</v>
      </c>
      <c r="H41" t="s">
        <v>1889</v>
      </c>
      <c r="I41">
        <v>1</v>
      </c>
      <c r="J41" t="str">
        <f t="shared" si="0"/>
        <v/>
      </c>
    </row>
    <row r="42" spans="1:10">
      <c r="A42" t="s">
        <v>1896</v>
      </c>
      <c r="B42" t="s">
        <v>1897</v>
      </c>
      <c r="C42" t="str">
        <f t="shared" si="1"/>
        <v>1/21</v>
      </c>
      <c r="D42" t="str">
        <f>"25/8582"</f>
        <v>25/8582</v>
      </c>
      <c r="E42">
        <v>5.9492290155521203E-2</v>
      </c>
      <c r="F42">
        <v>0.14652074934582299</v>
      </c>
      <c r="G42">
        <v>0.10139350100929299</v>
      </c>
      <c r="H42" t="s">
        <v>1889</v>
      </c>
      <c r="I42">
        <v>1</v>
      </c>
      <c r="J42" t="str">
        <f t="shared" si="0"/>
        <v/>
      </c>
    </row>
    <row r="43" spans="1:10">
      <c r="A43" t="s">
        <v>1898</v>
      </c>
      <c r="B43" t="s">
        <v>1899</v>
      </c>
      <c r="C43" t="str">
        <f t="shared" si="1"/>
        <v>1/21</v>
      </c>
      <c r="D43" t="str">
        <f>"26/8582"</f>
        <v>26/8582</v>
      </c>
      <c r="E43">
        <v>6.1800419395527398E-2</v>
      </c>
      <c r="F43">
        <v>0.14652074934582299</v>
      </c>
      <c r="G43">
        <v>0.10139350100929299</v>
      </c>
      <c r="H43" t="s">
        <v>1889</v>
      </c>
      <c r="I43">
        <v>1</v>
      </c>
      <c r="J43" t="str">
        <f t="shared" si="0"/>
        <v/>
      </c>
    </row>
    <row r="44" spans="1:10">
      <c r="A44" t="s">
        <v>623</v>
      </c>
      <c r="B44" t="s">
        <v>624</v>
      </c>
      <c r="C44" t="str">
        <f t="shared" si="1"/>
        <v>1/21</v>
      </c>
      <c r="D44" t="str">
        <f>"26/8582"</f>
        <v>26/8582</v>
      </c>
      <c r="E44">
        <v>6.1800419395527398E-2</v>
      </c>
      <c r="F44">
        <v>0.14652074934582299</v>
      </c>
      <c r="G44">
        <v>0.10139350100929299</v>
      </c>
      <c r="H44" t="s">
        <v>625</v>
      </c>
      <c r="I44">
        <v>1</v>
      </c>
      <c r="J44" t="str">
        <f t="shared" si="0"/>
        <v/>
      </c>
    </row>
    <row r="45" spans="1:10">
      <c r="A45" t="s">
        <v>1900</v>
      </c>
      <c r="B45" t="s">
        <v>1901</v>
      </c>
      <c r="C45" t="str">
        <f t="shared" si="1"/>
        <v>1/21</v>
      </c>
      <c r="D45" t="str">
        <f>"27/8582"</f>
        <v>27/8582</v>
      </c>
      <c r="E45">
        <v>6.4103153289016404E-2</v>
      </c>
      <c r="F45">
        <v>0.14652074934582299</v>
      </c>
      <c r="G45">
        <v>0.10139350100929299</v>
      </c>
      <c r="H45" t="s">
        <v>1889</v>
      </c>
      <c r="I45">
        <v>1</v>
      </c>
      <c r="J45" t="str">
        <f t="shared" si="0"/>
        <v/>
      </c>
    </row>
    <row r="46" spans="1:10">
      <c r="A46" t="s">
        <v>630</v>
      </c>
      <c r="B46" t="s">
        <v>631</v>
      </c>
      <c r="C46" t="str">
        <f t="shared" si="1"/>
        <v>1/21</v>
      </c>
      <c r="D46" t="str">
        <f>"28/8582"</f>
        <v>28/8582</v>
      </c>
      <c r="E46">
        <v>6.6400503818640197E-2</v>
      </c>
      <c r="F46">
        <v>0.14652074934582299</v>
      </c>
      <c r="G46">
        <v>0.10139350100929299</v>
      </c>
      <c r="H46" t="s">
        <v>625</v>
      </c>
      <c r="I46">
        <v>1</v>
      </c>
      <c r="J46" t="str">
        <f t="shared" si="0"/>
        <v/>
      </c>
    </row>
    <row r="47" spans="1:10">
      <c r="A47" t="s">
        <v>632</v>
      </c>
      <c r="B47" t="s">
        <v>633</v>
      </c>
      <c r="C47" t="str">
        <f t="shared" si="1"/>
        <v>1/21</v>
      </c>
      <c r="D47" t="str">
        <f>"28/8582"</f>
        <v>28/8582</v>
      </c>
      <c r="E47">
        <v>6.6400503818640197E-2</v>
      </c>
      <c r="F47">
        <v>0.14652074934582299</v>
      </c>
      <c r="G47">
        <v>0.10139350100929299</v>
      </c>
      <c r="H47" t="s">
        <v>625</v>
      </c>
      <c r="I47">
        <v>1</v>
      </c>
      <c r="J47" t="str">
        <f t="shared" si="0"/>
        <v/>
      </c>
    </row>
    <row r="48" spans="1:10">
      <c r="A48" t="s">
        <v>634</v>
      </c>
      <c r="B48" t="s">
        <v>635</v>
      </c>
      <c r="C48" t="str">
        <f t="shared" si="1"/>
        <v>1/21</v>
      </c>
      <c r="D48" t="str">
        <f>"29/8582"</f>
        <v>29/8582</v>
      </c>
      <c r="E48">
        <v>6.8692482941835095E-2</v>
      </c>
      <c r="F48">
        <v>0.14652074934582299</v>
      </c>
      <c r="G48">
        <v>0.10139350100929299</v>
      </c>
      <c r="H48" t="s">
        <v>625</v>
      </c>
      <c r="I48">
        <v>1</v>
      </c>
      <c r="J48" t="str">
        <f t="shared" si="0"/>
        <v/>
      </c>
    </row>
    <row r="49" spans="1:10">
      <c r="A49" t="s">
        <v>981</v>
      </c>
      <c r="B49" t="s">
        <v>982</v>
      </c>
      <c r="C49" t="str">
        <f>"2/21"</f>
        <v>2/21</v>
      </c>
      <c r="D49" t="str">
        <f>"179/8582"</f>
        <v>179/8582</v>
      </c>
      <c r="E49">
        <v>7.0119929448333798E-2</v>
      </c>
      <c r="F49">
        <v>0.14652074934582299</v>
      </c>
      <c r="G49">
        <v>0.10139350100929299</v>
      </c>
      <c r="H49" t="s">
        <v>1967</v>
      </c>
      <c r="I49">
        <v>2</v>
      </c>
      <c r="J49" t="str">
        <f t="shared" si="0"/>
        <v/>
      </c>
    </row>
    <row r="50" spans="1:10">
      <c r="A50" t="s">
        <v>1977</v>
      </c>
      <c r="B50" t="s">
        <v>1978</v>
      </c>
      <c r="C50" t="str">
        <f>"1/21"</f>
        <v>1/21</v>
      </c>
      <c r="D50" t="str">
        <f>"30/8582"</f>
        <v>30/8582</v>
      </c>
      <c r="E50">
        <v>7.0979102590873103E-2</v>
      </c>
      <c r="F50">
        <v>0.14652074934582299</v>
      </c>
      <c r="G50">
        <v>0.10139350100929299</v>
      </c>
      <c r="H50" t="s">
        <v>1979</v>
      </c>
      <c r="I50">
        <v>1</v>
      </c>
      <c r="J50" t="str">
        <f t="shared" si="0"/>
        <v/>
      </c>
    </row>
    <row r="51" spans="1:10">
      <c r="A51" t="s">
        <v>636</v>
      </c>
      <c r="B51" t="s">
        <v>637</v>
      </c>
      <c r="C51" t="str">
        <f>"1/21"</f>
        <v>1/21</v>
      </c>
      <c r="D51" t="str">
        <f>"30/8582"</f>
        <v>30/8582</v>
      </c>
      <c r="E51">
        <v>7.0979102590873103E-2</v>
      </c>
      <c r="F51">
        <v>0.14652074934582299</v>
      </c>
      <c r="G51">
        <v>0.10139350100929299</v>
      </c>
      <c r="H51" t="s">
        <v>625</v>
      </c>
      <c r="I51">
        <v>1</v>
      </c>
      <c r="J51" t="str">
        <f t="shared" si="0"/>
        <v/>
      </c>
    </row>
    <row r="52" spans="1:10">
      <c r="A52" t="s">
        <v>1204</v>
      </c>
      <c r="B52" t="s">
        <v>1205</v>
      </c>
      <c r="C52" t="str">
        <f>"1/21"</f>
        <v>1/21</v>
      </c>
      <c r="D52" t="str">
        <f>"30/8582"</f>
        <v>30/8582</v>
      </c>
      <c r="E52">
        <v>7.0979102590873103E-2</v>
      </c>
      <c r="F52">
        <v>0.14652074934582299</v>
      </c>
      <c r="G52">
        <v>0.10139350100929299</v>
      </c>
      <c r="H52" t="s">
        <v>1907</v>
      </c>
      <c r="I52">
        <v>1</v>
      </c>
      <c r="J52" t="str">
        <f t="shared" si="0"/>
        <v/>
      </c>
    </row>
    <row r="53" spans="1:10">
      <c r="A53" t="s">
        <v>619</v>
      </c>
      <c r="B53" t="s">
        <v>620</v>
      </c>
      <c r="C53" t="str">
        <f>"3/21"</f>
        <v>3/21</v>
      </c>
      <c r="D53" t="str">
        <f>"400/8582"</f>
        <v>400/8582</v>
      </c>
      <c r="E53">
        <v>7.1742532125070493E-2</v>
      </c>
      <c r="F53">
        <v>0.14652074934582299</v>
      </c>
      <c r="G53">
        <v>0.10139350100929299</v>
      </c>
      <c r="H53" t="s">
        <v>1888</v>
      </c>
      <c r="I53">
        <v>3</v>
      </c>
      <c r="J53" t="str">
        <f t="shared" si="0"/>
        <v/>
      </c>
    </row>
    <row r="54" spans="1:10">
      <c r="A54" t="s">
        <v>638</v>
      </c>
      <c r="B54" t="s">
        <v>639</v>
      </c>
      <c r="C54" t="str">
        <f t="shared" ref="C54:C59" si="2">"1/21"</f>
        <v>1/21</v>
      </c>
      <c r="D54" t="str">
        <f>"31/8582"</f>
        <v>31/8582</v>
      </c>
      <c r="E54">
        <v>7.3260374672911702E-2</v>
      </c>
      <c r="F54">
        <v>0.14652074934582299</v>
      </c>
      <c r="G54">
        <v>0.10139350100929299</v>
      </c>
      <c r="H54" t="s">
        <v>600</v>
      </c>
      <c r="I54">
        <v>1</v>
      </c>
      <c r="J54" t="str">
        <f t="shared" si="0"/>
        <v/>
      </c>
    </row>
    <row r="55" spans="1:10">
      <c r="A55" t="s">
        <v>640</v>
      </c>
      <c r="B55" t="s">
        <v>641</v>
      </c>
      <c r="C55" t="str">
        <f t="shared" si="2"/>
        <v>1/21</v>
      </c>
      <c r="D55" t="str">
        <f>"31/8582"</f>
        <v>31/8582</v>
      </c>
      <c r="E55">
        <v>7.3260374672911702E-2</v>
      </c>
      <c r="F55">
        <v>0.14652074934582299</v>
      </c>
      <c r="G55">
        <v>0.10139350100929299</v>
      </c>
      <c r="H55" t="s">
        <v>600</v>
      </c>
      <c r="I55">
        <v>1</v>
      </c>
      <c r="J55" t="str">
        <f t="shared" si="0"/>
        <v/>
      </c>
    </row>
    <row r="56" spans="1:10">
      <c r="A56" t="s">
        <v>186</v>
      </c>
      <c r="B56" t="s">
        <v>187</v>
      </c>
      <c r="C56" t="str">
        <f t="shared" si="2"/>
        <v>1/21</v>
      </c>
      <c r="D56" t="str">
        <f>"32/8582"</f>
        <v>32/8582</v>
      </c>
      <c r="E56">
        <v>7.5536311070042397E-2</v>
      </c>
      <c r="F56">
        <v>0.148325847192083</v>
      </c>
      <c r="G56">
        <v>0.10264264279374199</v>
      </c>
      <c r="H56" t="s">
        <v>183</v>
      </c>
      <c r="I56">
        <v>1</v>
      </c>
      <c r="J56" t="str">
        <f t="shared" si="0"/>
        <v/>
      </c>
    </row>
    <row r="57" spans="1:10">
      <c r="A57" t="s">
        <v>645</v>
      </c>
      <c r="B57" t="s">
        <v>646</v>
      </c>
      <c r="C57" t="str">
        <f t="shared" si="2"/>
        <v>1/21</v>
      </c>
      <c r="D57" t="str">
        <f>"33/8582"</f>
        <v>33/8582</v>
      </c>
      <c r="E57">
        <v>7.7806923639344397E-2</v>
      </c>
      <c r="F57">
        <v>0.150056209875878</v>
      </c>
      <c r="G57">
        <v>0.103840067263035</v>
      </c>
      <c r="H57" t="s">
        <v>625</v>
      </c>
      <c r="I57">
        <v>1</v>
      </c>
      <c r="J57" t="str">
        <f t="shared" si="0"/>
        <v/>
      </c>
    </row>
    <row r="58" spans="1:10">
      <c r="A58" t="s">
        <v>647</v>
      </c>
      <c r="B58" t="s">
        <v>648</v>
      </c>
      <c r="C58" t="str">
        <f t="shared" si="2"/>
        <v>1/21</v>
      </c>
      <c r="D58" t="str">
        <f>"34/8582"</f>
        <v>34/8582</v>
      </c>
      <c r="E58">
        <v>8.0072224212928797E-2</v>
      </c>
      <c r="F58">
        <v>0.15171579324554901</v>
      </c>
      <c r="G58">
        <v>0.104988511895068</v>
      </c>
      <c r="H58" t="s">
        <v>625</v>
      </c>
      <c r="I58">
        <v>1</v>
      </c>
      <c r="J58" t="str">
        <f t="shared" si="0"/>
        <v/>
      </c>
    </row>
    <row r="59" spans="1:10">
      <c r="A59" t="s">
        <v>1910</v>
      </c>
      <c r="B59" t="s">
        <v>1911</v>
      </c>
      <c r="C59" t="str">
        <f t="shared" si="2"/>
        <v>1/21</v>
      </c>
      <c r="D59" t="str">
        <f>"35/8582"</f>
        <v>35/8582</v>
      </c>
      <c r="E59">
        <v>8.2332224597992901E-2</v>
      </c>
      <c r="F59">
        <v>0.153308280285918</v>
      </c>
      <c r="G59">
        <v>0.106090525344056</v>
      </c>
      <c r="H59" t="s">
        <v>1889</v>
      </c>
      <c r="I59">
        <v>1</v>
      </c>
      <c r="J59" t="str">
        <f t="shared" si="0"/>
        <v/>
      </c>
    </row>
    <row r="60" spans="1:10">
      <c r="A60" t="s">
        <v>205</v>
      </c>
      <c r="B60" t="s">
        <v>206</v>
      </c>
      <c r="C60" t="str">
        <f>"3/21"</f>
        <v>3/21</v>
      </c>
      <c r="D60" t="str">
        <f>"447/8582"</f>
        <v>447/8582</v>
      </c>
      <c r="E60">
        <v>9.3129665597623604E-2</v>
      </c>
      <c r="F60">
        <v>0.165635059059526</v>
      </c>
      <c r="G60">
        <v>0.11462075237062699</v>
      </c>
      <c r="H60" t="s">
        <v>1883</v>
      </c>
      <c r="I60">
        <v>3</v>
      </c>
      <c r="J60" t="str">
        <f t="shared" si="0"/>
        <v/>
      </c>
    </row>
    <row r="61" spans="1:10">
      <c r="A61" t="s">
        <v>1912</v>
      </c>
      <c r="B61" t="s">
        <v>1913</v>
      </c>
      <c r="C61" t="str">
        <f t="shared" ref="C61:C109" si="3">"1/21"</f>
        <v>1/21</v>
      </c>
      <c r="D61" t="str">
        <f>"40/8582"</f>
        <v>40/8582</v>
      </c>
      <c r="E61">
        <v>9.3553135209547195E-2</v>
      </c>
      <c r="F61">
        <v>0.165635059059526</v>
      </c>
      <c r="G61">
        <v>0.11462075237062699</v>
      </c>
      <c r="H61" t="s">
        <v>1889</v>
      </c>
      <c r="I61">
        <v>1</v>
      </c>
      <c r="J61" t="str">
        <f t="shared" si="0"/>
        <v/>
      </c>
    </row>
    <row r="62" spans="1:10">
      <c r="A62" t="s">
        <v>1041</v>
      </c>
      <c r="B62" t="s">
        <v>1042</v>
      </c>
      <c r="C62" t="str">
        <f t="shared" si="3"/>
        <v>1/21</v>
      </c>
      <c r="D62" t="str">
        <f>"40/8582"</f>
        <v>40/8582</v>
      </c>
      <c r="E62">
        <v>9.3553135209547195E-2</v>
      </c>
      <c r="F62">
        <v>0.165635059059526</v>
      </c>
      <c r="G62">
        <v>0.11462075237062699</v>
      </c>
      <c r="H62" t="s">
        <v>1384</v>
      </c>
      <c r="I62">
        <v>1</v>
      </c>
      <c r="J62" t="str">
        <f t="shared" si="0"/>
        <v/>
      </c>
    </row>
    <row r="63" spans="1:10">
      <c r="A63" t="s">
        <v>1980</v>
      </c>
      <c r="B63" t="s">
        <v>1981</v>
      </c>
      <c r="C63" t="str">
        <f t="shared" si="3"/>
        <v>1/21</v>
      </c>
      <c r="D63" t="str">
        <f>"42/8582"</f>
        <v>42/8582</v>
      </c>
      <c r="E63">
        <v>9.8004808609997399E-2</v>
      </c>
      <c r="F63">
        <v>0.17071805370773699</v>
      </c>
      <c r="G63">
        <v>0.118138224300676</v>
      </c>
      <c r="H63" t="s">
        <v>1976</v>
      </c>
      <c r="I63">
        <v>1</v>
      </c>
      <c r="J63" t="str">
        <f t="shared" si="0"/>
        <v/>
      </c>
    </row>
    <row r="64" spans="1:10">
      <c r="A64" t="s">
        <v>1837</v>
      </c>
      <c r="B64" t="s">
        <v>1838</v>
      </c>
      <c r="C64" t="str">
        <f t="shared" si="3"/>
        <v>1/21</v>
      </c>
      <c r="D64" t="str">
        <f>"44/8582"</f>
        <v>44/8582</v>
      </c>
      <c r="E64">
        <v>0.10243565549806501</v>
      </c>
      <c r="F64">
        <v>0.175603980853825</v>
      </c>
      <c r="G64">
        <v>0.121519323982667</v>
      </c>
      <c r="H64" t="s">
        <v>1970</v>
      </c>
      <c r="I64">
        <v>1</v>
      </c>
      <c r="J64" t="str">
        <f t="shared" si="0"/>
        <v/>
      </c>
    </row>
    <row r="65" spans="1:10">
      <c r="A65" t="s">
        <v>192</v>
      </c>
      <c r="B65" t="s">
        <v>193</v>
      </c>
      <c r="C65" t="str">
        <f t="shared" si="3"/>
        <v>1/21</v>
      </c>
      <c r="D65" t="str">
        <f>"47/8582"</f>
        <v>47/8582</v>
      </c>
      <c r="E65">
        <v>0.10904307853984301</v>
      </c>
      <c r="F65">
        <v>0.18202130129826999</v>
      </c>
      <c r="G65">
        <v>0.125960159767809</v>
      </c>
      <c r="H65" t="s">
        <v>183</v>
      </c>
      <c r="I65">
        <v>1</v>
      </c>
      <c r="J65" t="str">
        <f t="shared" si="0"/>
        <v/>
      </c>
    </row>
    <row r="66" spans="1:10">
      <c r="A66" t="s">
        <v>652</v>
      </c>
      <c r="B66" t="s">
        <v>653</v>
      </c>
      <c r="C66" t="str">
        <f t="shared" si="3"/>
        <v>1/21</v>
      </c>
      <c r="D66" t="str">
        <f>"48/8582"</f>
        <v>48/8582</v>
      </c>
      <c r="E66">
        <v>0.111235239682276</v>
      </c>
      <c r="F66">
        <v>0.18202130129826999</v>
      </c>
      <c r="G66">
        <v>0.125960159767809</v>
      </c>
      <c r="H66" t="s">
        <v>625</v>
      </c>
      <c r="I66">
        <v>1</v>
      </c>
      <c r="J66" t="str">
        <f t="shared" ref="J66:J109" si="4">IF(F66&lt;0.05,"*","")</f>
        <v/>
      </c>
    </row>
    <row r="67" spans="1:10">
      <c r="A67" t="s">
        <v>1047</v>
      </c>
      <c r="B67" t="s">
        <v>1048</v>
      </c>
      <c r="C67" t="str">
        <f t="shared" si="3"/>
        <v>1/21</v>
      </c>
      <c r="D67" t="str">
        <f>"48/8582"</f>
        <v>48/8582</v>
      </c>
      <c r="E67">
        <v>0.111235239682276</v>
      </c>
      <c r="F67">
        <v>0.18202130129826999</v>
      </c>
      <c r="G67">
        <v>0.125960159767809</v>
      </c>
      <c r="H67" t="s">
        <v>1384</v>
      </c>
      <c r="I67">
        <v>1</v>
      </c>
      <c r="J67" t="str">
        <f t="shared" si="4"/>
        <v/>
      </c>
    </row>
    <row r="68" spans="1:10">
      <c r="A68" t="s">
        <v>654</v>
      </c>
      <c r="B68" t="s">
        <v>655</v>
      </c>
      <c r="C68" t="str">
        <f t="shared" si="3"/>
        <v>1/21</v>
      </c>
      <c r="D68" t="str">
        <f>"51/8582"</f>
        <v>51/8582</v>
      </c>
      <c r="E68">
        <v>0.11778094398500299</v>
      </c>
      <c r="F68">
        <v>0.18985585000567601</v>
      </c>
      <c r="G68">
        <v>0.13138172856143299</v>
      </c>
      <c r="H68" t="s">
        <v>600</v>
      </c>
      <c r="I68">
        <v>1</v>
      </c>
      <c r="J68" t="str">
        <f t="shared" si="4"/>
        <v/>
      </c>
    </row>
    <row r="69" spans="1:10">
      <c r="A69" t="s">
        <v>656</v>
      </c>
      <c r="B69" t="s">
        <v>657</v>
      </c>
      <c r="C69" t="str">
        <f t="shared" si="3"/>
        <v>1/21</v>
      </c>
      <c r="D69" t="str">
        <f>"55/8582"</f>
        <v>55/8582</v>
      </c>
      <c r="E69">
        <v>0.12643715725999799</v>
      </c>
      <c r="F69">
        <v>0.20081195564823101</v>
      </c>
      <c r="G69">
        <v>0.13896343909380501</v>
      </c>
      <c r="H69" t="s">
        <v>625</v>
      </c>
      <c r="I69">
        <v>1</v>
      </c>
      <c r="J69" t="str">
        <f t="shared" si="4"/>
        <v/>
      </c>
    </row>
    <row r="70" spans="1:10">
      <c r="A70" t="s">
        <v>194</v>
      </c>
      <c r="B70" t="s">
        <v>195</v>
      </c>
      <c r="C70" t="str">
        <f t="shared" si="3"/>
        <v>1/21</v>
      </c>
      <c r="D70" t="str">
        <f>"56/8582"</f>
        <v>56/8582</v>
      </c>
      <c r="E70">
        <v>0.128588537545859</v>
      </c>
      <c r="F70">
        <v>0.20126901528916999</v>
      </c>
      <c r="G70">
        <v>0.139279727929153</v>
      </c>
      <c r="H70" t="s">
        <v>183</v>
      </c>
      <c r="I70">
        <v>1</v>
      </c>
      <c r="J70" t="str">
        <f t="shared" si="4"/>
        <v/>
      </c>
    </row>
    <row r="71" spans="1:10">
      <c r="A71" t="s">
        <v>170</v>
      </c>
      <c r="B71" t="s">
        <v>171</v>
      </c>
      <c r="C71" t="str">
        <f t="shared" si="3"/>
        <v>1/21</v>
      </c>
      <c r="D71" t="str">
        <f>"61/8582"</f>
        <v>61/8582</v>
      </c>
      <c r="E71">
        <v>0.13926996405435299</v>
      </c>
      <c r="F71">
        <v>0.214873658826716</v>
      </c>
      <c r="G71">
        <v>0.14869424733622699</v>
      </c>
      <c r="H71" t="s">
        <v>625</v>
      </c>
      <c r="I71">
        <v>1</v>
      </c>
      <c r="J71" t="str">
        <f t="shared" si="4"/>
        <v/>
      </c>
    </row>
    <row r="72" spans="1:10">
      <c r="A72" t="s">
        <v>661</v>
      </c>
      <c r="B72" t="s">
        <v>662</v>
      </c>
      <c r="C72" t="str">
        <f t="shared" si="3"/>
        <v>1/21</v>
      </c>
      <c r="D72" t="str">
        <f>"63/8582"</f>
        <v>63/8582</v>
      </c>
      <c r="E72">
        <v>0.14350752198837899</v>
      </c>
      <c r="F72">
        <v>0.21829313203866099</v>
      </c>
      <c r="G72">
        <v>0.151060549461452</v>
      </c>
      <c r="H72" t="s">
        <v>625</v>
      </c>
      <c r="I72">
        <v>1</v>
      </c>
      <c r="J72" t="str">
        <f t="shared" si="4"/>
        <v/>
      </c>
    </row>
    <row r="73" spans="1:10">
      <c r="A73" t="s">
        <v>235</v>
      </c>
      <c r="B73" t="s">
        <v>236</v>
      </c>
      <c r="C73" t="str">
        <f t="shared" si="3"/>
        <v>1/21</v>
      </c>
      <c r="D73" t="str">
        <f>"65/8582"</f>
        <v>65/8582</v>
      </c>
      <c r="E73">
        <v>0.14772520630611999</v>
      </c>
      <c r="F73">
        <v>0.22158780945918</v>
      </c>
      <c r="G73">
        <v>0.15334049192594301</v>
      </c>
      <c r="H73" t="s">
        <v>1976</v>
      </c>
      <c r="I73">
        <v>1</v>
      </c>
      <c r="J73" t="str">
        <f t="shared" si="4"/>
        <v/>
      </c>
    </row>
    <row r="74" spans="1:10">
      <c r="A74" t="s">
        <v>663</v>
      </c>
      <c r="B74" t="s">
        <v>664</v>
      </c>
      <c r="C74" t="str">
        <f t="shared" si="3"/>
        <v>1/21</v>
      </c>
      <c r="D74" t="str">
        <f>"66/8582"</f>
        <v>66/8582</v>
      </c>
      <c r="E74">
        <v>0.14982662355017001</v>
      </c>
      <c r="F74">
        <v>0.22166130607422399</v>
      </c>
      <c r="G74">
        <v>0.153391352156627</v>
      </c>
      <c r="H74" t="s">
        <v>625</v>
      </c>
      <c r="I74">
        <v>1</v>
      </c>
      <c r="J74" t="str">
        <f t="shared" si="4"/>
        <v/>
      </c>
    </row>
    <row r="75" spans="1:10">
      <c r="A75" t="s">
        <v>667</v>
      </c>
      <c r="B75" t="s">
        <v>668</v>
      </c>
      <c r="C75" t="str">
        <f t="shared" si="3"/>
        <v>1/21</v>
      </c>
      <c r="D75" t="str">
        <f>"69/8582"</f>
        <v>69/8582</v>
      </c>
      <c r="E75">
        <v>0.15610130797998401</v>
      </c>
      <c r="F75">
        <v>0.224747963251793</v>
      </c>
      <c r="G75">
        <v>0.15552734299100701</v>
      </c>
      <c r="H75" t="s">
        <v>625</v>
      </c>
      <c r="I75">
        <v>1</v>
      </c>
      <c r="J75" t="str">
        <f t="shared" si="4"/>
        <v/>
      </c>
    </row>
    <row r="76" spans="1:10">
      <c r="A76" t="s">
        <v>1916</v>
      </c>
      <c r="B76" t="s">
        <v>1917</v>
      </c>
      <c r="C76" t="str">
        <f t="shared" si="3"/>
        <v>1/21</v>
      </c>
      <c r="D76" t="str">
        <f>"70/8582"</f>
        <v>70/8582</v>
      </c>
      <c r="E76">
        <v>0.158183050319045</v>
      </c>
      <c r="F76">
        <v>0.224747963251793</v>
      </c>
      <c r="G76">
        <v>0.15552734299100701</v>
      </c>
      <c r="H76" t="s">
        <v>1889</v>
      </c>
      <c r="I76">
        <v>1</v>
      </c>
      <c r="J76" t="str">
        <f t="shared" si="4"/>
        <v/>
      </c>
    </row>
    <row r="77" spans="1:10">
      <c r="A77" t="s">
        <v>295</v>
      </c>
      <c r="B77" t="s">
        <v>296</v>
      </c>
      <c r="C77" t="str">
        <f t="shared" si="3"/>
        <v>1/21</v>
      </c>
      <c r="D77" t="str">
        <f>"70/8582"</f>
        <v>70/8582</v>
      </c>
      <c r="E77">
        <v>0.158183050319045</v>
      </c>
      <c r="F77">
        <v>0.224747963251793</v>
      </c>
      <c r="G77">
        <v>0.15552734299100701</v>
      </c>
      <c r="H77" t="s">
        <v>1907</v>
      </c>
      <c r="I77">
        <v>1</v>
      </c>
      <c r="J77" t="str">
        <f t="shared" si="4"/>
        <v/>
      </c>
    </row>
    <row r="78" spans="1:10">
      <c r="A78" t="s">
        <v>669</v>
      </c>
      <c r="B78" t="s">
        <v>670</v>
      </c>
      <c r="C78" t="str">
        <f t="shared" si="3"/>
        <v>1/21</v>
      </c>
      <c r="D78" t="str">
        <f>"71/8582"</f>
        <v>71/8582</v>
      </c>
      <c r="E78">
        <v>0.16025990134621801</v>
      </c>
      <c r="F78">
        <v>0.224747963251793</v>
      </c>
      <c r="G78">
        <v>0.15552734299100701</v>
      </c>
      <c r="H78" t="s">
        <v>625</v>
      </c>
      <c r="I78">
        <v>1</v>
      </c>
      <c r="J78" t="str">
        <f t="shared" si="4"/>
        <v/>
      </c>
    </row>
    <row r="79" spans="1:10">
      <c r="A79" t="s">
        <v>1054</v>
      </c>
      <c r="B79" t="s">
        <v>1055</v>
      </c>
      <c r="C79" t="str">
        <f t="shared" si="3"/>
        <v>1/21</v>
      </c>
      <c r="D79" t="str">
        <f>"72/8582"</f>
        <v>72/8582</v>
      </c>
      <c r="E79">
        <v>0.16233187198089399</v>
      </c>
      <c r="F79">
        <v>0.224747963251793</v>
      </c>
      <c r="G79">
        <v>0.15552734299100701</v>
      </c>
      <c r="H79" t="s">
        <v>1384</v>
      </c>
      <c r="I79">
        <v>1</v>
      </c>
      <c r="J79" t="str">
        <f t="shared" si="4"/>
        <v/>
      </c>
    </row>
    <row r="80" spans="1:10">
      <c r="A80" t="s">
        <v>1422</v>
      </c>
      <c r="B80" t="s">
        <v>1423</v>
      </c>
      <c r="C80" t="str">
        <f t="shared" si="3"/>
        <v>1/21</v>
      </c>
      <c r="D80" t="str">
        <f>"73/8582"</f>
        <v>73/8582</v>
      </c>
      <c r="E80">
        <v>0.16439897311936699</v>
      </c>
      <c r="F80">
        <v>0.224747963251793</v>
      </c>
      <c r="G80">
        <v>0.15552734299100701</v>
      </c>
      <c r="H80" t="s">
        <v>1889</v>
      </c>
      <c r="I80">
        <v>1</v>
      </c>
      <c r="J80" t="str">
        <f t="shared" si="4"/>
        <v/>
      </c>
    </row>
    <row r="81" spans="1:10">
      <c r="A81" t="s">
        <v>671</v>
      </c>
      <c r="B81" t="s">
        <v>672</v>
      </c>
      <c r="C81" t="str">
        <f t="shared" si="3"/>
        <v>1/21</v>
      </c>
      <c r="D81" t="str">
        <f>"75/8582"</f>
        <v>75/8582</v>
      </c>
      <c r="E81">
        <v>0.16851861037766999</v>
      </c>
      <c r="F81">
        <v>0.227500124009855</v>
      </c>
      <c r="G81">
        <v>0.15743185969492901</v>
      </c>
      <c r="H81" t="s">
        <v>625</v>
      </c>
      <c r="I81">
        <v>1</v>
      </c>
      <c r="J81" t="str">
        <f t="shared" si="4"/>
        <v/>
      </c>
    </row>
    <row r="82" spans="1:10">
      <c r="A82" t="s">
        <v>673</v>
      </c>
      <c r="B82" t="s">
        <v>674</v>
      </c>
      <c r="C82" t="str">
        <f t="shared" si="3"/>
        <v>1/21</v>
      </c>
      <c r="D82" t="str">
        <f>"80/8582"</f>
        <v>80/8582</v>
      </c>
      <c r="E82">
        <v>0.17873324565469001</v>
      </c>
      <c r="F82">
        <v>0.235208099711368</v>
      </c>
      <c r="G82">
        <v>0.162765838981551</v>
      </c>
      <c r="H82" t="s">
        <v>1577</v>
      </c>
      <c r="I82">
        <v>1</v>
      </c>
      <c r="J82" t="str">
        <f t="shared" si="4"/>
        <v/>
      </c>
    </row>
    <row r="83" spans="1:10">
      <c r="A83" t="s">
        <v>676</v>
      </c>
      <c r="B83" t="s">
        <v>677</v>
      </c>
      <c r="C83" t="str">
        <f t="shared" si="3"/>
        <v>1/21</v>
      </c>
      <c r="D83" t="str">
        <f>"81/8582"</f>
        <v>81/8582</v>
      </c>
      <c r="E83">
        <v>0.18076178033373699</v>
      </c>
      <c r="F83">
        <v>0.235208099711368</v>
      </c>
      <c r="G83">
        <v>0.162765838981551</v>
      </c>
      <c r="H83" t="s">
        <v>625</v>
      </c>
      <c r="I83">
        <v>1</v>
      </c>
      <c r="J83" t="str">
        <f t="shared" si="4"/>
        <v/>
      </c>
    </row>
    <row r="84" spans="1:10">
      <c r="A84" t="s">
        <v>678</v>
      </c>
      <c r="B84" t="s">
        <v>679</v>
      </c>
      <c r="C84" t="str">
        <f t="shared" si="3"/>
        <v>1/21</v>
      </c>
      <c r="D84" t="str">
        <f>"81/8582"</f>
        <v>81/8582</v>
      </c>
      <c r="E84">
        <v>0.18076178033373699</v>
      </c>
      <c r="F84">
        <v>0.235208099711368</v>
      </c>
      <c r="G84">
        <v>0.162765838981551</v>
      </c>
      <c r="H84" t="s">
        <v>625</v>
      </c>
      <c r="I84">
        <v>1</v>
      </c>
      <c r="J84" t="str">
        <f t="shared" si="4"/>
        <v/>
      </c>
    </row>
    <row r="85" spans="1:10">
      <c r="A85" t="s">
        <v>680</v>
      </c>
      <c r="B85" t="s">
        <v>681</v>
      </c>
      <c r="C85" t="str">
        <f t="shared" si="3"/>
        <v>1/21</v>
      </c>
      <c r="D85" t="str">
        <f>"84/8582"</f>
        <v>84/8582</v>
      </c>
      <c r="E85">
        <v>0.186818792251851</v>
      </c>
      <c r="F85">
        <v>0.24019559003809501</v>
      </c>
      <c r="G85">
        <v>0.16621722117645901</v>
      </c>
      <c r="H85" t="s">
        <v>625</v>
      </c>
      <c r="I85">
        <v>1</v>
      </c>
      <c r="J85" t="str">
        <f t="shared" si="4"/>
        <v/>
      </c>
    </row>
    <row r="86" spans="1:10">
      <c r="A86" t="s">
        <v>1056</v>
      </c>
      <c r="B86" t="s">
        <v>1057</v>
      </c>
      <c r="C86" t="str">
        <f t="shared" si="3"/>
        <v>1/21</v>
      </c>
      <c r="D86" t="str">
        <f>"91/8582"</f>
        <v>91/8582</v>
      </c>
      <c r="E86">
        <v>0.20078639451329</v>
      </c>
      <c r="F86">
        <v>0.25463262366031397</v>
      </c>
      <c r="G86">
        <v>0.17620776101249799</v>
      </c>
      <c r="H86" t="s">
        <v>1384</v>
      </c>
      <c r="I86">
        <v>1</v>
      </c>
      <c r="J86" t="str">
        <f t="shared" si="4"/>
        <v/>
      </c>
    </row>
    <row r="87" spans="1:10">
      <c r="A87" t="s">
        <v>682</v>
      </c>
      <c r="B87" t="s">
        <v>683</v>
      </c>
      <c r="C87" t="str">
        <f t="shared" si="3"/>
        <v>1/21</v>
      </c>
      <c r="D87" t="str">
        <f>"92/8582"</f>
        <v>92/8582</v>
      </c>
      <c r="E87">
        <v>0.202763015136917</v>
      </c>
      <c r="F87">
        <v>0.25463262366031397</v>
      </c>
      <c r="G87">
        <v>0.17620776101249799</v>
      </c>
      <c r="H87" t="s">
        <v>625</v>
      </c>
      <c r="I87">
        <v>1</v>
      </c>
      <c r="J87" t="str">
        <f t="shared" si="4"/>
        <v/>
      </c>
    </row>
    <row r="88" spans="1:10">
      <c r="A88" t="s">
        <v>1618</v>
      </c>
      <c r="B88" t="s">
        <v>1619</v>
      </c>
      <c r="C88" t="str">
        <f t="shared" si="3"/>
        <v>1/21</v>
      </c>
      <c r="D88" t="str">
        <f>"98/8582"</f>
        <v>98/8582</v>
      </c>
      <c r="E88">
        <v>0.214525319516641</v>
      </c>
      <c r="F88">
        <v>0.25866506071594197</v>
      </c>
      <c r="G88">
        <v>0.17899823889699701</v>
      </c>
      <c r="H88" t="s">
        <v>1979</v>
      </c>
      <c r="I88">
        <v>1</v>
      </c>
      <c r="J88" t="str">
        <f t="shared" si="4"/>
        <v/>
      </c>
    </row>
    <row r="89" spans="1:10">
      <c r="A89" t="s">
        <v>685</v>
      </c>
      <c r="B89" t="s">
        <v>686</v>
      </c>
      <c r="C89" t="str">
        <f t="shared" si="3"/>
        <v>1/21</v>
      </c>
      <c r="D89" t="str">
        <f>"98/8582"</f>
        <v>98/8582</v>
      </c>
      <c r="E89">
        <v>0.214525319516641</v>
      </c>
      <c r="F89">
        <v>0.25866506071594197</v>
      </c>
      <c r="G89">
        <v>0.17899823889699701</v>
      </c>
      <c r="H89" t="s">
        <v>625</v>
      </c>
      <c r="I89">
        <v>1</v>
      </c>
      <c r="J89" t="str">
        <f t="shared" si="4"/>
        <v/>
      </c>
    </row>
    <row r="90" spans="1:10">
      <c r="A90" t="s">
        <v>303</v>
      </c>
      <c r="B90" t="s">
        <v>304</v>
      </c>
      <c r="C90" t="str">
        <f t="shared" si="3"/>
        <v>1/21</v>
      </c>
      <c r="D90" t="str">
        <f>"99/8582"</f>
        <v>99/8582</v>
      </c>
      <c r="E90">
        <v>0.216469563775263</v>
      </c>
      <c r="F90">
        <v>0.25866506071594197</v>
      </c>
      <c r="G90">
        <v>0.17899823889699701</v>
      </c>
      <c r="H90" t="s">
        <v>1907</v>
      </c>
      <c r="I90">
        <v>1</v>
      </c>
      <c r="J90" t="str">
        <f t="shared" si="4"/>
        <v/>
      </c>
    </row>
    <row r="91" spans="1:10">
      <c r="A91" t="s">
        <v>687</v>
      </c>
      <c r="B91" t="s">
        <v>688</v>
      </c>
      <c r="C91" t="str">
        <f t="shared" si="3"/>
        <v>1/21</v>
      </c>
      <c r="D91" t="str">
        <f>"100/8582"</f>
        <v>100/8582</v>
      </c>
      <c r="E91">
        <v>0.21840922417379099</v>
      </c>
      <c r="F91">
        <v>0.25866506071594197</v>
      </c>
      <c r="G91">
        <v>0.17899823889699701</v>
      </c>
      <c r="H91" t="s">
        <v>625</v>
      </c>
      <c r="I91">
        <v>1</v>
      </c>
      <c r="J91" t="str">
        <f t="shared" si="4"/>
        <v/>
      </c>
    </row>
    <row r="92" spans="1:10">
      <c r="A92" t="s">
        <v>689</v>
      </c>
      <c r="B92" t="s">
        <v>690</v>
      </c>
      <c r="C92" t="str">
        <f t="shared" si="3"/>
        <v>1/21</v>
      </c>
      <c r="D92" t="str">
        <f>"101/8582"</f>
        <v>101/8582</v>
      </c>
      <c r="E92">
        <v>0.22034431098024701</v>
      </c>
      <c r="F92">
        <v>0.25866506071594197</v>
      </c>
      <c r="G92">
        <v>0.17899823889699701</v>
      </c>
      <c r="H92" t="s">
        <v>600</v>
      </c>
      <c r="I92">
        <v>1</v>
      </c>
      <c r="J92" t="str">
        <f t="shared" si="4"/>
        <v/>
      </c>
    </row>
    <row r="93" spans="1:10">
      <c r="A93" t="s">
        <v>245</v>
      </c>
      <c r="B93" t="s">
        <v>246</v>
      </c>
      <c r="C93" t="str">
        <f t="shared" si="3"/>
        <v>1/21</v>
      </c>
      <c r="D93" t="str">
        <f>"101/8582"</f>
        <v>101/8582</v>
      </c>
      <c r="E93">
        <v>0.22034431098024701</v>
      </c>
      <c r="F93">
        <v>0.25866506071594197</v>
      </c>
      <c r="G93">
        <v>0.17899823889699701</v>
      </c>
      <c r="H93" t="s">
        <v>1976</v>
      </c>
      <c r="I93">
        <v>1</v>
      </c>
      <c r="J93" t="str">
        <f t="shared" si="4"/>
        <v/>
      </c>
    </row>
    <row r="94" spans="1:10">
      <c r="A94" t="s">
        <v>859</v>
      </c>
      <c r="B94" t="s">
        <v>860</v>
      </c>
      <c r="C94" t="str">
        <f t="shared" si="3"/>
        <v>1/21</v>
      </c>
      <c r="D94" t="str">
        <f>"103/8582"</f>
        <v>103/8582</v>
      </c>
      <c r="E94">
        <v>0.22420080478009299</v>
      </c>
      <c r="F94">
        <v>0.26036222490591399</v>
      </c>
      <c r="G94">
        <v>0.18017268974970699</v>
      </c>
      <c r="H94" t="s">
        <v>1915</v>
      </c>
      <c r="I94">
        <v>1</v>
      </c>
      <c r="J94" t="str">
        <f t="shared" si="4"/>
        <v/>
      </c>
    </row>
    <row r="95" spans="1:10">
      <c r="A95" t="s">
        <v>469</v>
      </c>
      <c r="B95" t="s">
        <v>470</v>
      </c>
      <c r="C95" t="str">
        <f t="shared" si="3"/>
        <v>1/21</v>
      </c>
      <c r="D95" t="str">
        <f>"118/8582"</f>
        <v>118/8582</v>
      </c>
      <c r="E95">
        <v>0.25255087190187903</v>
      </c>
      <c r="F95">
        <v>0.29016483154683997</v>
      </c>
      <c r="G95">
        <v>0.200796325924226</v>
      </c>
      <c r="H95" t="s">
        <v>625</v>
      </c>
      <c r="I95">
        <v>1</v>
      </c>
      <c r="J95" t="str">
        <f t="shared" si="4"/>
        <v/>
      </c>
    </row>
    <row r="96" spans="1:10">
      <c r="A96" t="s">
        <v>693</v>
      </c>
      <c r="B96" t="s">
        <v>694</v>
      </c>
      <c r="C96" t="str">
        <f t="shared" si="3"/>
        <v>1/21</v>
      </c>
      <c r="D96" t="str">
        <f>"132/8582"</f>
        <v>132/8582</v>
      </c>
      <c r="E96">
        <v>0.278118524011993</v>
      </c>
      <c r="F96">
        <v>0.31617684835047699</v>
      </c>
      <c r="G96">
        <v>0.21879684437508601</v>
      </c>
      <c r="H96" t="s">
        <v>600</v>
      </c>
      <c r="I96">
        <v>1</v>
      </c>
      <c r="J96" t="str">
        <f t="shared" si="4"/>
        <v/>
      </c>
    </row>
    <row r="97" spans="1:10">
      <c r="A97" t="s">
        <v>695</v>
      </c>
      <c r="B97" t="s">
        <v>696</v>
      </c>
      <c r="C97" t="str">
        <f t="shared" si="3"/>
        <v>1/21</v>
      </c>
      <c r="D97" t="str">
        <f>"134/8582"</f>
        <v>134/8582</v>
      </c>
      <c r="E97">
        <v>0.28170232723629901</v>
      </c>
      <c r="F97">
        <v>0.31691511814083601</v>
      </c>
      <c r="G97">
        <v>0.21930773282650501</v>
      </c>
      <c r="H97" t="s">
        <v>625</v>
      </c>
      <c r="I97">
        <v>1</v>
      </c>
      <c r="J97" t="str">
        <f t="shared" si="4"/>
        <v/>
      </c>
    </row>
    <row r="98" spans="1:10">
      <c r="A98" t="s">
        <v>153</v>
      </c>
      <c r="B98" t="s">
        <v>154</v>
      </c>
      <c r="C98" t="str">
        <f t="shared" si="3"/>
        <v>1/21</v>
      </c>
      <c r="D98" t="str">
        <f>"147/8582"</f>
        <v>147/8582</v>
      </c>
      <c r="E98">
        <v>0.3045873115178</v>
      </c>
      <c r="F98">
        <v>0.33912814065899399</v>
      </c>
      <c r="G98">
        <v>0.234679317610025</v>
      </c>
      <c r="H98" t="s">
        <v>1577</v>
      </c>
      <c r="I98">
        <v>1</v>
      </c>
      <c r="J98" t="str">
        <f t="shared" si="4"/>
        <v/>
      </c>
    </row>
    <row r="99" spans="1:10">
      <c r="A99" t="s">
        <v>699</v>
      </c>
      <c r="B99" t="s">
        <v>700</v>
      </c>
      <c r="C99" t="str">
        <f t="shared" si="3"/>
        <v>1/21</v>
      </c>
      <c r="D99" t="str">
        <f>"163/8582"</f>
        <v>163/8582</v>
      </c>
      <c r="E99">
        <v>0.33180087401125502</v>
      </c>
      <c r="F99">
        <v>0.36565810605322002</v>
      </c>
      <c r="G99">
        <v>0.25303826052415801</v>
      </c>
      <c r="H99" t="s">
        <v>625</v>
      </c>
      <c r="I99">
        <v>1</v>
      </c>
      <c r="J99" t="str">
        <f t="shared" si="4"/>
        <v/>
      </c>
    </row>
    <row r="100" spans="1:10">
      <c r="A100" t="s">
        <v>253</v>
      </c>
      <c r="B100" t="s">
        <v>254</v>
      </c>
      <c r="C100" t="str">
        <f t="shared" si="3"/>
        <v>1/21</v>
      </c>
      <c r="D100" t="str">
        <f>"201/8582"</f>
        <v>201/8582</v>
      </c>
      <c r="E100">
        <v>0.392426728332883</v>
      </c>
      <c r="F100">
        <v>0.42810188545405398</v>
      </c>
      <c r="G100">
        <v>0.29624984276060301</v>
      </c>
      <c r="H100" t="s">
        <v>1976</v>
      </c>
      <c r="I100">
        <v>1</v>
      </c>
      <c r="J100" t="str">
        <f t="shared" si="4"/>
        <v/>
      </c>
    </row>
    <row r="101" spans="1:10">
      <c r="A101" t="s">
        <v>1065</v>
      </c>
      <c r="B101" t="s">
        <v>1066</v>
      </c>
      <c r="C101" t="str">
        <f t="shared" si="3"/>
        <v>1/21</v>
      </c>
      <c r="D101" t="str">
        <f>"209/8582"</f>
        <v>209/8582</v>
      </c>
      <c r="E101">
        <v>0.40450446767530901</v>
      </c>
      <c r="F101">
        <v>0.436864825089333</v>
      </c>
      <c r="G101">
        <v>0.30231386531523102</v>
      </c>
      <c r="H101" t="s">
        <v>1976</v>
      </c>
      <c r="I101">
        <v>1</v>
      </c>
      <c r="J101" t="str">
        <f t="shared" si="4"/>
        <v/>
      </c>
    </row>
    <row r="102" spans="1:10">
      <c r="A102" t="s">
        <v>255</v>
      </c>
      <c r="B102" t="s">
        <v>256</v>
      </c>
      <c r="C102" t="str">
        <f t="shared" si="3"/>
        <v>1/21</v>
      </c>
      <c r="D102" t="str">
        <f>"218/8582"</f>
        <v>218/8582</v>
      </c>
      <c r="E102">
        <v>0.417818555360012</v>
      </c>
      <c r="F102">
        <v>0.44677627701862699</v>
      </c>
      <c r="G102">
        <v>0.30917266733257798</v>
      </c>
      <c r="H102" t="s">
        <v>1907</v>
      </c>
      <c r="I102">
        <v>1</v>
      </c>
      <c r="J102" t="str">
        <f t="shared" si="4"/>
        <v/>
      </c>
    </row>
    <row r="103" spans="1:10">
      <c r="A103" t="s">
        <v>82</v>
      </c>
      <c r="B103" t="s">
        <v>83</v>
      </c>
      <c r="C103" t="str">
        <f t="shared" si="3"/>
        <v>1/21</v>
      </c>
      <c r="D103" t="str">
        <f>"246/8582"</f>
        <v>246/8582</v>
      </c>
      <c r="E103">
        <v>0.45745097001616403</v>
      </c>
      <c r="F103">
        <v>0.48435985060534997</v>
      </c>
      <c r="G103">
        <v>0.335180793303897</v>
      </c>
      <c r="H103" t="s">
        <v>625</v>
      </c>
      <c r="I103">
        <v>1</v>
      </c>
      <c r="J103" t="str">
        <f t="shared" si="4"/>
        <v/>
      </c>
    </row>
    <row r="104" spans="1:10">
      <c r="A104" t="s">
        <v>509</v>
      </c>
      <c r="B104" t="s">
        <v>510</v>
      </c>
      <c r="C104" t="str">
        <f t="shared" si="3"/>
        <v>1/21</v>
      </c>
      <c r="D104" t="str">
        <f>"256/8582"</f>
        <v>256/8582</v>
      </c>
      <c r="E104">
        <v>0.47097214231662199</v>
      </c>
      <c r="F104">
        <v>0.49383486767179802</v>
      </c>
      <c r="G104">
        <v>0.34173757899315399</v>
      </c>
      <c r="H104" t="s">
        <v>1889</v>
      </c>
      <c r="I104">
        <v>1</v>
      </c>
      <c r="J104" t="str">
        <f t="shared" si="4"/>
        <v/>
      </c>
    </row>
    <row r="105" spans="1:10">
      <c r="A105" t="s">
        <v>309</v>
      </c>
      <c r="B105" t="s">
        <v>310</v>
      </c>
      <c r="C105" t="str">
        <f t="shared" si="3"/>
        <v>1/21</v>
      </c>
      <c r="D105" t="str">
        <f>"274/8582"</f>
        <v>274/8582</v>
      </c>
      <c r="E105">
        <v>0.494505449729291</v>
      </c>
      <c r="F105">
        <v>0.513524890103495</v>
      </c>
      <c r="G105">
        <v>0.35536322804432902</v>
      </c>
      <c r="H105" t="s">
        <v>1889</v>
      </c>
      <c r="I105">
        <v>1</v>
      </c>
      <c r="J105" t="str">
        <f t="shared" si="4"/>
        <v/>
      </c>
    </row>
    <row r="106" spans="1:10">
      <c r="A106" t="s">
        <v>222</v>
      </c>
      <c r="B106" t="s">
        <v>223</v>
      </c>
      <c r="C106" t="str">
        <f t="shared" si="3"/>
        <v>1/21</v>
      </c>
      <c r="D106" t="str">
        <f>"285/8582"</f>
        <v>285/8582</v>
      </c>
      <c r="E106">
        <v>0.50839244696572605</v>
      </c>
      <c r="F106">
        <v>0.522917945450461</v>
      </c>
      <c r="G106">
        <v>0.36186329558462699</v>
      </c>
      <c r="H106" t="s">
        <v>1920</v>
      </c>
      <c r="I106">
        <v>1</v>
      </c>
      <c r="J106" t="str">
        <f t="shared" si="4"/>
        <v/>
      </c>
    </row>
    <row r="107" spans="1:10">
      <c r="A107" t="s">
        <v>262</v>
      </c>
      <c r="B107" t="s">
        <v>263</v>
      </c>
      <c r="C107" t="str">
        <f t="shared" si="3"/>
        <v>1/21</v>
      </c>
      <c r="D107" t="str">
        <f>"323/8582"</f>
        <v>323/8582</v>
      </c>
      <c r="E107">
        <v>0.55362302553544096</v>
      </c>
      <c r="F107">
        <v>0.56406874299837395</v>
      </c>
      <c r="G107">
        <v>0.39033996835170098</v>
      </c>
      <c r="H107" t="s">
        <v>1970</v>
      </c>
      <c r="I107">
        <v>1</v>
      </c>
      <c r="J107" t="str">
        <f t="shared" si="4"/>
        <v/>
      </c>
    </row>
    <row r="108" spans="1:10">
      <c r="A108" t="s">
        <v>190</v>
      </c>
      <c r="B108" t="s">
        <v>191</v>
      </c>
      <c r="C108" t="str">
        <f t="shared" si="3"/>
        <v>1/21</v>
      </c>
      <c r="D108" t="str">
        <f>"342/8582"</f>
        <v>342/8582</v>
      </c>
      <c r="E108">
        <v>0.57472393910581498</v>
      </c>
      <c r="F108">
        <v>0.58009519087315897</v>
      </c>
      <c r="G108">
        <v>0.40143039524360902</v>
      </c>
      <c r="H108" t="s">
        <v>1920</v>
      </c>
      <c r="I108">
        <v>1</v>
      </c>
      <c r="J108" t="str">
        <f t="shared" si="4"/>
        <v/>
      </c>
    </row>
    <row r="109" spans="1:10">
      <c r="A109" t="s">
        <v>706</v>
      </c>
      <c r="B109" t="s">
        <v>707</v>
      </c>
      <c r="C109" t="str">
        <f t="shared" si="3"/>
        <v>1/21</v>
      </c>
      <c r="D109" t="str">
        <f>"395/8582"</f>
        <v>395/8582</v>
      </c>
      <c r="E109">
        <v>0.62868002043985405</v>
      </c>
      <c r="F109">
        <v>0.62868002043985405</v>
      </c>
      <c r="G109">
        <v>0.43505147613284201</v>
      </c>
      <c r="H109" t="s">
        <v>625</v>
      </c>
      <c r="I109">
        <v>1</v>
      </c>
      <c r="J109" t="str">
        <f t="shared" si="4"/>
        <v/>
      </c>
    </row>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A87B8-D6CC-431F-AA6A-37623F5D12DC}">
  <sheetPr>
    <tabColor theme="9"/>
  </sheetPr>
  <dimension ref="A1:J142"/>
  <sheetViews>
    <sheetView workbookViewId="0">
      <selection activeCell="K40" sqref="K40"/>
    </sheetView>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172</v>
      </c>
      <c r="B2" s="9" t="s">
        <v>173</v>
      </c>
      <c r="C2" s="9" t="str">
        <f>"5/15"</f>
        <v>5/15</v>
      </c>
      <c r="D2" s="9" t="str">
        <f>"91/8582"</f>
        <v>91/8582</v>
      </c>
      <c r="E2" s="9">
        <v>3.31419059970568E-7</v>
      </c>
      <c r="F2" s="9">
        <v>4.6730087455850099E-5</v>
      </c>
      <c r="G2" s="9">
        <v>1.0117002883312101E-5</v>
      </c>
      <c r="H2" s="9" t="s">
        <v>1982</v>
      </c>
      <c r="I2" s="9">
        <v>5</v>
      </c>
      <c r="J2" s="9" t="str">
        <f t="shared" ref="J2:J65" si="0">IF(F2&lt;0.05,"*","")</f>
        <v>*</v>
      </c>
    </row>
    <row r="3" spans="1:10">
      <c r="A3" s="9" t="s">
        <v>190</v>
      </c>
      <c r="B3" s="9" t="s">
        <v>191</v>
      </c>
      <c r="C3" s="9" t="str">
        <f>"6/15"</f>
        <v>6/15</v>
      </c>
      <c r="D3" s="9" t="str">
        <f>"342/8582"</f>
        <v>342/8582</v>
      </c>
      <c r="E3" s="9">
        <v>1.4140581456653E-5</v>
      </c>
      <c r="F3" s="9">
        <v>9.9691099269403499E-4</v>
      </c>
      <c r="G3" s="9">
        <v>2.1582992749628199E-4</v>
      </c>
      <c r="H3" s="9" t="s">
        <v>1983</v>
      </c>
      <c r="I3" s="9">
        <v>6</v>
      </c>
      <c r="J3" s="9" t="str">
        <f t="shared" si="0"/>
        <v>*</v>
      </c>
    </row>
    <row r="4" spans="1:10">
      <c r="A4" s="9" t="s">
        <v>166</v>
      </c>
      <c r="B4" s="9" t="s">
        <v>167</v>
      </c>
      <c r="C4" s="9" t="str">
        <f>"3/15"</f>
        <v>3/15</v>
      </c>
      <c r="D4" s="9" t="str">
        <f>"33/8582"</f>
        <v>33/8582</v>
      </c>
      <c r="E4" s="9">
        <v>2.28424868082778E-5</v>
      </c>
      <c r="F4" s="9">
        <v>1.0735968799890599E-3</v>
      </c>
      <c r="G4" s="9">
        <v>2.3243232190879199E-4</v>
      </c>
      <c r="H4" s="9" t="s">
        <v>1984</v>
      </c>
      <c r="I4" s="9">
        <v>3</v>
      </c>
      <c r="J4" s="9" t="str">
        <f t="shared" si="0"/>
        <v>*</v>
      </c>
    </row>
    <row r="5" spans="1:10">
      <c r="A5" s="9" t="s">
        <v>168</v>
      </c>
      <c r="B5" s="9" t="s">
        <v>169</v>
      </c>
      <c r="C5" s="9" t="str">
        <f>"3/15"</f>
        <v>3/15</v>
      </c>
      <c r="D5" s="9" t="str">
        <f>"40/8582"</f>
        <v>40/8582</v>
      </c>
      <c r="E5" s="9">
        <v>4.1061295835980698E-5</v>
      </c>
      <c r="F5" s="9">
        <v>1.4474106782183199E-3</v>
      </c>
      <c r="G5" s="9">
        <v>3.1336252085353698E-4</v>
      </c>
      <c r="H5" s="9" t="s">
        <v>1984</v>
      </c>
      <c r="I5" s="9">
        <v>3</v>
      </c>
      <c r="J5" s="9" t="str">
        <f t="shared" si="0"/>
        <v>*</v>
      </c>
    </row>
    <row r="6" spans="1:10">
      <c r="A6" s="9" t="s">
        <v>751</v>
      </c>
      <c r="B6" s="9" t="s">
        <v>752</v>
      </c>
      <c r="C6" s="9" t="str">
        <f t="shared" ref="C6:C46" si="1">"2/15"</f>
        <v>2/15</v>
      </c>
      <c r="D6" s="9" t="str">
        <f>"18/8582"</f>
        <v>18/8582</v>
      </c>
      <c r="E6" s="9">
        <v>4.2930301291628801E-4</v>
      </c>
      <c r="F6" s="9">
        <v>1.2106344964239299E-2</v>
      </c>
      <c r="G6" s="9">
        <v>2.6210078683310198E-3</v>
      </c>
      <c r="H6" s="9" t="s">
        <v>1985</v>
      </c>
      <c r="I6" s="9">
        <v>2</v>
      </c>
      <c r="J6" s="9" t="str">
        <f t="shared" si="0"/>
        <v>*</v>
      </c>
    </row>
    <row r="7" spans="1:10">
      <c r="A7" s="9" t="s">
        <v>773</v>
      </c>
      <c r="B7" s="9" t="s">
        <v>774</v>
      </c>
      <c r="C7" s="9" t="str">
        <f t="shared" si="1"/>
        <v>2/15</v>
      </c>
      <c r="D7" s="9" t="str">
        <f>"22/8582"</f>
        <v>22/8582</v>
      </c>
      <c r="E7" s="9">
        <v>6.4555030192196502E-4</v>
      </c>
      <c r="F7" s="9">
        <v>1.5170432095166201E-2</v>
      </c>
      <c r="G7" s="9">
        <v>3.2843787290766598E-3</v>
      </c>
      <c r="H7" s="9" t="s">
        <v>1446</v>
      </c>
      <c r="I7" s="9">
        <v>2</v>
      </c>
      <c r="J7" s="9" t="str">
        <f t="shared" si="0"/>
        <v>*</v>
      </c>
    </row>
    <row r="8" spans="1:10">
      <c r="A8" s="9" t="s">
        <v>163</v>
      </c>
      <c r="B8" s="9" t="s">
        <v>164</v>
      </c>
      <c r="C8" s="9" t="str">
        <f t="shared" si="1"/>
        <v>2/15</v>
      </c>
      <c r="D8" s="9" t="str">
        <f>"24/8582"</f>
        <v>24/8582</v>
      </c>
      <c r="E8" s="9">
        <v>7.6975070988038498E-4</v>
      </c>
      <c r="F8" s="9">
        <v>1.55049785847335E-2</v>
      </c>
      <c r="G8" s="9">
        <v>3.3568076069971698E-3</v>
      </c>
      <c r="H8" s="9" t="s">
        <v>1986</v>
      </c>
      <c r="I8" s="9">
        <v>2</v>
      </c>
      <c r="J8" s="9" t="str">
        <f t="shared" si="0"/>
        <v>*</v>
      </c>
    </row>
    <row r="9" spans="1:10">
      <c r="A9" s="9" t="s">
        <v>754</v>
      </c>
      <c r="B9" s="9" t="s">
        <v>755</v>
      </c>
      <c r="C9" s="9" t="str">
        <f t="shared" si="1"/>
        <v>2/15</v>
      </c>
      <c r="D9" s="9" t="str">
        <f>"30/8582"</f>
        <v>30/8582</v>
      </c>
      <c r="E9" s="9">
        <v>1.20586702923886E-3</v>
      </c>
      <c r="F9" s="9">
        <v>1.7313203772233599E-2</v>
      </c>
      <c r="G9" s="9">
        <v>3.7482859977213401E-3</v>
      </c>
      <c r="H9" s="9" t="s">
        <v>1985</v>
      </c>
      <c r="I9" s="9">
        <v>2</v>
      </c>
      <c r="J9" s="9" t="str">
        <f t="shared" si="0"/>
        <v>*</v>
      </c>
    </row>
    <row r="10" spans="1:10">
      <c r="A10" s="9" t="s">
        <v>118</v>
      </c>
      <c r="B10" s="9" t="s">
        <v>119</v>
      </c>
      <c r="C10" s="9" t="str">
        <f t="shared" si="1"/>
        <v>2/15</v>
      </c>
      <c r="D10" s="9" t="str">
        <f>"33/8582"</f>
        <v>33/8582</v>
      </c>
      <c r="E10" s="9">
        <v>1.45924730966658E-3</v>
      </c>
      <c r="F10" s="9">
        <v>1.7313203772233599E-2</v>
      </c>
      <c r="G10" s="9">
        <v>3.7482859977213401E-3</v>
      </c>
      <c r="H10" s="9" t="s">
        <v>1446</v>
      </c>
      <c r="I10" s="9">
        <v>2</v>
      </c>
      <c r="J10" s="9" t="str">
        <f t="shared" si="0"/>
        <v>*</v>
      </c>
    </row>
    <row r="11" spans="1:10">
      <c r="A11" s="9" t="s">
        <v>322</v>
      </c>
      <c r="B11" s="9" t="s">
        <v>323</v>
      </c>
      <c r="C11" s="9" t="str">
        <f t="shared" si="1"/>
        <v>2/15</v>
      </c>
      <c r="D11" s="9" t="str">
        <f>"49/8582"</f>
        <v>49/8582</v>
      </c>
      <c r="E11" s="9">
        <v>3.19809033801701E-3</v>
      </c>
      <c r="F11" s="9">
        <v>1.7313203772233599E-2</v>
      </c>
      <c r="G11" s="9">
        <v>3.7482859977213401E-3</v>
      </c>
      <c r="H11" s="9" t="s">
        <v>793</v>
      </c>
      <c r="I11" s="9">
        <v>2</v>
      </c>
      <c r="J11" s="9" t="str">
        <f t="shared" si="0"/>
        <v>*</v>
      </c>
    </row>
    <row r="12" spans="1:10">
      <c r="A12" s="9" t="s">
        <v>325</v>
      </c>
      <c r="B12" s="9" t="s">
        <v>326</v>
      </c>
      <c r="C12" s="9" t="str">
        <f t="shared" si="1"/>
        <v>2/15</v>
      </c>
      <c r="D12" s="9" t="str">
        <f>"51/8582"</f>
        <v>51/8582</v>
      </c>
      <c r="E12" s="9">
        <v>3.4603296381775501E-3</v>
      </c>
      <c r="F12" s="9">
        <v>1.7313203772233599E-2</v>
      </c>
      <c r="G12" s="9">
        <v>3.7482859977213401E-3</v>
      </c>
      <c r="H12" s="9" t="s">
        <v>793</v>
      </c>
      <c r="I12" s="9">
        <v>2</v>
      </c>
      <c r="J12" s="9" t="str">
        <f t="shared" si="0"/>
        <v>*</v>
      </c>
    </row>
    <row r="13" spans="1:10">
      <c r="A13" s="9" t="s">
        <v>327</v>
      </c>
      <c r="B13" s="9" t="s">
        <v>328</v>
      </c>
      <c r="C13" s="9" t="str">
        <f t="shared" si="1"/>
        <v>2/15</v>
      </c>
      <c r="D13" s="9" t="str">
        <f>"51/8582"</f>
        <v>51/8582</v>
      </c>
      <c r="E13" s="9">
        <v>3.4603296381775501E-3</v>
      </c>
      <c r="F13" s="9">
        <v>1.7313203772233599E-2</v>
      </c>
      <c r="G13" s="9">
        <v>3.7482859977213401E-3</v>
      </c>
      <c r="H13" s="9" t="s">
        <v>793</v>
      </c>
      <c r="I13" s="9">
        <v>2</v>
      </c>
      <c r="J13" s="9" t="str">
        <f t="shared" si="0"/>
        <v>*</v>
      </c>
    </row>
    <row r="14" spans="1:10">
      <c r="A14" s="9" t="s">
        <v>329</v>
      </c>
      <c r="B14" s="9" t="s">
        <v>330</v>
      </c>
      <c r="C14" s="9" t="str">
        <f t="shared" si="1"/>
        <v>2/15</v>
      </c>
      <c r="D14" s="9" t="str">
        <f>"51/8582"</f>
        <v>51/8582</v>
      </c>
      <c r="E14" s="9">
        <v>3.4603296381775501E-3</v>
      </c>
      <c r="F14" s="9">
        <v>1.7313203772233599E-2</v>
      </c>
      <c r="G14" s="9">
        <v>3.7482859977213401E-3</v>
      </c>
      <c r="H14" s="9" t="s">
        <v>793</v>
      </c>
      <c r="I14" s="9">
        <v>2</v>
      </c>
      <c r="J14" s="9" t="str">
        <f t="shared" si="0"/>
        <v>*</v>
      </c>
    </row>
    <row r="15" spans="1:10">
      <c r="A15" s="9" t="s">
        <v>331</v>
      </c>
      <c r="B15" s="9" t="s">
        <v>332</v>
      </c>
      <c r="C15" s="9" t="str">
        <f t="shared" si="1"/>
        <v>2/15</v>
      </c>
      <c r="D15" s="9" t="str">
        <f>"52/8582"</f>
        <v>52/8582</v>
      </c>
      <c r="E15" s="9">
        <v>3.595114946559E-3</v>
      </c>
      <c r="F15" s="9">
        <v>1.7313203772233599E-2</v>
      </c>
      <c r="G15" s="9">
        <v>3.7482859977213401E-3</v>
      </c>
      <c r="H15" s="9" t="s">
        <v>793</v>
      </c>
      <c r="I15" s="9">
        <v>2</v>
      </c>
      <c r="J15" s="9" t="str">
        <f t="shared" si="0"/>
        <v>*</v>
      </c>
    </row>
    <row r="16" spans="1:10">
      <c r="A16" s="9" t="s">
        <v>333</v>
      </c>
      <c r="B16" s="9" t="s">
        <v>334</v>
      </c>
      <c r="C16" s="9" t="str">
        <f t="shared" si="1"/>
        <v>2/15</v>
      </c>
      <c r="D16" s="9" t="str">
        <f>"52/8582"</f>
        <v>52/8582</v>
      </c>
      <c r="E16" s="9">
        <v>3.595114946559E-3</v>
      </c>
      <c r="F16" s="9">
        <v>1.7313203772233599E-2</v>
      </c>
      <c r="G16" s="9">
        <v>3.7482859977213401E-3</v>
      </c>
      <c r="H16" s="9" t="s">
        <v>793</v>
      </c>
      <c r="I16" s="9">
        <v>2</v>
      </c>
      <c r="J16" s="9" t="str">
        <f t="shared" si="0"/>
        <v>*</v>
      </c>
    </row>
    <row r="17" spans="1:10">
      <c r="A17" s="9" t="s">
        <v>335</v>
      </c>
      <c r="B17" s="9" t="s">
        <v>336</v>
      </c>
      <c r="C17" s="9" t="str">
        <f t="shared" si="1"/>
        <v>2/15</v>
      </c>
      <c r="D17" s="9" t="str">
        <f>"52/8582"</f>
        <v>52/8582</v>
      </c>
      <c r="E17" s="9">
        <v>3.595114946559E-3</v>
      </c>
      <c r="F17" s="9">
        <v>1.7313203772233599E-2</v>
      </c>
      <c r="G17" s="9">
        <v>3.7482859977213401E-3</v>
      </c>
      <c r="H17" s="9" t="s">
        <v>793</v>
      </c>
      <c r="I17" s="9">
        <v>2</v>
      </c>
      <c r="J17" s="9" t="str">
        <f t="shared" si="0"/>
        <v>*</v>
      </c>
    </row>
    <row r="18" spans="1:10">
      <c r="A18" s="9" t="s">
        <v>337</v>
      </c>
      <c r="B18" s="9" t="s">
        <v>338</v>
      </c>
      <c r="C18" s="9" t="str">
        <f t="shared" si="1"/>
        <v>2/15</v>
      </c>
      <c r="D18" s="9" t="str">
        <f>"52/8582"</f>
        <v>52/8582</v>
      </c>
      <c r="E18" s="9">
        <v>3.595114946559E-3</v>
      </c>
      <c r="F18" s="9">
        <v>1.7313203772233599E-2</v>
      </c>
      <c r="G18" s="9">
        <v>3.7482859977213401E-3</v>
      </c>
      <c r="H18" s="9" t="s">
        <v>793</v>
      </c>
      <c r="I18" s="9">
        <v>2</v>
      </c>
      <c r="J18" s="9" t="str">
        <f t="shared" si="0"/>
        <v>*</v>
      </c>
    </row>
    <row r="19" spans="1:10">
      <c r="A19" s="9" t="s">
        <v>339</v>
      </c>
      <c r="B19" s="9" t="s">
        <v>340</v>
      </c>
      <c r="C19" s="9" t="str">
        <f t="shared" si="1"/>
        <v>2/15</v>
      </c>
      <c r="D19" s="9" t="str">
        <f>"52/8582"</f>
        <v>52/8582</v>
      </c>
      <c r="E19" s="9">
        <v>3.595114946559E-3</v>
      </c>
      <c r="F19" s="9">
        <v>1.7313203772233599E-2</v>
      </c>
      <c r="G19" s="9">
        <v>3.7482859977213401E-3</v>
      </c>
      <c r="H19" s="9" t="s">
        <v>793</v>
      </c>
      <c r="I19" s="9">
        <v>2</v>
      </c>
      <c r="J19" s="9" t="str">
        <f t="shared" si="0"/>
        <v>*</v>
      </c>
    </row>
    <row r="20" spans="1:10">
      <c r="A20" s="9" t="s">
        <v>341</v>
      </c>
      <c r="B20" s="9" t="s">
        <v>342</v>
      </c>
      <c r="C20" s="9" t="str">
        <f t="shared" si="1"/>
        <v>2/15</v>
      </c>
      <c r="D20" s="9" t="str">
        <f>"53/8582"</f>
        <v>53/8582</v>
      </c>
      <c r="E20" s="9">
        <v>3.73233365910114E-3</v>
      </c>
      <c r="F20" s="9">
        <v>1.7313203772233599E-2</v>
      </c>
      <c r="G20" s="9">
        <v>3.7482859977213401E-3</v>
      </c>
      <c r="H20" s="9" t="s">
        <v>793</v>
      </c>
      <c r="I20" s="9">
        <v>2</v>
      </c>
      <c r="J20" s="9" t="str">
        <f t="shared" si="0"/>
        <v>*</v>
      </c>
    </row>
    <row r="21" spans="1:10">
      <c r="A21" s="9" t="s">
        <v>343</v>
      </c>
      <c r="B21" s="9" t="s">
        <v>344</v>
      </c>
      <c r="C21" s="9" t="str">
        <f t="shared" si="1"/>
        <v>2/15</v>
      </c>
      <c r="D21" s="9" t="str">
        <f>"54/8582"</f>
        <v>54/8582</v>
      </c>
      <c r="E21" s="9">
        <v>3.8719780205748199E-3</v>
      </c>
      <c r="F21" s="9">
        <v>1.7313203772233599E-2</v>
      </c>
      <c r="G21" s="9">
        <v>3.7482859977213401E-3</v>
      </c>
      <c r="H21" s="9" t="s">
        <v>793</v>
      </c>
      <c r="I21" s="9">
        <v>2</v>
      </c>
      <c r="J21" s="9" t="str">
        <f t="shared" si="0"/>
        <v>*</v>
      </c>
    </row>
    <row r="22" spans="1:10">
      <c r="A22" s="9" t="s">
        <v>345</v>
      </c>
      <c r="B22" s="9" t="s">
        <v>346</v>
      </c>
      <c r="C22" s="9" t="str">
        <f t="shared" si="1"/>
        <v>2/15</v>
      </c>
      <c r="D22" s="9" t="str">
        <f>"55/8582"</f>
        <v>55/8582</v>
      </c>
      <c r="E22" s="9">
        <v>4.0140402923570396E-3</v>
      </c>
      <c r="F22" s="9">
        <v>1.7313203772233599E-2</v>
      </c>
      <c r="G22" s="9">
        <v>3.7482859977213401E-3</v>
      </c>
      <c r="H22" s="9" t="s">
        <v>793</v>
      </c>
      <c r="I22" s="9">
        <v>2</v>
      </c>
      <c r="J22" s="9" t="str">
        <f t="shared" si="0"/>
        <v>*</v>
      </c>
    </row>
    <row r="23" spans="1:10">
      <c r="A23" s="9" t="s">
        <v>347</v>
      </c>
      <c r="B23" s="9" t="s">
        <v>348</v>
      </c>
      <c r="C23" s="9" t="str">
        <f t="shared" si="1"/>
        <v>2/15</v>
      </c>
      <c r="D23" s="9" t="str">
        <f>"55/8582"</f>
        <v>55/8582</v>
      </c>
      <c r="E23" s="9">
        <v>4.0140402923570396E-3</v>
      </c>
      <c r="F23" s="9">
        <v>1.7313203772233599E-2</v>
      </c>
      <c r="G23" s="9">
        <v>3.7482859977213401E-3</v>
      </c>
      <c r="H23" s="9" t="s">
        <v>793</v>
      </c>
      <c r="I23" s="9">
        <v>2</v>
      </c>
      <c r="J23" s="9" t="str">
        <f t="shared" si="0"/>
        <v>*</v>
      </c>
    </row>
    <row r="24" spans="1:10">
      <c r="A24" s="9" t="s">
        <v>349</v>
      </c>
      <c r="B24" s="9" t="s">
        <v>350</v>
      </c>
      <c r="C24" s="9" t="str">
        <f t="shared" si="1"/>
        <v>2/15</v>
      </c>
      <c r="D24" s="9" t="str">
        <f>"56/8582"</f>
        <v>56/8582</v>
      </c>
      <c r="E24" s="9">
        <v>4.1585127524021602E-3</v>
      </c>
      <c r="F24" s="9">
        <v>1.7313203772233599E-2</v>
      </c>
      <c r="G24" s="9">
        <v>3.7482859977213401E-3</v>
      </c>
      <c r="H24" s="9" t="s">
        <v>793</v>
      </c>
      <c r="I24" s="9">
        <v>2</v>
      </c>
      <c r="J24" s="9" t="str">
        <f t="shared" si="0"/>
        <v>*</v>
      </c>
    </row>
    <row r="25" spans="1:10">
      <c r="A25" s="9" t="s">
        <v>351</v>
      </c>
      <c r="B25" s="9" t="s">
        <v>352</v>
      </c>
      <c r="C25" s="9" t="str">
        <f t="shared" si="1"/>
        <v>2/15</v>
      </c>
      <c r="D25" s="9" t="str">
        <f>"56/8582"</f>
        <v>56/8582</v>
      </c>
      <c r="E25" s="9">
        <v>4.1585127524021602E-3</v>
      </c>
      <c r="F25" s="9">
        <v>1.7313203772233599E-2</v>
      </c>
      <c r="G25" s="9">
        <v>3.7482859977213401E-3</v>
      </c>
      <c r="H25" s="9" t="s">
        <v>793</v>
      </c>
      <c r="I25" s="9">
        <v>2</v>
      </c>
      <c r="J25" s="9" t="str">
        <f t="shared" si="0"/>
        <v>*</v>
      </c>
    </row>
    <row r="26" spans="1:10">
      <c r="A26" s="9" t="s">
        <v>353</v>
      </c>
      <c r="B26" s="9" t="s">
        <v>354</v>
      </c>
      <c r="C26" s="9" t="str">
        <f t="shared" si="1"/>
        <v>2/15</v>
      </c>
      <c r="D26" s="9" t="str">
        <f>"56/8582"</f>
        <v>56/8582</v>
      </c>
      <c r="E26" s="9">
        <v>4.1585127524021602E-3</v>
      </c>
      <c r="F26" s="9">
        <v>1.7313203772233599E-2</v>
      </c>
      <c r="G26" s="9">
        <v>3.7482859977213401E-3</v>
      </c>
      <c r="H26" s="9" t="s">
        <v>793</v>
      </c>
      <c r="I26" s="9">
        <v>2</v>
      </c>
      <c r="J26" s="9" t="str">
        <f t="shared" si="0"/>
        <v>*</v>
      </c>
    </row>
    <row r="27" spans="1:10">
      <c r="A27" s="9" t="s">
        <v>355</v>
      </c>
      <c r="B27" s="9" t="s">
        <v>356</v>
      </c>
      <c r="C27" s="9" t="str">
        <f t="shared" si="1"/>
        <v>2/15</v>
      </c>
      <c r="D27" s="9" t="str">
        <f>"57/8582"</f>
        <v>57/8582</v>
      </c>
      <c r="E27" s="9">
        <v>4.3053876952132402E-3</v>
      </c>
      <c r="F27" s="9">
        <v>1.7313203772233599E-2</v>
      </c>
      <c r="G27" s="9">
        <v>3.7482859977213401E-3</v>
      </c>
      <c r="H27" s="9" t="s">
        <v>793</v>
      </c>
      <c r="I27" s="9">
        <v>2</v>
      </c>
      <c r="J27" s="9" t="str">
        <f t="shared" si="0"/>
        <v>*</v>
      </c>
    </row>
    <row r="28" spans="1:10">
      <c r="A28" s="9" t="s">
        <v>357</v>
      </c>
      <c r="B28" s="9" t="s">
        <v>358</v>
      </c>
      <c r="C28" s="9" t="str">
        <f t="shared" si="1"/>
        <v>2/15</v>
      </c>
      <c r="D28" s="9" t="str">
        <f>"57/8582"</f>
        <v>57/8582</v>
      </c>
      <c r="E28" s="9">
        <v>4.3053876952132402E-3</v>
      </c>
      <c r="F28" s="9">
        <v>1.7313203772233599E-2</v>
      </c>
      <c r="G28" s="9">
        <v>3.7482859977213401E-3</v>
      </c>
      <c r="H28" s="9" t="s">
        <v>793</v>
      </c>
      <c r="I28" s="9">
        <v>2</v>
      </c>
      <c r="J28" s="9" t="str">
        <f t="shared" si="0"/>
        <v>*</v>
      </c>
    </row>
    <row r="29" spans="1:10">
      <c r="A29" s="9" t="s">
        <v>359</v>
      </c>
      <c r="B29" s="9" t="s">
        <v>360</v>
      </c>
      <c r="C29" s="9" t="str">
        <f t="shared" si="1"/>
        <v>2/15</v>
      </c>
      <c r="D29" s="9" t="str">
        <f>"57/8582"</f>
        <v>57/8582</v>
      </c>
      <c r="E29" s="9">
        <v>4.3053876952132402E-3</v>
      </c>
      <c r="F29" s="9">
        <v>1.7313203772233599E-2</v>
      </c>
      <c r="G29" s="9">
        <v>3.7482859977213401E-3</v>
      </c>
      <c r="H29" s="9" t="s">
        <v>793</v>
      </c>
      <c r="I29" s="9">
        <v>2</v>
      </c>
      <c r="J29" s="9" t="str">
        <f t="shared" si="0"/>
        <v>*</v>
      </c>
    </row>
    <row r="30" spans="1:10">
      <c r="A30" s="9" t="s">
        <v>361</v>
      </c>
      <c r="B30" s="9" t="s">
        <v>362</v>
      </c>
      <c r="C30" s="9" t="str">
        <f t="shared" si="1"/>
        <v>2/15</v>
      </c>
      <c r="D30" s="9" t="str">
        <f>"57/8582"</f>
        <v>57/8582</v>
      </c>
      <c r="E30" s="9">
        <v>4.3053876952132402E-3</v>
      </c>
      <c r="F30" s="9">
        <v>1.7313203772233599E-2</v>
      </c>
      <c r="G30" s="9">
        <v>3.7482859977213401E-3</v>
      </c>
      <c r="H30" s="9" t="s">
        <v>793</v>
      </c>
      <c r="I30" s="9">
        <v>2</v>
      </c>
      <c r="J30" s="9" t="str">
        <f t="shared" si="0"/>
        <v>*</v>
      </c>
    </row>
    <row r="31" spans="1:10">
      <c r="A31" s="9" t="s">
        <v>363</v>
      </c>
      <c r="B31" s="9" t="s">
        <v>364</v>
      </c>
      <c r="C31" s="9" t="str">
        <f t="shared" si="1"/>
        <v>2/15</v>
      </c>
      <c r="D31" s="9" t="str">
        <f>"59/8582"</f>
        <v>59/8582</v>
      </c>
      <c r="E31" s="9">
        <v>4.6063142897165297E-3</v>
      </c>
      <c r="F31" s="9">
        <v>1.7313203772233599E-2</v>
      </c>
      <c r="G31" s="9">
        <v>3.7482859977213401E-3</v>
      </c>
      <c r="H31" s="9" t="s">
        <v>793</v>
      </c>
      <c r="I31" s="9">
        <v>2</v>
      </c>
      <c r="J31" s="9" t="str">
        <f t="shared" si="0"/>
        <v>*</v>
      </c>
    </row>
    <row r="32" spans="1:10">
      <c r="A32" s="9" t="s">
        <v>365</v>
      </c>
      <c r="B32" s="9" t="s">
        <v>366</v>
      </c>
      <c r="C32" s="9" t="str">
        <f t="shared" si="1"/>
        <v>2/15</v>
      </c>
      <c r="D32" s="9" t="str">
        <f>"60/8582"</f>
        <v>60/8582</v>
      </c>
      <c r="E32" s="9">
        <v>4.7603506129001803E-3</v>
      </c>
      <c r="F32" s="9">
        <v>1.7313203772233599E-2</v>
      </c>
      <c r="G32" s="9">
        <v>3.7482859977213401E-3</v>
      </c>
      <c r="H32" s="9" t="s">
        <v>793</v>
      </c>
      <c r="I32" s="9">
        <v>2</v>
      </c>
      <c r="J32" s="9" t="str">
        <f t="shared" si="0"/>
        <v>*</v>
      </c>
    </row>
    <row r="33" spans="1:10">
      <c r="A33" s="9" t="s">
        <v>170</v>
      </c>
      <c r="B33" s="9" t="s">
        <v>171</v>
      </c>
      <c r="C33" s="9" t="str">
        <f t="shared" si="1"/>
        <v>2/15</v>
      </c>
      <c r="D33" s="9" t="str">
        <f>"61/8582"</f>
        <v>61/8582</v>
      </c>
      <c r="E33" s="9">
        <v>4.9167587617754303E-3</v>
      </c>
      <c r="F33" s="9">
        <v>1.7313203772233599E-2</v>
      </c>
      <c r="G33" s="9">
        <v>3.7482859977213401E-3</v>
      </c>
      <c r="H33" s="9" t="s">
        <v>1986</v>
      </c>
      <c r="I33" s="9">
        <v>2</v>
      </c>
      <c r="J33" s="9" t="str">
        <f t="shared" si="0"/>
        <v>*</v>
      </c>
    </row>
    <row r="34" spans="1:10">
      <c r="A34" s="9" t="s">
        <v>367</v>
      </c>
      <c r="B34" s="9" t="s">
        <v>368</v>
      </c>
      <c r="C34" s="9" t="str">
        <f t="shared" si="1"/>
        <v>2/15</v>
      </c>
      <c r="D34" s="9" t="str">
        <f>"62/8582"</f>
        <v>62/8582</v>
      </c>
      <c r="E34" s="9">
        <v>5.0755311131592002E-3</v>
      </c>
      <c r="F34" s="9">
        <v>1.7313203772233599E-2</v>
      </c>
      <c r="G34" s="9">
        <v>3.7482859977213401E-3</v>
      </c>
      <c r="H34" s="9" t="s">
        <v>793</v>
      </c>
      <c r="I34" s="9">
        <v>2</v>
      </c>
      <c r="J34" s="9" t="str">
        <f t="shared" si="0"/>
        <v>*</v>
      </c>
    </row>
    <row r="35" spans="1:10">
      <c r="A35" s="9" t="s">
        <v>369</v>
      </c>
      <c r="B35" s="9" t="s">
        <v>370</v>
      </c>
      <c r="C35" s="9" t="str">
        <f t="shared" si="1"/>
        <v>2/15</v>
      </c>
      <c r="D35" s="9" t="str">
        <f>"63/8582"</f>
        <v>63/8582</v>
      </c>
      <c r="E35" s="9">
        <v>5.2366600602456103E-3</v>
      </c>
      <c r="F35" s="9">
        <v>1.7313203772233599E-2</v>
      </c>
      <c r="G35" s="9">
        <v>3.7482859977213401E-3</v>
      </c>
      <c r="H35" s="9" t="s">
        <v>793</v>
      </c>
      <c r="I35" s="9">
        <v>2</v>
      </c>
      <c r="J35" s="9" t="str">
        <f t="shared" si="0"/>
        <v>*</v>
      </c>
    </row>
    <row r="36" spans="1:10">
      <c r="A36" s="9" t="s">
        <v>371</v>
      </c>
      <c r="B36" s="9" t="s">
        <v>372</v>
      </c>
      <c r="C36" s="9" t="str">
        <f t="shared" si="1"/>
        <v>2/15</v>
      </c>
      <c r="D36" s="9" t="str">
        <f>"63/8582"</f>
        <v>63/8582</v>
      </c>
      <c r="E36" s="9">
        <v>5.2366600602456103E-3</v>
      </c>
      <c r="F36" s="9">
        <v>1.7313203772233599E-2</v>
      </c>
      <c r="G36" s="9">
        <v>3.7482859977213401E-3</v>
      </c>
      <c r="H36" s="9" t="s">
        <v>793</v>
      </c>
      <c r="I36" s="9">
        <v>2</v>
      </c>
      <c r="J36" s="9" t="str">
        <f t="shared" si="0"/>
        <v>*</v>
      </c>
    </row>
    <row r="37" spans="1:10">
      <c r="A37" s="9" t="s">
        <v>373</v>
      </c>
      <c r="B37" s="9" t="s">
        <v>374</v>
      </c>
      <c r="C37" s="9" t="str">
        <f t="shared" si="1"/>
        <v>2/15</v>
      </c>
      <c r="D37" s="9" t="str">
        <f>"63/8582"</f>
        <v>63/8582</v>
      </c>
      <c r="E37" s="9">
        <v>5.2366600602456103E-3</v>
      </c>
      <c r="F37" s="9">
        <v>1.7313203772233599E-2</v>
      </c>
      <c r="G37" s="9">
        <v>3.7482859977213401E-3</v>
      </c>
      <c r="H37" s="9" t="s">
        <v>793</v>
      </c>
      <c r="I37" s="9">
        <v>2</v>
      </c>
      <c r="J37" s="9" t="str">
        <f t="shared" si="0"/>
        <v>*</v>
      </c>
    </row>
    <row r="38" spans="1:10">
      <c r="A38" s="9" t="s">
        <v>375</v>
      </c>
      <c r="B38" s="9" t="s">
        <v>376</v>
      </c>
      <c r="C38" s="9" t="str">
        <f t="shared" si="1"/>
        <v>2/15</v>
      </c>
      <c r="D38" s="9" t="str">
        <f>"64/8582"</f>
        <v>64/8582</v>
      </c>
      <c r="E38" s="9">
        <v>5.4001380125775298E-3</v>
      </c>
      <c r="F38" s="9">
        <v>1.7313203772233599E-2</v>
      </c>
      <c r="G38" s="9">
        <v>3.7482859977213401E-3</v>
      </c>
      <c r="H38" s="9" t="s">
        <v>793</v>
      </c>
      <c r="I38" s="9">
        <v>2</v>
      </c>
      <c r="J38" s="9" t="str">
        <f t="shared" si="0"/>
        <v>*</v>
      </c>
    </row>
    <row r="39" spans="1:10">
      <c r="A39" s="9" t="s">
        <v>377</v>
      </c>
      <c r="B39" s="9" t="s">
        <v>378</v>
      </c>
      <c r="C39" s="9" t="str">
        <f t="shared" si="1"/>
        <v>2/15</v>
      </c>
      <c r="D39" s="9" t="str">
        <f>"64/8582"</f>
        <v>64/8582</v>
      </c>
      <c r="E39" s="9">
        <v>5.4001380125775298E-3</v>
      </c>
      <c r="F39" s="9">
        <v>1.7313203772233599E-2</v>
      </c>
      <c r="G39" s="9">
        <v>3.7482859977213401E-3</v>
      </c>
      <c r="H39" s="9" t="s">
        <v>793</v>
      </c>
      <c r="I39" s="9">
        <v>2</v>
      </c>
      <c r="J39" s="9" t="str">
        <f t="shared" si="0"/>
        <v>*</v>
      </c>
    </row>
    <row r="40" spans="1:10">
      <c r="A40" s="9" t="s">
        <v>379</v>
      </c>
      <c r="B40" s="9" t="s">
        <v>380</v>
      </c>
      <c r="C40" s="9" t="str">
        <f t="shared" si="1"/>
        <v>2/15</v>
      </c>
      <c r="D40" s="9" t="str">
        <f>"64/8582"</f>
        <v>64/8582</v>
      </c>
      <c r="E40" s="9">
        <v>5.4001380125775298E-3</v>
      </c>
      <c r="F40" s="9">
        <v>1.7313203772233599E-2</v>
      </c>
      <c r="G40" s="9">
        <v>3.7482859977213401E-3</v>
      </c>
      <c r="H40" s="9" t="s">
        <v>793</v>
      </c>
      <c r="I40" s="9">
        <v>2</v>
      </c>
      <c r="J40" s="9" t="str">
        <f t="shared" si="0"/>
        <v>*</v>
      </c>
    </row>
    <row r="41" spans="1:10">
      <c r="A41" s="9" t="s">
        <v>381</v>
      </c>
      <c r="B41" s="9" t="s">
        <v>382</v>
      </c>
      <c r="C41" s="9" t="str">
        <f t="shared" si="1"/>
        <v>2/15</v>
      </c>
      <c r="D41" s="9" t="str">
        <f>"66/8582"</f>
        <v>66/8582</v>
      </c>
      <c r="E41" s="9">
        <v>5.73411065272297E-3</v>
      </c>
      <c r="F41" s="9">
        <v>1.7313203772233599E-2</v>
      </c>
      <c r="G41" s="9">
        <v>3.7482859977213401E-3</v>
      </c>
      <c r="H41" s="9" t="s">
        <v>793</v>
      </c>
      <c r="I41" s="9">
        <v>2</v>
      </c>
      <c r="J41" s="9" t="str">
        <f t="shared" si="0"/>
        <v>*</v>
      </c>
    </row>
    <row r="42" spans="1:10">
      <c r="A42" s="9" t="s">
        <v>383</v>
      </c>
      <c r="B42" s="9" t="s">
        <v>384</v>
      </c>
      <c r="C42" s="9" t="str">
        <f t="shared" si="1"/>
        <v>2/15</v>
      </c>
      <c r="D42" s="9" t="str">
        <f>"66/8582"</f>
        <v>66/8582</v>
      </c>
      <c r="E42" s="9">
        <v>5.73411065272297E-3</v>
      </c>
      <c r="F42" s="9">
        <v>1.7313203772233599E-2</v>
      </c>
      <c r="G42" s="9">
        <v>3.7482859977213401E-3</v>
      </c>
      <c r="H42" s="9" t="s">
        <v>793</v>
      </c>
      <c r="I42" s="9">
        <v>2</v>
      </c>
      <c r="J42" s="9" t="str">
        <f t="shared" si="0"/>
        <v>*</v>
      </c>
    </row>
    <row r="43" spans="1:10">
      <c r="A43" s="9" t="s">
        <v>385</v>
      </c>
      <c r="B43" s="9" t="s">
        <v>386</v>
      </c>
      <c r="C43" s="9" t="str">
        <f t="shared" si="1"/>
        <v>2/15</v>
      </c>
      <c r="D43" s="9" t="str">
        <f>"66/8582"</f>
        <v>66/8582</v>
      </c>
      <c r="E43" s="9">
        <v>5.73411065272297E-3</v>
      </c>
      <c r="F43" s="9">
        <v>1.7313203772233599E-2</v>
      </c>
      <c r="G43" s="9">
        <v>3.7482859977213401E-3</v>
      </c>
      <c r="H43" s="9" t="s">
        <v>793</v>
      </c>
      <c r="I43" s="9">
        <v>2</v>
      </c>
      <c r="J43" s="9" t="str">
        <f t="shared" si="0"/>
        <v>*</v>
      </c>
    </row>
    <row r="44" spans="1:10">
      <c r="A44" s="9" t="s">
        <v>387</v>
      </c>
      <c r="B44" s="9" t="s">
        <v>388</v>
      </c>
      <c r="C44" s="9" t="str">
        <f t="shared" si="1"/>
        <v>2/15</v>
      </c>
      <c r="D44" s="9" t="str">
        <f>"67/8582"</f>
        <v>67/8582</v>
      </c>
      <c r="E44" s="9">
        <v>5.9045902411107897E-3</v>
      </c>
      <c r="F44" s="9">
        <v>1.7313203772233599E-2</v>
      </c>
      <c r="G44" s="9">
        <v>3.7482859977213401E-3</v>
      </c>
      <c r="H44" s="9" t="s">
        <v>793</v>
      </c>
      <c r="I44" s="9">
        <v>2</v>
      </c>
      <c r="J44" s="9" t="str">
        <f t="shared" si="0"/>
        <v>*</v>
      </c>
    </row>
    <row r="45" spans="1:10">
      <c r="A45" s="9" t="s">
        <v>389</v>
      </c>
      <c r="B45" s="9" t="s">
        <v>390</v>
      </c>
      <c r="C45" s="9" t="str">
        <f t="shared" si="1"/>
        <v>2/15</v>
      </c>
      <c r="D45" s="9" t="str">
        <f>"68/8582"</f>
        <v>68/8582</v>
      </c>
      <c r="E45" s="9">
        <v>6.0773886358361498E-3</v>
      </c>
      <c r="F45" s="9">
        <v>1.7313203772233599E-2</v>
      </c>
      <c r="G45" s="9">
        <v>3.7482859977213401E-3</v>
      </c>
      <c r="H45" s="9" t="s">
        <v>793</v>
      </c>
      <c r="I45" s="9">
        <v>2</v>
      </c>
      <c r="J45" s="9" t="str">
        <f t="shared" si="0"/>
        <v>*</v>
      </c>
    </row>
    <row r="46" spans="1:10">
      <c r="A46" s="9" t="s">
        <v>391</v>
      </c>
      <c r="B46" s="9" t="s">
        <v>392</v>
      </c>
      <c r="C46" s="9" t="str">
        <f t="shared" si="1"/>
        <v>2/15</v>
      </c>
      <c r="D46" s="9" t="str">
        <f>"68/8582"</f>
        <v>68/8582</v>
      </c>
      <c r="E46" s="9">
        <v>6.0773886358361498E-3</v>
      </c>
      <c r="F46" s="9">
        <v>1.7313203772233599E-2</v>
      </c>
      <c r="G46" s="9">
        <v>3.7482859977213401E-3</v>
      </c>
      <c r="H46" s="9" t="s">
        <v>793</v>
      </c>
      <c r="I46" s="9">
        <v>2</v>
      </c>
      <c r="J46" s="9" t="str">
        <f t="shared" si="0"/>
        <v>*</v>
      </c>
    </row>
    <row r="47" spans="1:10">
      <c r="A47" s="9" t="s">
        <v>205</v>
      </c>
      <c r="B47" s="9" t="s">
        <v>206</v>
      </c>
      <c r="C47" s="9" t="str">
        <f>"4/15"</f>
        <v>4/15</v>
      </c>
      <c r="D47" s="9" t="str">
        <f>"447/8582"</f>
        <v>447/8582</v>
      </c>
      <c r="E47" s="9">
        <v>6.2618931609559102E-3</v>
      </c>
      <c r="F47" s="9">
        <v>1.7313203772233599E-2</v>
      </c>
      <c r="G47" s="9">
        <v>3.7482859977213401E-3</v>
      </c>
      <c r="H47" s="9" t="s">
        <v>1987</v>
      </c>
      <c r="I47" s="9">
        <v>4</v>
      </c>
      <c r="J47" s="9" t="str">
        <f t="shared" si="0"/>
        <v>*</v>
      </c>
    </row>
    <row r="48" spans="1:10">
      <c r="A48" s="9" t="s">
        <v>393</v>
      </c>
      <c r="B48" s="9" t="s">
        <v>394</v>
      </c>
      <c r="C48" s="9" t="str">
        <f t="shared" ref="C48:C71" si="2">"2/15"</f>
        <v>2/15</v>
      </c>
      <c r="D48" s="9" t="str">
        <f>"70/8582"</f>
        <v>70/8582</v>
      </c>
      <c r="E48" s="9">
        <v>6.42991182392544E-3</v>
      </c>
      <c r="F48" s="9">
        <v>1.7313203772233599E-2</v>
      </c>
      <c r="G48" s="9">
        <v>3.7482859977213401E-3</v>
      </c>
      <c r="H48" s="9" t="s">
        <v>793</v>
      </c>
      <c r="I48" s="9">
        <v>2</v>
      </c>
      <c r="J48" s="9" t="str">
        <f t="shared" si="0"/>
        <v>*</v>
      </c>
    </row>
    <row r="49" spans="1:10">
      <c r="A49" s="9" t="s">
        <v>395</v>
      </c>
      <c r="B49" s="9" t="s">
        <v>396</v>
      </c>
      <c r="C49" s="9" t="str">
        <f t="shared" si="2"/>
        <v>2/15</v>
      </c>
      <c r="D49" s="9" t="str">
        <f>"70/8582"</f>
        <v>70/8582</v>
      </c>
      <c r="E49" s="9">
        <v>6.42991182392544E-3</v>
      </c>
      <c r="F49" s="9">
        <v>1.7313203772233599E-2</v>
      </c>
      <c r="G49" s="9">
        <v>3.7482859977213401E-3</v>
      </c>
      <c r="H49" s="9" t="s">
        <v>793</v>
      </c>
      <c r="I49" s="9">
        <v>2</v>
      </c>
      <c r="J49" s="9" t="str">
        <f t="shared" si="0"/>
        <v>*</v>
      </c>
    </row>
    <row r="50" spans="1:10">
      <c r="A50" s="9" t="s">
        <v>397</v>
      </c>
      <c r="B50" s="9" t="s">
        <v>398</v>
      </c>
      <c r="C50" s="9" t="str">
        <f t="shared" si="2"/>
        <v>2/15</v>
      </c>
      <c r="D50" s="9" t="str">
        <f>"70/8582"</f>
        <v>70/8582</v>
      </c>
      <c r="E50" s="9">
        <v>6.42991182392544E-3</v>
      </c>
      <c r="F50" s="9">
        <v>1.7313203772233599E-2</v>
      </c>
      <c r="G50" s="9">
        <v>3.7482859977213401E-3</v>
      </c>
      <c r="H50" s="9" t="s">
        <v>793</v>
      </c>
      <c r="I50" s="9">
        <v>2</v>
      </c>
      <c r="J50" s="9" t="str">
        <f t="shared" si="0"/>
        <v>*</v>
      </c>
    </row>
    <row r="51" spans="1:10">
      <c r="A51" s="9" t="s">
        <v>399</v>
      </c>
      <c r="B51" s="9" t="s">
        <v>400</v>
      </c>
      <c r="C51" s="9" t="str">
        <f t="shared" si="2"/>
        <v>2/15</v>
      </c>
      <c r="D51" s="9" t="str">
        <f>"72/8582"</f>
        <v>72/8582</v>
      </c>
      <c r="E51" s="9">
        <v>6.7916203378646303E-3</v>
      </c>
      <c r="F51" s="9">
        <v>1.7313203772233599E-2</v>
      </c>
      <c r="G51" s="9">
        <v>3.7482859977213401E-3</v>
      </c>
      <c r="H51" s="9" t="s">
        <v>793</v>
      </c>
      <c r="I51" s="9">
        <v>2</v>
      </c>
      <c r="J51" s="9" t="str">
        <f t="shared" si="0"/>
        <v>*</v>
      </c>
    </row>
    <row r="52" spans="1:10">
      <c r="A52" s="9" t="s">
        <v>401</v>
      </c>
      <c r="B52" s="9" t="s">
        <v>402</v>
      </c>
      <c r="C52" s="9" t="str">
        <f t="shared" si="2"/>
        <v>2/15</v>
      </c>
      <c r="D52" s="9" t="str">
        <f>"73/8582"</f>
        <v>73/8582</v>
      </c>
      <c r="E52" s="9">
        <v>6.97590045036303E-3</v>
      </c>
      <c r="F52" s="9">
        <v>1.7313203772233599E-2</v>
      </c>
      <c r="G52" s="9">
        <v>3.7482859977213401E-3</v>
      </c>
      <c r="H52" s="9" t="s">
        <v>793</v>
      </c>
      <c r="I52" s="9">
        <v>2</v>
      </c>
      <c r="J52" s="9" t="str">
        <f t="shared" si="0"/>
        <v>*</v>
      </c>
    </row>
    <row r="53" spans="1:10">
      <c r="A53" s="9" t="s">
        <v>403</v>
      </c>
      <c r="B53" s="9" t="s">
        <v>404</v>
      </c>
      <c r="C53" s="9" t="str">
        <f t="shared" si="2"/>
        <v>2/15</v>
      </c>
      <c r="D53" s="9" t="str">
        <f>"73/8582"</f>
        <v>73/8582</v>
      </c>
      <c r="E53" s="9">
        <v>6.97590045036303E-3</v>
      </c>
      <c r="F53" s="9">
        <v>1.7313203772233599E-2</v>
      </c>
      <c r="G53" s="9">
        <v>3.7482859977213401E-3</v>
      </c>
      <c r="H53" s="9" t="s">
        <v>793</v>
      </c>
      <c r="I53" s="9">
        <v>2</v>
      </c>
      <c r="J53" s="9" t="str">
        <f t="shared" si="0"/>
        <v>*</v>
      </c>
    </row>
    <row r="54" spans="1:10">
      <c r="A54" s="9" t="s">
        <v>405</v>
      </c>
      <c r="B54" s="9" t="s">
        <v>406</v>
      </c>
      <c r="C54" s="9" t="str">
        <f t="shared" si="2"/>
        <v>2/15</v>
      </c>
      <c r="D54" s="9" t="str">
        <f>"73/8582"</f>
        <v>73/8582</v>
      </c>
      <c r="E54" s="9">
        <v>6.97590045036303E-3</v>
      </c>
      <c r="F54" s="9">
        <v>1.7313203772233599E-2</v>
      </c>
      <c r="G54" s="9">
        <v>3.7482859977213401E-3</v>
      </c>
      <c r="H54" s="9" t="s">
        <v>793</v>
      </c>
      <c r="I54" s="9">
        <v>2</v>
      </c>
      <c r="J54" s="9" t="str">
        <f t="shared" si="0"/>
        <v>*</v>
      </c>
    </row>
    <row r="55" spans="1:10">
      <c r="A55" s="9" t="s">
        <v>407</v>
      </c>
      <c r="B55" s="9" t="s">
        <v>408</v>
      </c>
      <c r="C55" s="9" t="str">
        <f t="shared" si="2"/>
        <v>2/15</v>
      </c>
      <c r="D55" s="9" t="str">
        <f>"74/8582"</f>
        <v>74/8582</v>
      </c>
      <c r="E55" s="9">
        <v>7.1624545564931202E-3</v>
      </c>
      <c r="F55" s="9">
        <v>1.7313203772233599E-2</v>
      </c>
      <c r="G55" s="9">
        <v>3.7482859977213401E-3</v>
      </c>
      <c r="H55" s="9" t="s">
        <v>793</v>
      </c>
      <c r="I55" s="9">
        <v>2</v>
      </c>
      <c r="J55" s="9" t="str">
        <f t="shared" si="0"/>
        <v>*</v>
      </c>
    </row>
    <row r="56" spans="1:10">
      <c r="A56" s="9" t="s">
        <v>409</v>
      </c>
      <c r="B56" s="9" t="s">
        <v>410</v>
      </c>
      <c r="C56" s="9" t="str">
        <f t="shared" si="2"/>
        <v>2/15</v>
      </c>
      <c r="D56" s="9" t="str">
        <f>"74/8582"</f>
        <v>74/8582</v>
      </c>
      <c r="E56" s="9">
        <v>7.1624545564931202E-3</v>
      </c>
      <c r="F56" s="9">
        <v>1.7313203772233599E-2</v>
      </c>
      <c r="G56" s="9">
        <v>3.7482859977213401E-3</v>
      </c>
      <c r="H56" s="9" t="s">
        <v>793</v>
      </c>
      <c r="I56" s="9">
        <v>2</v>
      </c>
      <c r="J56" s="9" t="str">
        <f t="shared" si="0"/>
        <v>*</v>
      </c>
    </row>
    <row r="57" spans="1:10">
      <c r="A57" s="9" t="s">
        <v>411</v>
      </c>
      <c r="B57" s="9" t="s">
        <v>412</v>
      </c>
      <c r="C57" s="9" t="str">
        <f t="shared" si="2"/>
        <v>2/15</v>
      </c>
      <c r="D57" s="9" t="str">
        <f>"75/8582"</f>
        <v>75/8582</v>
      </c>
      <c r="E57" s="9">
        <v>7.3512752437698402E-3</v>
      </c>
      <c r="F57" s="9">
        <v>1.7313203772233599E-2</v>
      </c>
      <c r="G57" s="9">
        <v>3.7482859977213401E-3</v>
      </c>
      <c r="H57" s="9" t="s">
        <v>793</v>
      </c>
      <c r="I57" s="9">
        <v>2</v>
      </c>
      <c r="J57" s="9" t="str">
        <f t="shared" si="0"/>
        <v>*</v>
      </c>
    </row>
    <row r="58" spans="1:10">
      <c r="A58" s="9" t="s">
        <v>413</v>
      </c>
      <c r="B58" s="9" t="s">
        <v>414</v>
      </c>
      <c r="C58" s="9" t="str">
        <f t="shared" si="2"/>
        <v>2/15</v>
      </c>
      <c r="D58" s="9" t="str">
        <f>"75/8582"</f>
        <v>75/8582</v>
      </c>
      <c r="E58" s="9">
        <v>7.3512752437698402E-3</v>
      </c>
      <c r="F58" s="9">
        <v>1.7313203772233599E-2</v>
      </c>
      <c r="G58" s="9">
        <v>3.7482859977213401E-3</v>
      </c>
      <c r="H58" s="9" t="s">
        <v>793</v>
      </c>
      <c r="I58" s="9">
        <v>2</v>
      </c>
      <c r="J58" s="9" t="str">
        <f t="shared" si="0"/>
        <v>*</v>
      </c>
    </row>
    <row r="59" spans="1:10">
      <c r="A59" s="9" t="s">
        <v>415</v>
      </c>
      <c r="B59" s="9" t="s">
        <v>416</v>
      </c>
      <c r="C59" s="9" t="str">
        <f t="shared" si="2"/>
        <v>2/15</v>
      </c>
      <c r="D59" s="9" t="str">
        <f>"76/8582"</f>
        <v>76/8582</v>
      </c>
      <c r="E59" s="9">
        <v>7.5423551157189099E-3</v>
      </c>
      <c r="F59" s="9">
        <v>1.7313203772233599E-2</v>
      </c>
      <c r="G59" s="9">
        <v>3.7482859977213401E-3</v>
      </c>
      <c r="H59" s="9" t="s">
        <v>793</v>
      </c>
      <c r="I59" s="9">
        <v>2</v>
      </c>
      <c r="J59" s="9" t="str">
        <f t="shared" si="0"/>
        <v>*</v>
      </c>
    </row>
    <row r="60" spans="1:10">
      <c r="A60" s="9" t="s">
        <v>417</v>
      </c>
      <c r="B60" s="9" t="s">
        <v>418</v>
      </c>
      <c r="C60" s="9" t="str">
        <f t="shared" si="2"/>
        <v>2/15</v>
      </c>
      <c r="D60" s="9" t="str">
        <f>"76/8582"</f>
        <v>76/8582</v>
      </c>
      <c r="E60" s="9">
        <v>7.5423551157189099E-3</v>
      </c>
      <c r="F60" s="9">
        <v>1.7313203772233599E-2</v>
      </c>
      <c r="G60" s="9">
        <v>3.7482859977213401E-3</v>
      </c>
      <c r="H60" s="9" t="s">
        <v>793</v>
      </c>
      <c r="I60" s="9">
        <v>2</v>
      </c>
      <c r="J60" s="9" t="str">
        <f t="shared" si="0"/>
        <v>*</v>
      </c>
    </row>
    <row r="61" spans="1:10">
      <c r="A61" s="9" t="s">
        <v>419</v>
      </c>
      <c r="B61" s="9" t="s">
        <v>420</v>
      </c>
      <c r="C61" s="9" t="str">
        <f t="shared" si="2"/>
        <v>2/15</v>
      </c>
      <c r="D61" s="9" t="str">
        <f>"77/8582"</f>
        <v>77/8582</v>
      </c>
      <c r="E61" s="9">
        <v>7.7356867918490502E-3</v>
      </c>
      <c r="F61" s="9">
        <v>1.7313203772233599E-2</v>
      </c>
      <c r="G61" s="9">
        <v>3.7482859977213401E-3</v>
      </c>
      <c r="H61" s="9" t="s">
        <v>793</v>
      </c>
      <c r="I61" s="9">
        <v>2</v>
      </c>
      <c r="J61" s="9" t="str">
        <f t="shared" si="0"/>
        <v>*</v>
      </c>
    </row>
    <row r="62" spans="1:10">
      <c r="A62" s="9" t="s">
        <v>421</v>
      </c>
      <c r="B62" s="9" t="s">
        <v>422</v>
      </c>
      <c r="C62" s="9" t="str">
        <f t="shared" si="2"/>
        <v>2/15</v>
      </c>
      <c r="D62" s="9" t="str">
        <f>"77/8582"</f>
        <v>77/8582</v>
      </c>
      <c r="E62" s="9">
        <v>7.7356867918490502E-3</v>
      </c>
      <c r="F62" s="9">
        <v>1.7313203772233599E-2</v>
      </c>
      <c r="G62" s="9">
        <v>3.7482859977213401E-3</v>
      </c>
      <c r="H62" s="9" t="s">
        <v>793</v>
      </c>
      <c r="I62" s="9">
        <v>2</v>
      </c>
      <c r="J62" s="9" t="str">
        <f t="shared" si="0"/>
        <v>*</v>
      </c>
    </row>
    <row r="63" spans="1:10">
      <c r="A63" s="9" t="s">
        <v>423</v>
      </c>
      <c r="B63" s="9" t="s">
        <v>424</v>
      </c>
      <c r="C63" s="9" t="str">
        <f t="shared" si="2"/>
        <v>2/15</v>
      </c>
      <c r="D63" s="9" t="str">
        <f>"77/8582"</f>
        <v>77/8582</v>
      </c>
      <c r="E63" s="9">
        <v>7.7356867918490502E-3</v>
      </c>
      <c r="F63" s="9">
        <v>1.7313203772233599E-2</v>
      </c>
      <c r="G63" s="9">
        <v>3.7482859977213401E-3</v>
      </c>
      <c r="H63" s="9" t="s">
        <v>793</v>
      </c>
      <c r="I63" s="9">
        <v>2</v>
      </c>
      <c r="J63" s="9" t="str">
        <f t="shared" si="0"/>
        <v>*</v>
      </c>
    </row>
    <row r="64" spans="1:10">
      <c r="A64" s="9" t="s">
        <v>425</v>
      </c>
      <c r="B64" s="9" t="s">
        <v>426</v>
      </c>
      <c r="C64" s="9" t="str">
        <f t="shared" si="2"/>
        <v>2/15</v>
      </c>
      <c r="D64" s="9" t="str">
        <f>"77/8582"</f>
        <v>77/8582</v>
      </c>
      <c r="E64" s="9">
        <v>7.7356867918490502E-3</v>
      </c>
      <c r="F64" s="9">
        <v>1.7313203772233599E-2</v>
      </c>
      <c r="G64" s="9">
        <v>3.7482859977213401E-3</v>
      </c>
      <c r="H64" s="9" t="s">
        <v>793</v>
      </c>
      <c r="I64" s="9">
        <v>2</v>
      </c>
      <c r="J64" s="9" t="str">
        <f t="shared" si="0"/>
        <v>*</v>
      </c>
    </row>
    <row r="65" spans="1:10">
      <c r="A65" s="9" t="s">
        <v>427</v>
      </c>
      <c r="B65" s="9" t="s">
        <v>428</v>
      </c>
      <c r="C65" s="9" t="str">
        <f t="shared" si="2"/>
        <v>2/15</v>
      </c>
      <c r="D65" s="9" t="str">
        <f>"81/8582"</f>
        <v>81/8582</v>
      </c>
      <c r="E65" s="9">
        <v>8.5313844862004405E-3</v>
      </c>
      <c r="F65" s="9">
        <v>1.8795706446160299E-2</v>
      </c>
      <c r="G65" s="9">
        <v>4.06924588979955E-3</v>
      </c>
      <c r="H65" s="9" t="s">
        <v>793</v>
      </c>
      <c r="I65" s="9">
        <v>2</v>
      </c>
      <c r="J65" s="9" t="str">
        <f t="shared" si="0"/>
        <v>*</v>
      </c>
    </row>
    <row r="66" spans="1:10">
      <c r="A66" s="9" t="s">
        <v>429</v>
      </c>
      <c r="B66" s="9" t="s">
        <v>430</v>
      </c>
      <c r="C66" s="9" t="str">
        <f t="shared" si="2"/>
        <v>2/15</v>
      </c>
      <c r="D66" s="9" t="str">
        <f>"82/8582"</f>
        <v>82/8582</v>
      </c>
      <c r="E66" s="9">
        <v>8.7358650333237992E-3</v>
      </c>
      <c r="F66" s="9">
        <v>1.89501072261332E-2</v>
      </c>
      <c r="G66" s="9">
        <v>4.1026734569455901E-3</v>
      </c>
      <c r="H66" s="9" t="s">
        <v>793</v>
      </c>
      <c r="I66" s="9">
        <v>2</v>
      </c>
      <c r="J66" s="9" t="str">
        <f t="shared" ref="J66:J129" si="3">IF(F66&lt;0.05,"*","")</f>
        <v>*</v>
      </c>
    </row>
    <row r="67" spans="1:10">
      <c r="A67" s="9" t="s">
        <v>431</v>
      </c>
      <c r="B67" s="9" t="s">
        <v>432</v>
      </c>
      <c r="C67" s="9" t="str">
        <f t="shared" si="2"/>
        <v>2/15</v>
      </c>
      <c r="D67" s="9" t="str">
        <f>"85/8582"</f>
        <v>85/8582</v>
      </c>
      <c r="E67" s="9">
        <v>9.3625247448192502E-3</v>
      </c>
      <c r="F67" s="9">
        <v>1.9703223716709201E-2</v>
      </c>
      <c r="G67" s="9">
        <v>4.2657221932405004E-3</v>
      </c>
      <c r="H67" s="9" t="s">
        <v>793</v>
      </c>
      <c r="I67" s="9">
        <v>2</v>
      </c>
      <c r="J67" s="9" t="str">
        <f t="shared" si="3"/>
        <v>*</v>
      </c>
    </row>
    <row r="68" spans="1:10">
      <c r="A68" s="9" t="s">
        <v>433</v>
      </c>
      <c r="B68" s="9" t="s">
        <v>434</v>
      </c>
      <c r="C68" s="9" t="str">
        <f t="shared" si="2"/>
        <v>2/15</v>
      </c>
      <c r="D68" s="9" t="str">
        <f>"85/8582"</f>
        <v>85/8582</v>
      </c>
      <c r="E68" s="9">
        <v>9.3625247448192502E-3</v>
      </c>
      <c r="F68" s="9">
        <v>1.9703223716709201E-2</v>
      </c>
      <c r="G68" s="9">
        <v>4.2657221932405004E-3</v>
      </c>
      <c r="H68" s="9" t="s">
        <v>793</v>
      </c>
      <c r="I68" s="9">
        <v>2</v>
      </c>
      <c r="J68" s="9" t="str">
        <f t="shared" si="3"/>
        <v>*</v>
      </c>
    </row>
    <row r="69" spans="1:10">
      <c r="A69" s="9" t="s">
        <v>435</v>
      </c>
      <c r="B69" s="9" t="s">
        <v>436</v>
      </c>
      <c r="C69" s="9" t="str">
        <f t="shared" si="2"/>
        <v>2/15</v>
      </c>
      <c r="D69" s="9" t="str">
        <f>"87/8582"</f>
        <v>87/8582</v>
      </c>
      <c r="E69" s="9">
        <v>9.7912404472268802E-3</v>
      </c>
      <c r="F69" s="9">
        <v>1.9722355757985598E-2</v>
      </c>
      <c r="G69" s="9">
        <v>4.2698642551816501E-3</v>
      </c>
      <c r="H69" s="9" t="s">
        <v>793</v>
      </c>
      <c r="I69" s="9">
        <v>2</v>
      </c>
      <c r="J69" s="9" t="str">
        <f t="shared" si="3"/>
        <v>*</v>
      </c>
    </row>
    <row r="70" spans="1:10">
      <c r="A70" s="9" t="s">
        <v>437</v>
      </c>
      <c r="B70" s="9" t="s">
        <v>438</v>
      </c>
      <c r="C70" s="9" t="str">
        <f t="shared" si="2"/>
        <v>2/15</v>
      </c>
      <c r="D70" s="9" t="str">
        <f>"87/8582"</f>
        <v>87/8582</v>
      </c>
      <c r="E70" s="9">
        <v>9.7912404472268802E-3</v>
      </c>
      <c r="F70" s="9">
        <v>1.9722355757985598E-2</v>
      </c>
      <c r="G70" s="9">
        <v>4.2698642551816501E-3</v>
      </c>
      <c r="H70" s="9" t="s">
        <v>793</v>
      </c>
      <c r="I70" s="9">
        <v>2</v>
      </c>
      <c r="J70" s="9" t="str">
        <f t="shared" si="3"/>
        <v>*</v>
      </c>
    </row>
    <row r="71" spans="1:10">
      <c r="A71" s="9" t="s">
        <v>439</v>
      </c>
      <c r="B71" s="9" t="s">
        <v>440</v>
      </c>
      <c r="C71" s="9" t="str">
        <f t="shared" si="2"/>
        <v>2/15</v>
      </c>
      <c r="D71" s="9" t="str">
        <f>"87/8582"</f>
        <v>87/8582</v>
      </c>
      <c r="E71" s="9">
        <v>9.7912404472268802E-3</v>
      </c>
      <c r="F71" s="9">
        <v>1.9722355757985598E-2</v>
      </c>
      <c r="G71" s="9">
        <v>4.2698642551816501E-3</v>
      </c>
      <c r="H71" s="9" t="s">
        <v>793</v>
      </c>
      <c r="I71" s="9">
        <v>2</v>
      </c>
      <c r="J71" s="9" t="str">
        <f t="shared" si="3"/>
        <v>*</v>
      </c>
    </row>
    <row r="72" spans="1:10">
      <c r="A72" s="9" t="s">
        <v>513</v>
      </c>
      <c r="B72" s="9" t="s">
        <v>514</v>
      </c>
      <c r="C72" s="9" t="str">
        <f>"3/15"</f>
        <v>3/15</v>
      </c>
      <c r="D72" s="9" t="str">
        <f>"266/8582"</f>
        <v>266/8582</v>
      </c>
      <c r="E72" s="9">
        <v>1.0160641612851099E-2</v>
      </c>
      <c r="F72" s="9">
        <v>2.0178175597352101E-2</v>
      </c>
      <c r="G72" s="9">
        <v>4.3685486548951996E-3</v>
      </c>
      <c r="H72" s="9" t="s">
        <v>1988</v>
      </c>
      <c r="I72" s="9">
        <v>3</v>
      </c>
      <c r="J72" s="9" t="str">
        <f t="shared" si="3"/>
        <v>*</v>
      </c>
    </row>
    <row r="73" spans="1:10">
      <c r="A73" s="9" t="s">
        <v>441</v>
      </c>
      <c r="B73" s="9" t="s">
        <v>442</v>
      </c>
      <c r="C73" s="9" t="str">
        <f t="shared" ref="C73:C78" si="4">"2/15"</f>
        <v>2/15</v>
      </c>
      <c r="D73" s="9" t="str">
        <f>"90/8582"</f>
        <v>90/8582</v>
      </c>
      <c r="E73" s="9">
        <v>1.04505835556869E-2</v>
      </c>
      <c r="F73" s="9">
        <v>2.04657261298869E-2</v>
      </c>
      <c r="G73" s="9">
        <v>4.4308029695163797E-3</v>
      </c>
      <c r="H73" s="9" t="s">
        <v>793</v>
      </c>
      <c r="I73" s="9">
        <v>2</v>
      </c>
      <c r="J73" s="9" t="str">
        <f t="shared" si="3"/>
        <v>*</v>
      </c>
    </row>
    <row r="74" spans="1:10">
      <c r="A74" s="9" t="s">
        <v>443</v>
      </c>
      <c r="B74" s="9" t="s">
        <v>444</v>
      </c>
      <c r="C74" s="9" t="str">
        <f t="shared" si="4"/>
        <v>2/15</v>
      </c>
      <c r="D74" s="9" t="str">
        <f>"91/8582"</f>
        <v>91/8582</v>
      </c>
      <c r="E74" s="9">
        <v>1.06746744232103E-2</v>
      </c>
      <c r="F74" s="9">
        <v>2.0618206762639001E-2</v>
      </c>
      <c r="G74" s="9">
        <v>4.4638148272977398E-3</v>
      </c>
      <c r="H74" s="9" t="s">
        <v>793</v>
      </c>
      <c r="I74" s="9">
        <v>2</v>
      </c>
      <c r="J74" s="9" t="str">
        <f t="shared" si="3"/>
        <v>*</v>
      </c>
    </row>
    <row r="75" spans="1:10">
      <c r="A75" s="9" t="s">
        <v>145</v>
      </c>
      <c r="B75" s="9" t="s">
        <v>146</v>
      </c>
      <c r="C75" s="9" t="str">
        <f t="shared" si="4"/>
        <v>2/15</v>
      </c>
      <c r="D75" s="9" t="str">
        <f>"95/8582"</f>
        <v>95/8582</v>
      </c>
      <c r="E75" s="9">
        <v>1.1592396644922899E-2</v>
      </c>
      <c r="F75" s="9">
        <v>2.19424410792807E-2</v>
      </c>
      <c r="G75" s="9">
        <v>4.7505098267946301E-3</v>
      </c>
      <c r="H75" s="9" t="s">
        <v>1986</v>
      </c>
      <c r="I75" s="9">
        <v>2</v>
      </c>
      <c r="J75" s="9" t="str">
        <f t="shared" si="3"/>
        <v>*</v>
      </c>
    </row>
    <row r="76" spans="1:10">
      <c r="A76" s="9" t="s">
        <v>198</v>
      </c>
      <c r="B76" s="9" t="s">
        <v>199</v>
      </c>
      <c r="C76" s="9" t="str">
        <f t="shared" si="4"/>
        <v>2/15</v>
      </c>
      <c r="D76" s="9" t="str">
        <f>"96/8582"</f>
        <v>96/8582</v>
      </c>
      <c r="E76" s="9">
        <v>1.18271313618818E-2</v>
      </c>
      <c r="F76" s="9">
        <v>2.19424410792807E-2</v>
      </c>
      <c r="G76" s="9">
        <v>4.7505098267946301E-3</v>
      </c>
      <c r="H76" s="9" t="s">
        <v>793</v>
      </c>
      <c r="I76" s="9">
        <v>2</v>
      </c>
      <c r="J76" s="9" t="str">
        <f t="shared" si="3"/>
        <v>*</v>
      </c>
    </row>
    <row r="77" spans="1:10">
      <c r="A77" s="9" t="s">
        <v>445</v>
      </c>
      <c r="B77" s="9" t="s">
        <v>446</v>
      </c>
      <c r="C77" s="9" t="str">
        <f t="shared" si="4"/>
        <v>2/15</v>
      </c>
      <c r="D77" s="9" t="str">
        <f>"96/8582"</f>
        <v>96/8582</v>
      </c>
      <c r="E77" s="9">
        <v>1.18271313618818E-2</v>
      </c>
      <c r="F77" s="9">
        <v>2.19424410792807E-2</v>
      </c>
      <c r="G77" s="9">
        <v>4.7505098267946301E-3</v>
      </c>
      <c r="H77" s="9" t="s">
        <v>793</v>
      </c>
      <c r="I77" s="9">
        <v>2</v>
      </c>
      <c r="J77" s="9" t="str">
        <f t="shared" si="3"/>
        <v>*</v>
      </c>
    </row>
    <row r="78" spans="1:10">
      <c r="A78" s="9" t="s">
        <v>447</v>
      </c>
      <c r="B78" s="9" t="s">
        <v>448</v>
      </c>
      <c r="C78" s="9" t="str">
        <f t="shared" si="4"/>
        <v>2/15</v>
      </c>
      <c r="D78" s="9" t="str">
        <f>"97/8582"</f>
        <v>97/8582</v>
      </c>
      <c r="E78" s="9">
        <v>1.20639735870354E-2</v>
      </c>
      <c r="F78" s="9">
        <v>2.2091172412623299E-2</v>
      </c>
      <c r="G78" s="9">
        <v>4.7827099661521197E-3</v>
      </c>
      <c r="H78" s="9" t="s">
        <v>793</v>
      </c>
      <c r="I78" s="9">
        <v>2</v>
      </c>
      <c r="J78" s="9" t="str">
        <f t="shared" si="3"/>
        <v>*</v>
      </c>
    </row>
    <row r="79" spans="1:10">
      <c r="A79" s="9" t="s">
        <v>222</v>
      </c>
      <c r="B79" s="9" t="s">
        <v>223</v>
      </c>
      <c r="C79" s="9" t="str">
        <f>"3/15"</f>
        <v>3/15</v>
      </c>
      <c r="D79" s="9" t="str">
        <f>"285/8582"</f>
        <v>285/8582</v>
      </c>
      <c r="E79" s="9">
        <v>1.2258408182538301E-2</v>
      </c>
      <c r="F79" s="9">
        <v>2.2159430176126899E-2</v>
      </c>
      <c r="G79" s="9">
        <v>4.7974876827747703E-3</v>
      </c>
      <c r="H79" s="9" t="s">
        <v>1989</v>
      </c>
      <c r="I79" s="9">
        <v>3</v>
      </c>
      <c r="J79" s="9" t="str">
        <f t="shared" si="3"/>
        <v>*</v>
      </c>
    </row>
    <row r="80" spans="1:10">
      <c r="A80" s="9" t="s">
        <v>449</v>
      </c>
      <c r="B80" s="9" t="s">
        <v>450</v>
      </c>
      <c r="C80" s="9" t="str">
        <f t="shared" ref="C80:C101" si="5">"2/15"</f>
        <v>2/15</v>
      </c>
      <c r="D80" s="9" t="str">
        <f>"99/8582"</f>
        <v>99/8582</v>
      </c>
      <c r="E80" s="9">
        <v>1.25439523724324E-2</v>
      </c>
      <c r="F80" s="9">
        <v>2.2388573221683201E-2</v>
      </c>
      <c r="G80" s="9">
        <v>4.8470968527720296E-3</v>
      </c>
      <c r="H80" s="9" t="s">
        <v>793</v>
      </c>
      <c r="I80" s="9">
        <v>2</v>
      </c>
      <c r="J80" s="9" t="str">
        <f t="shared" si="3"/>
        <v>*</v>
      </c>
    </row>
    <row r="81" spans="1:10">
      <c r="A81" s="9" t="s">
        <v>451</v>
      </c>
      <c r="B81" s="9" t="s">
        <v>452</v>
      </c>
      <c r="C81" s="9" t="str">
        <f t="shared" si="5"/>
        <v>2/15</v>
      </c>
      <c r="D81" s="9" t="str">
        <f>"100/8582"</f>
        <v>100/8582</v>
      </c>
      <c r="E81" s="9">
        <v>1.2787074876350999E-2</v>
      </c>
      <c r="F81" s="9">
        <v>2.25372194695686E-2</v>
      </c>
      <c r="G81" s="9">
        <v>4.8792785712392E-3</v>
      </c>
      <c r="H81" s="9" t="s">
        <v>793</v>
      </c>
      <c r="I81" s="9">
        <v>2</v>
      </c>
      <c r="J81" s="9" t="str">
        <f t="shared" si="3"/>
        <v>*</v>
      </c>
    </row>
    <row r="82" spans="1:10">
      <c r="A82" s="9" t="s">
        <v>453</v>
      </c>
      <c r="B82" s="9" t="s">
        <v>454</v>
      </c>
      <c r="C82" s="9" t="str">
        <f t="shared" si="5"/>
        <v>2/15</v>
      </c>
      <c r="D82" s="9" t="str">
        <f>"102/8582"</f>
        <v>102/8582</v>
      </c>
      <c r="E82" s="9">
        <v>1.32795510808009E-2</v>
      </c>
      <c r="F82" s="9">
        <v>2.2834350029182E-2</v>
      </c>
      <c r="G82" s="9">
        <v>4.9436069492069896E-3</v>
      </c>
      <c r="H82" s="9" t="s">
        <v>793</v>
      </c>
      <c r="I82" s="9">
        <v>2</v>
      </c>
      <c r="J82" s="9" t="str">
        <f t="shared" si="3"/>
        <v>*</v>
      </c>
    </row>
    <row r="83" spans="1:10">
      <c r="A83" s="9" t="s">
        <v>455</v>
      </c>
      <c r="B83" s="9" t="s">
        <v>456</v>
      </c>
      <c r="C83" s="9" t="str">
        <f t="shared" si="5"/>
        <v>2/15</v>
      </c>
      <c r="D83" s="9" t="str">
        <f>"102/8582"</f>
        <v>102/8582</v>
      </c>
      <c r="E83" s="9">
        <v>1.32795510808009E-2</v>
      </c>
      <c r="F83" s="9">
        <v>2.2834350029182E-2</v>
      </c>
      <c r="G83" s="9">
        <v>4.9436069492069896E-3</v>
      </c>
      <c r="H83" s="9" t="s">
        <v>793</v>
      </c>
      <c r="I83" s="9">
        <v>2</v>
      </c>
      <c r="J83" s="9" t="str">
        <f t="shared" si="3"/>
        <v>*</v>
      </c>
    </row>
    <row r="84" spans="1:10">
      <c r="A84" s="9" t="s">
        <v>457</v>
      </c>
      <c r="B84" s="9" t="s">
        <v>458</v>
      </c>
      <c r="C84" s="9" t="str">
        <f t="shared" si="5"/>
        <v>2/15</v>
      </c>
      <c r="D84" s="9" t="str">
        <f>"103/8582"</f>
        <v>103/8582</v>
      </c>
      <c r="E84" s="9">
        <v>1.3528890816882201E-2</v>
      </c>
      <c r="F84" s="9">
        <v>2.2982814520245701E-2</v>
      </c>
      <c r="G84" s="9">
        <v>4.9757493175597196E-3</v>
      </c>
      <c r="H84" s="9" t="s">
        <v>793</v>
      </c>
      <c r="I84" s="9">
        <v>2</v>
      </c>
      <c r="J84" s="9" t="str">
        <f t="shared" si="3"/>
        <v>*</v>
      </c>
    </row>
    <row r="85" spans="1:10">
      <c r="A85" s="9" t="s">
        <v>459</v>
      </c>
      <c r="B85" s="9" t="s">
        <v>460</v>
      </c>
      <c r="C85" s="9" t="str">
        <f t="shared" si="5"/>
        <v>2/15</v>
      </c>
      <c r="D85" s="9" t="str">
        <f>"106/8582"</f>
        <v>106/8582</v>
      </c>
      <c r="E85" s="9">
        <v>1.42892330940055E-2</v>
      </c>
      <c r="F85" s="9">
        <v>2.3985498407795E-2</v>
      </c>
      <c r="G85" s="9">
        <v>5.1928290692501303E-3</v>
      </c>
      <c r="H85" s="9" t="s">
        <v>793</v>
      </c>
      <c r="I85" s="9">
        <v>2</v>
      </c>
      <c r="J85" s="9" t="str">
        <f t="shared" si="3"/>
        <v>*</v>
      </c>
    </row>
    <row r="86" spans="1:10">
      <c r="A86" s="9" t="s">
        <v>461</v>
      </c>
      <c r="B86" s="9" t="s">
        <v>462</v>
      </c>
      <c r="C86" s="9" t="str">
        <f t="shared" si="5"/>
        <v>2/15</v>
      </c>
      <c r="D86" s="9" t="str">
        <f>"108/8582"</f>
        <v>108/8582</v>
      </c>
      <c r="E86" s="9">
        <v>1.48063279179776E-2</v>
      </c>
      <c r="F86" s="9">
        <v>2.4561085134527601E-2</v>
      </c>
      <c r="G86" s="9">
        <v>5.31744284360807E-3</v>
      </c>
      <c r="H86" s="9" t="s">
        <v>793</v>
      </c>
      <c r="I86" s="9">
        <v>2</v>
      </c>
      <c r="J86" s="9" t="str">
        <f t="shared" si="3"/>
        <v>*</v>
      </c>
    </row>
    <row r="87" spans="1:10">
      <c r="A87" s="9" t="s">
        <v>574</v>
      </c>
      <c r="B87" s="9" t="s">
        <v>575</v>
      </c>
      <c r="C87" s="9" t="str">
        <f t="shared" si="5"/>
        <v>2/15</v>
      </c>
      <c r="D87" s="9" t="str">
        <f>"110/8582"</f>
        <v>110/8582</v>
      </c>
      <c r="E87" s="9">
        <v>1.5331518367940101E-2</v>
      </c>
      <c r="F87" s="9">
        <v>2.5136559184645999E-2</v>
      </c>
      <c r="G87" s="9">
        <v>5.4420322236262203E-3</v>
      </c>
      <c r="H87" s="9" t="s">
        <v>1985</v>
      </c>
      <c r="I87" s="9">
        <v>2</v>
      </c>
      <c r="J87" s="9" t="str">
        <f t="shared" si="3"/>
        <v>*</v>
      </c>
    </row>
    <row r="88" spans="1:10">
      <c r="A88" s="9" t="s">
        <v>463</v>
      </c>
      <c r="B88" s="9" t="s">
        <v>464</v>
      </c>
      <c r="C88" s="9" t="str">
        <f t="shared" si="5"/>
        <v>2/15</v>
      </c>
      <c r="D88" s="9" t="str">
        <f>"111/8582"</f>
        <v>111/8582</v>
      </c>
      <c r="E88" s="9">
        <v>1.55971322909907E-2</v>
      </c>
      <c r="F88" s="9">
        <v>2.5278110954364202E-2</v>
      </c>
      <c r="G88" s="9">
        <v>5.4726779968388298E-3</v>
      </c>
      <c r="H88" s="9" t="s">
        <v>793</v>
      </c>
      <c r="I88" s="9">
        <v>2</v>
      </c>
      <c r="J88" s="9" t="str">
        <f t="shared" si="3"/>
        <v>*</v>
      </c>
    </row>
    <row r="89" spans="1:10">
      <c r="A89" s="9" t="s">
        <v>69</v>
      </c>
      <c r="B89" s="9" t="s">
        <v>70</v>
      </c>
      <c r="C89" s="9" t="str">
        <f t="shared" si="5"/>
        <v>2/15</v>
      </c>
      <c r="D89" s="9" t="str">
        <f>"114/8582"</f>
        <v>114/8582</v>
      </c>
      <c r="E89" s="9">
        <v>1.64059668372767E-2</v>
      </c>
      <c r="F89" s="9">
        <v>2.6286833227909201E-2</v>
      </c>
      <c r="G89" s="9">
        <v>5.6910650512084103E-3</v>
      </c>
      <c r="H89" s="9" t="s">
        <v>1446</v>
      </c>
      <c r="I89" s="9">
        <v>2</v>
      </c>
      <c r="J89" s="9" t="str">
        <f t="shared" si="3"/>
        <v>*</v>
      </c>
    </row>
    <row r="90" spans="1:10">
      <c r="A90" s="9" t="s">
        <v>465</v>
      </c>
      <c r="B90" s="9" t="s">
        <v>466</v>
      </c>
      <c r="C90" s="9" t="str">
        <f t="shared" si="5"/>
        <v>2/15</v>
      </c>
      <c r="D90" s="9" t="str">
        <f>"115/8582"</f>
        <v>115/8582</v>
      </c>
      <c r="E90" s="9">
        <v>1.6679553250542101E-2</v>
      </c>
      <c r="F90" s="9">
        <v>2.64249102059151E-2</v>
      </c>
      <c r="G90" s="9">
        <v>5.7209585365549601E-3</v>
      </c>
      <c r="H90" s="9" t="s">
        <v>793</v>
      </c>
      <c r="I90" s="9">
        <v>2</v>
      </c>
      <c r="J90" s="9" t="str">
        <f t="shared" si="3"/>
        <v>*</v>
      </c>
    </row>
    <row r="91" spans="1:10">
      <c r="A91" s="9" t="s">
        <v>467</v>
      </c>
      <c r="B91" s="9" t="s">
        <v>468</v>
      </c>
      <c r="C91" s="9" t="str">
        <f t="shared" si="5"/>
        <v>2/15</v>
      </c>
      <c r="D91" s="9" t="str">
        <f>"116/8582"</f>
        <v>116/8582</v>
      </c>
      <c r="E91" s="9">
        <v>1.69551158028254E-2</v>
      </c>
      <c r="F91" s="9">
        <v>2.6563014757759799E-2</v>
      </c>
      <c r="G91" s="9">
        <v>5.7508579916016002E-3</v>
      </c>
      <c r="H91" s="9" t="s">
        <v>793</v>
      </c>
      <c r="I91" s="9">
        <v>2</v>
      </c>
      <c r="J91" s="9" t="str">
        <f t="shared" si="3"/>
        <v>*</v>
      </c>
    </row>
    <row r="92" spans="1:10">
      <c r="A92" s="9" t="s">
        <v>72</v>
      </c>
      <c r="B92" s="9" t="s">
        <v>73</v>
      </c>
      <c r="C92" s="9" t="str">
        <f t="shared" si="5"/>
        <v>2/15</v>
      </c>
      <c r="D92" s="9" t="str">
        <f>"117/8582"</f>
        <v>117/8582</v>
      </c>
      <c r="E92" s="9">
        <v>1.7232647730553E-2</v>
      </c>
      <c r="F92" s="9">
        <v>2.67011354945931E-2</v>
      </c>
      <c r="G92" s="9">
        <v>5.7807609506771102E-3</v>
      </c>
      <c r="H92" s="9" t="s">
        <v>1451</v>
      </c>
      <c r="I92" s="9">
        <v>2</v>
      </c>
      <c r="J92" s="9" t="str">
        <f t="shared" si="3"/>
        <v>*</v>
      </c>
    </row>
    <row r="93" spans="1:10">
      <c r="A93" s="9" t="s">
        <v>469</v>
      </c>
      <c r="B93" s="9" t="s">
        <v>470</v>
      </c>
      <c r="C93" s="9" t="str">
        <f t="shared" si="5"/>
        <v>2/15</v>
      </c>
      <c r="D93" s="9" t="str">
        <f>"118/8582"</f>
        <v>118/8582</v>
      </c>
      <c r="E93" s="9">
        <v>1.7512142285025699E-2</v>
      </c>
      <c r="F93" s="9">
        <v>2.6839261545528501E-2</v>
      </c>
      <c r="G93" s="9">
        <v>5.8106650602488003E-3</v>
      </c>
      <c r="H93" s="9" t="s">
        <v>793</v>
      </c>
      <c r="I93" s="9">
        <v>2</v>
      </c>
      <c r="J93" s="9" t="str">
        <f t="shared" si="3"/>
        <v>*</v>
      </c>
    </row>
    <row r="94" spans="1:10">
      <c r="A94" s="9" t="s">
        <v>74</v>
      </c>
      <c r="B94" s="9" t="s">
        <v>75</v>
      </c>
      <c r="C94" s="9" t="str">
        <f t="shared" si="5"/>
        <v>2/15</v>
      </c>
      <c r="D94" s="9" t="str">
        <f>"120/8582"</f>
        <v>120/8582</v>
      </c>
      <c r="E94" s="9">
        <v>1.8076992353625199E-2</v>
      </c>
      <c r="F94" s="9">
        <v>2.74070529232383E-2</v>
      </c>
      <c r="G94" s="9">
        <v>5.9335911517275804E-3</v>
      </c>
      <c r="H94" s="9" t="s">
        <v>1446</v>
      </c>
      <c r="I94" s="9">
        <v>2</v>
      </c>
      <c r="J94" s="9" t="str">
        <f t="shared" si="3"/>
        <v>*</v>
      </c>
    </row>
    <row r="95" spans="1:10">
      <c r="A95" s="9" t="s">
        <v>76</v>
      </c>
      <c r="B95" s="9" t="s">
        <v>77</v>
      </c>
      <c r="C95" s="9" t="str">
        <f t="shared" si="5"/>
        <v>2/15</v>
      </c>
      <c r="D95" s="9" t="str">
        <f>"122/8582"</f>
        <v>122/8582</v>
      </c>
      <c r="E95" s="9">
        <v>1.8649612315525199E-2</v>
      </c>
      <c r="F95" s="9">
        <v>2.7974418473287799E-2</v>
      </c>
      <c r="G95" s="9">
        <v>6.0564250520742597E-3</v>
      </c>
      <c r="H95" s="9" t="s">
        <v>1451</v>
      </c>
      <c r="I95" s="9">
        <v>2</v>
      </c>
      <c r="J95" s="9" t="str">
        <f t="shared" si="3"/>
        <v>*</v>
      </c>
    </row>
    <row r="96" spans="1:10">
      <c r="A96" s="9" t="s">
        <v>471</v>
      </c>
      <c r="B96" s="9" t="s">
        <v>472</v>
      </c>
      <c r="C96" s="9" t="str">
        <f t="shared" si="5"/>
        <v>2/15</v>
      </c>
      <c r="D96" s="9" t="str">
        <f>"123/8582"</f>
        <v>123/8582</v>
      </c>
      <c r="E96" s="9">
        <v>1.8938819292010599E-2</v>
      </c>
      <c r="F96" s="9">
        <v>2.8109194949194598E-2</v>
      </c>
      <c r="G96" s="9">
        <v>6.0856039830283299E-3</v>
      </c>
      <c r="H96" s="9" t="s">
        <v>793</v>
      </c>
      <c r="I96" s="9">
        <v>2</v>
      </c>
      <c r="J96" s="9" t="str">
        <f t="shared" si="3"/>
        <v>*</v>
      </c>
    </row>
    <row r="97" spans="1:10">
      <c r="A97" s="9" t="s">
        <v>473</v>
      </c>
      <c r="B97" s="9" t="s">
        <v>474</v>
      </c>
      <c r="C97" s="9" t="str">
        <f t="shared" si="5"/>
        <v>2/15</v>
      </c>
      <c r="D97" s="9" t="str">
        <f>"124/8582"</f>
        <v>124/8582</v>
      </c>
      <c r="E97" s="9">
        <v>1.9229948713945198E-2</v>
      </c>
      <c r="F97" s="9">
        <v>2.8243987173606901E-2</v>
      </c>
      <c r="G97" s="9">
        <v>6.1147863235132601E-3</v>
      </c>
      <c r="H97" s="9" t="s">
        <v>793</v>
      </c>
      <c r="I97" s="9">
        <v>2</v>
      </c>
      <c r="J97" s="9" t="str">
        <f t="shared" si="3"/>
        <v>*</v>
      </c>
    </row>
    <row r="98" spans="1:10">
      <c r="A98" s="9" t="s">
        <v>475</v>
      </c>
      <c r="B98" s="9" t="s">
        <v>476</v>
      </c>
      <c r="C98" s="9" t="str">
        <f t="shared" si="5"/>
        <v>2/15</v>
      </c>
      <c r="D98" s="9" t="str">
        <f>"127/8582"</f>
        <v>127/8582</v>
      </c>
      <c r="E98" s="9">
        <v>2.0114805272653E-2</v>
      </c>
      <c r="F98" s="9">
        <v>2.92390468396297E-2</v>
      </c>
      <c r="G98" s="9">
        <v>6.33021544120388E-3</v>
      </c>
      <c r="H98" s="9" t="s">
        <v>793</v>
      </c>
      <c r="I98" s="9">
        <v>2</v>
      </c>
      <c r="J98" s="9" t="str">
        <f t="shared" si="3"/>
        <v>*</v>
      </c>
    </row>
    <row r="99" spans="1:10">
      <c r="A99" s="9" t="s">
        <v>477</v>
      </c>
      <c r="B99" s="9" t="s">
        <v>478</v>
      </c>
      <c r="C99" s="9" t="str">
        <f t="shared" si="5"/>
        <v>2/15</v>
      </c>
      <c r="D99" s="9" t="str">
        <f>"138/8582"</f>
        <v>138/8582</v>
      </c>
      <c r="E99" s="9">
        <v>2.3503922599085701E-2</v>
      </c>
      <c r="F99" s="9">
        <v>3.38168682292967E-2</v>
      </c>
      <c r="G99" s="9">
        <v>7.3213077913371E-3</v>
      </c>
      <c r="H99" s="9" t="s">
        <v>793</v>
      </c>
      <c r="I99" s="9">
        <v>2</v>
      </c>
      <c r="J99" s="9" t="str">
        <f t="shared" si="3"/>
        <v>*</v>
      </c>
    </row>
    <row r="100" spans="1:10">
      <c r="A100" s="9" t="s">
        <v>479</v>
      </c>
      <c r="B100" s="9" t="s">
        <v>480</v>
      </c>
      <c r="C100" s="9" t="str">
        <f t="shared" si="5"/>
        <v>2/15</v>
      </c>
      <c r="D100" s="9" t="str">
        <f>"143/8582"</f>
        <v>143/8582</v>
      </c>
      <c r="E100" s="9">
        <v>2.5117921355237501E-2</v>
      </c>
      <c r="F100" s="9">
        <v>3.5774009202914001E-2</v>
      </c>
      <c r="G100" s="9">
        <v>7.7450262552034802E-3</v>
      </c>
      <c r="H100" s="9" t="s">
        <v>793</v>
      </c>
      <c r="I100" s="9">
        <v>2</v>
      </c>
      <c r="J100" s="9" t="str">
        <f t="shared" si="3"/>
        <v>*</v>
      </c>
    </row>
    <row r="101" spans="1:10">
      <c r="A101" s="9" t="s">
        <v>481</v>
      </c>
      <c r="B101" s="9" t="s">
        <v>482</v>
      </c>
      <c r="C101" s="9" t="str">
        <f t="shared" si="5"/>
        <v>2/15</v>
      </c>
      <c r="D101" s="9" t="str">
        <f>"150/8582"</f>
        <v>150/8582</v>
      </c>
      <c r="E101" s="9">
        <v>2.7452619757825699E-2</v>
      </c>
      <c r="F101" s="9">
        <v>3.8566602605062297E-2</v>
      </c>
      <c r="G101" s="9">
        <v>8.3496190783636202E-3</v>
      </c>
      <c r="H101" s="9" t="s">
        <v>793</v>
      </c>
      <c r="I101" s="9">
        <v>2</v>
      </c>
      <c r="J101" s="9" t="str">
        <f t="shared" si="3"/>
        <v>*</v>
      </c>
    </row>
    <row r="102" spans="1:10">
      <c r="A102" s="9" t="s">
        <v>817</v>
      </c>
      <c r="B102" s="9" t="s">
        <v>818</v>
      </c>
      <c r="C102" s="9" t="str">
        <f>"1/15"</f>
        <v>1/15</v>
      </c>
      <c r="D102" s="9" t="str">
        <f>"16/8582"</f>
        <v>16/8582</v>
      </c>
      <c r="E102" s="9">
        <v>2.7625722433413401E-2</v>
      </c>
      <c r="F102" s="9">
        <v>3.8566602605062297E-2</v>
      </c>
      <c r="G102" s="9">
        <v>8.3496190783636202E-3</v>
      </c>
      <c r="H102" s="9" t="s">
        <v>1990</v>
      </c>
      <c r="I102" s="9">
        <v>1</v>
      </c>
      <c r="J102" s="9" t="str">
        <f t="shared" si="3"/>
        <v>*</v>
      </c>
    </row>
    <row r="103" spans="1:10">
      <c r="A103" s="9" t="s">
        <v>483</v>
      </c>
      <c r="B103" s="9" t="s">
        <v>484</v>
      </c>
      <c r="C103" s="9" t="str">
        <f>"2/15"</f>
        <v>2/15</v>
      </c>
      <c r="D103" s="9" t="str">
        <f>"158/8582"</f>
        <v>158/8582</v>
      </c>
      <c r="E103" s="9">
        <v>3.0225610802933602E-2</v>
      </c>
      <c r="F103" s="9">
        <v>4.1782461992290597E-2</v>
      </c>
      <c r="G103" s="9">
        <v>9.0458484343144997E-3</v>
      </c>
      <c r="H103" s="9" t="s">
        <v>793</v>
      </c>
      <c r="I103" s="9">
        <v>2</v>
      </c>
      <c r="J103" s="9" t="str">
        <f t="shared" si="3"/>
        <v>*</v>
      </c>
    </row>
    <row r="104" spans="1:10">
      <c r="A104" s="9" t="s">
        <v>485</v>
      </c>
      <c r="B104" s="9" t="s">
        <v>486</v>
      </c>
      <c r="C104" s="9" t="str">
        <f>"2/15"</f>
        <v>2/15</v>
      </c>
      <c r="D104" s="9" t="str">
        <f>"159/8582"</f>
        <v>159/8582</v>
      </c>
      <c r="E104" s="9">
        <v>3.0579942474718201E-2</v>
      </c>
      <c r="F104" s="9">
        <v>4.1861862999371502E-2</v>
      </c>
      <c r="G104" s="9">
        <v>9.0630386486134605E-3</v>
      </c>
      <c r="H104" s="9" t="s">
        <v>793</v>
      </c>
      <c r="I104" s="9">
        <v>2</v>
      </c>
      <c r="J104" s="9" t="str">
        <f t="shared" si="3"/>
        <v>*</v>
      </c>
    </row>
    <row r="105" spans="1:10">
      <c r="A105" s="9" t="s">
        <v>78</v>
      </c>
      <c r="B105" s="9" t="s">
        <v>79</v>
      </c>
      <c r="C105" s="9" t="str">
        <f>"2/15"</f>
        <v>2/15</v>
      </c>
      <c r="D105" s="9" t="str">
        <f>"169/8582"</f>
        <v>169/8582</v>
      </c>
      <c r="E105" s="9">
        <v>3.4215326632958003E-2</v>
      </c>
      <c r="F105" s="9">
        <v>4.6388087069683497E-2</v>
      </c>
      <c r="G105" s="9">
        <v>1.0042960246516E-2</v>
      </c>
      <c r="H105" s="9" t="s">
        <v>1985</v>
      </c>
      <c r="I105" s="9">
        <v>2</v>
      </c>
      <c r="J105" s="9" t="str">
        <f t="shared" si="3"/>
        <v>*</v>
      </c>
    </row>
    <row r="106" spans="1:10">
      <c r="A106" s="9" t="s">
        <v>175</v>
      </c>
      <c r="B106" s="9" t="s">
        <v>176</v>
      </c>
      <c r="C106" s="9" t="str">
        <f>"1/15"</f>
        <v>1/15</v>
      </c>
      <c r="D106" s="9" t="str">
        <f>"21/8582"</f>
        <v>21/8582</v>
      </c>
      <c r="E106" s="9">
        <v>3.6111599384267098E-2</v>
      </c>
      <c r="F106" s="9">
        <v>4.8492719173158699E-2</v>
      </c>
      <c r="G106" s="9">
        <v>1.04986103473057E-2</v>
      </c>
      <c r="H106" s="9" t="s">
        <v>177</v>
      </c>
      <c r="I106" s="9">
        <v>1</v>
      </c>
      <c r="J106" s="9" t="str">
        <f t="shared" si="3"/>
        <v>*</v>
      </c>
    </row>
    <row r="107" spans="1:10">
      <c r="A107" s="9" t="s">
        <v>487</v>
      </c>
      <c r="B107" s="9" t="s">
        <v>488</v>
      </c>
      <c r="C107" s="9" t="str">
        <f>"2/15"</f>
        <v>2/15</v>
      </c>
      <c r="D107" s="9" t="str">
        <f>"175/8582"</f>
        <v>175/8582</v>
      </c>
      <c r="E107" s="9">
        <v>3.6475260010350098E-2</v>
      </c>
      <c r="F107" s="9">
        <v>4.8518977938295897E-2</v>
      </c>
      <c r="G107" s="9">
        <v>1.0504295335652E-2</v>
      </c>
      <c r="H107" s="9" t="s">
        <v>793</v>
      </c>
      <c r="I107" s="9">
        <v>2</v>
      </c>
      <c r="J107" s="9" t="str">
        <f t="shared" si="3"/>
        <v>*</v>
      </c>
    </row>
    <row r="108" spans="1:10">
      <c r="A108" s="9" t="s">
        <v>489</v>
      </c>
      <c r="B108" s="9" t="s">
        <v>490</v>
      </c>
      <c r="C108" s="9" t="str">
        <f>"2/15"</f>
        <v>2/15</v>
      </c>
      <c r="D108" s="9" t="str">
        <f>"177/8582"</f>
        <v>177/8582</v>
      </c>
      <c r="E108" s="9">
        <v>3.7241400751231897E-2</v>
      </c>
      <c r="F108" s="9">
        <v>4.9075116877791598E-2</v>
      </c>
      <c r="G108" s="9">
        <v>1.0624698689480801E-2</v>
      </c>
      <c r="H108" s="9" t="s">
        <v>793</v>
      </c>
      <c r="I108" s="9">
        <v>2</v>
      </c>
      <c r="J108" s="9" t="str">
        <f t="shared" si="3"/>
        <v>*</v>
      </c>
    </row>
    <row r="109" spans="1:10">
      <c r="A109" s="9" t="s">
        <v>833</v>
      </c>
      <c r="B109" s="9" t="s">
        <v>834</v>
      </c>
      <c r="C109" s="9" t="str">
        <f>"1/15"</f>
        <v>1/15</v>
      </c>
      <c r="D109" s="9" t="str">
        <f>"22/8582"</f>
        <v>22/8582</v>
      </c>
      <c r="E109" s="9">
        <v>3.78004588643788E-2</v>
      </c>
      <c r="F109" s="9">
        <v>4.9350599072938997E-2</v>
      </c>
      <c r="G109" s="9">
        <v>1.0684340224824399E-2</v>
      </c>
      <c r="H109" s="9" t="s">
        <v>1990</v>
      </c>
      <c r="I109" s="9">
        <v>1</v>
      </c>
      <c r="J109" s="9" t="str">
        <f t="shared" si="3"/>
        <v>*</v>
      </c>
    </row>
    <row r="110" spans="1:10">
      <c r="A110" t="s">
        <v>491</v>
      </c>
      <c r="B110" t="s">
        <v>492</v>
      </c>
      <c r="C110" t="str">
        <f>"2/15"</f>
        <v>2/15</v>
      </c>
      <c r="D110" t="str">
        <f>"181/8582"</f>
        <v>181/8582</v>
      </c>
      <c r="E110">
        <v>3.8792642677420303E-2</v>
      </c>
      <c r="F110">
        <v>5.0181308417580298E-2</v>
      </c>
      <c r="G110">
        <v>1.08641877126527E-2</v>
      </c>
      <c r="H110" t="s">
        <v>793</v>
      </c>
      <c r="I110">
        <v>2</v>
      </c>
      <c r="J110" t="str">
        <f t="shared" si="3"/>
        <v/>
      </c>
    </row>
    <row r="111" spans="1:10">
      <c r="A111" t="s">
        <v>493</v>
      </c>
      <c r="B111" t="s">
        <v>494</v>
      </c>
      <c r="C111" t="str">
        <f>"2/15"</f>
        <v>2/15</v>
      </c>
      <c r="D111" t="str">
        <f>"182/8582"</f>
        <v>182/8582</v>
      </c>
      <c r="E111">
        <v>3.9184368993423702E-2</v>
      </c>
      <c r="F111">
        <v>5.0227236618843103E-2</v>
      </c>
      <c r="G111">
        <v>1.0874131108222799E-2</v>
      </c>
      <c r="H111" t="s">
        <v>793</v>
      </c>
      <c r="I111">
        <v>2</v>
      </c>
      <c r="J111" t="str">
        <f t="shared" si="3"/>
        <v/>
      </c>
    </row>
    <row r="112" spans="1:10">
      <c r="A112" t="s">
        <v>495</v>
      </c>
      <c r="B112" t="s">
        <v>496</v>
      </c>
      <c r="C112" t="str">
        <f>"2/15"</f>
        <v>2/15</v>
      </c>
      <c r="D112" t="str">
        <f>"190/8582"</f>
        <v>190/8582</v>
      </c>
      <c r="E112">
        <v>4.2373659128859598E-2</v>
      </c>
      <c r="F112">
        <v>5.38259994339568E-2</v>
      </c>
      <c r="G112">
        <v>1.1653258556063801E-2</v>
      </c>
      <c r="H112" t="s">
        <v>793</v>
      </c>
      <c r="I112">
        <v>2</v>
      </c>
      <c r="J112" t="str">
        <f t="shared" si="3"/>
        <v/>
      </c>
    </row>
    <row r="113" spans="1:10">
      <c r="A113" t="s">
        <v>280</v>
      </c>
      <c r="B113" t="s">
        <v>281</v>
      </c>
      <c r="C113" t="str">
        <f>"1/15"</f>
        <v>1/15</v>
      </c>
      <c r="D113" t="str">
        <f>"28/8582"</f>
        <v>28/8582</v>
      </c>
      <c r="E113">
        <v>4.7875757156072299E-2</v>
      </c>
      <c r="F113">
        <v>6.02721585625553E-2</v>
      </c>
      <c r="G113">
        <v>1.3048843585771601E-2</v>
      </c>
      <c r="H113" t="s">
        <v>1991</v>
      </c>
      <c r="I113">
        <v>1</v>
      </c>
      <c r="J113" t="str">
        <f t="shared" si="3"/>
        <v/>
      </c>
    </row>
    <row r="114" spans="1:10">
      <c r="A114" t="s">
        <v>283</v>
      </c>
      <c r="B114" t="s">
        <v>284</v>
      </c>
      <c r="C114" t="str">
        <f>"1/15"</f>
        <v>1/15</v>
      </c>
      <c r="D114" t="str">
        <f>"30/8582"</f>
        <v>30/8582</v>
      </c>
      <c r="E114">
        <v>5.1212248853542898E-2</v>
      </c>
      <c r="F114">
        <v>6.3902009631412002E-2</v>
      </c>
      <c r="G114">
        <v>1.38347015999324E-2</v>
      </c>
      <c r="H114" t="s">
        <v>1991</v>
      </c>
      <c r="I114">
        <v>1</v>
      </c>
      <c r="J114" t="str">
        <f t="shared" si="3"/>
        <v/>
      </c>
    </row>
    <row r="115" spans="1:10">
      <c r="A115" t="s">
        <v>497</v>
      </c>
      <c r="B115" t="s">
        <v>498</v>
      </c>
      <c r="C115" t="str">
        <f>"2/15"</f>
        <v>2/15</v>
      </c>
      <c r="D115" t="str">
        <f>"218/8582"</f>
        <v>218/8582</v>
      </c>
      <c r="E115">
        <v>5.42775238466119E-2</v>
      </c>
      <c r="F115">
        <v>6.7059859464843705E-2</v>
      </c>
      <c r="G115">
        <v>1.4518371963273401E-2</v>
      </c>
      <c r="H115" t="s">
        <v>793</v>
      </c>
      <c r="I115">
        <v>2</v>
      </c>
      <c r="J115" t="str">
        <f t="shared" si="3"/>
        <v/>
      </c>
    </row>
    <row r="116" spans="1:10">
      <c r="A116" t="s">
        <v>499</v>
      </c>
      <c r="B116" t="s">
        <v>500</v>
      </c>
      <c r="C116" t="str">
        <f>"2/15"</f>
        <v>2/15</v>
      </c>
      <c r="D116" t="str">
        <f>"219/8582"</f>
        <v>219/8582</v>
      </c>
      <c r="E116">
        <v>5.4722994754205202E-2</v>
      </c>
      <c r="F116">
        <v>6.7059859464843705E-2</v>
      </c>
      <c r="G116">
        <v>1.4518371963273401E-2</v>
      </c>
      <c r="H116" t="s">
        <v>793</v>
      </c>
      <c r="I116">
        <v>2</v>
      </c>
      <c r="J116" t="str">
        <f t="shared" si="3"/>
        <v/>
      </c>
    </row>
    <row r="117" spans="1:10">
      <c r="A117" t="s">
        <v>202</v>
      </c>
      <c r="B117" t="s">
        <v>203</v>
      </c>
      <c r="C117" t="str">
        <f>"2/15"</f>
        <v>2/15</v>
      </c>
      <c r="D117" t="str">
        <f>"220/8582"</f>
        <v>220/8582</v>
      </c>
      <c r="E117">
        <v>5.5169813460438803E-2</v>
      </c>
      <c r="F117">
        <v>6.7059859464843705E-2</v>
      </c>
      <c r="G117">
        <v>1.4518371963273401E-2</v>
      </c>
      <c r="H117" t="s">
        <v>793</v>
      </c>
      <c r="I117">
        <v>2</v>
      </c>
      <c r="J117" t="str">
        <f t="shared" si="3"/>
        <v/>
      </c>
    </row>
    <row r="118" spans="1:10">
      <c r="A118" t="s">
        <v>501</v>
      </c>
      <c r="B118" t="s">
        <v>502</v>
      </c>
      <c r="C118" t="str">
        <f>"2/15"</f>
        <v>2/15</v>
      </c>
      <c r="D118" t="str">
        <f>"229/8582"</f>
        <v>229/8582</v>
      </c>
      <c r="E118">
        <v>5.9250954057929697E-2</v>
      </c>
      <c r="F118">
        <v>7.1349535188729399E-2</v>
      </c>
      <c r="G118">
        <v>1.5447081153214999E-2</v>
      </c>
      <c r="H118" t="s">
        <v>793</v>
      </c>
      <c r="I118">
        <v>2</v>
      </c>
      <c r="J118" t="str">
        <f t="shared" si="3"/>
        <v/>
      </c>
    </row>
    <row r="119" spans="1:10">
      <c r="A119" t="s">
        <v>503</v>
      </c>
      <c r="B119" t="s">
        <v>504</v>
      </c>
      <c r="C119" t="str">
        <f>"2/15"</f>
        <v>2/15</v>
      </c>
      <c r="D119" t="str">
        <f>"230/8582"</f>
        <v>230/8582</v>
      </c>
      <c r="E119">
        <v>5.9710958526738099E-2</v>
      </c>
      <c r="F119">
        <v>7.1349535188729399E-2</v>
      </c>
      <c r="G119">
        <v>1.5447081153214999E-2</v>
      </c>
      <c r="H119" t="s">
        <v>793</v>
      </c>
      <c r="I119">
        <v>2</v>
      </c>
      <c r="J119" t="str">
        <f t="shared" si="3"/>
        <v/>
      </c>
    </row>
    <row r="120" spans="1:10">
      <c r="A120" t="s">
        <v>188</v>
      </c>
      <c r="B120" t="s">
        <v>189</v>
      </c>
      <c r="C120" t="str">
        <f>"1/15"</f>
        <v>1/15</v>
      </c>
      <c r="D120" t="str">
        <f>"36/8582"</f>
        <v>36/8582</v>
      </c>
      <c r="E120">
        <v>6.1156366360281898E-2</v>
      </c>
      <c r="F120">
        <v>7.1858730473331203E-2</v>
      </c>
      <c r="G120">
        <v>1.55573212670892E-2</v>
      </c>
      <c r="H120" t="s">
        <v>177</v>
      </c>
      <c r="I120">
        <v>1</v>
      </c>
      <c r="J120" t="str">
        <f t="shared" si="3"/>
        <v/>
      </c>
    </row>
    <row r="121" spans="1:10">
      <c r="A121" t="s">
        <v>125</v>
      </c>
      <c r="B121" t="s">
        <v>126</v>
      </c>
      <c r="C121" t="str">
        <f>"1/15"</f>
        <v>1/15</v>
      </c>
      <c r="D121" t="str">
        <f>"36/8582"</f>
        <v>36/8582</v>
      </c>
      <c r="E121">
        <v>6.1156366360281898E-2</v>
      </c>
      <c r="F121">
        <v>7.1858730473331203E-2</v>
      </c>
      <c r="G121">
        <v>1.55573212670892E-2</v>
      </c>
      <c r="H121" t="s">
        <v>177</v>
      </c>
      <c r="I121">
        <v>1</v>
      </c>
      <c r="J121" t="str">
        <f t="shared" si="3"/>
        <v/>
      </c>
    </row>
    <row r="122" spans="1:10">
      <c r="A122" t="s">
        <v>285</v>
      </c>
      <c r="B122" t="s">
        <v>286</v>
      </c>
      <c r="C122" t="str">
        <f>"1/15"</f>
        <v>1/15</v>
      </c>
      <c r="D122" t="str">
        <f>"37/8582"</f>
        <v>37/8582</v>
      </c>
      <c r="E122">
        <v>6.2804231385392401E-2</v>
      </c>
      <c r="F122">
        <v>7.3185096077192799E-2</v>
      </c>
      <c r="G122">
        <v>1.5844477687484801E-2</v>
      </c>
      <c r="H122" t="s">
        <v>1991</v>
      </c>
      <c r="I122">
        <v>1</v>
      </c>
      <c r="J122" t="str">
        <f t="shared" si="3"/>
        <v/>
      </c>
    </row>
    <row r="123" spans="1:10">
      <c r="A123" t="s">
        <v>505</v>
      </c>
      <c r="B123" t="s">
        <v>506</v>
      </c>
      <c r="C123" t="str">
        <f>"2/15"</f>
        <v>2/15</v>
      </c>
      <c r="D123" t="str">
        <f>"246/8582"</f>
        <v>246/8582</v>
      </c>
      <c r="E123">
        <v>6.7242900971810099E-2</v>
      </c>
      <c r="F123">
        <v>7.7083325504270106E-2</v>
      </c>
      <c r="G123">
        <v>1.6688439265575498E-2</v>
      </c>
      <c r="H123" t="s">
        <v>793</v>
      </c>
      <c r="I123">
        <v>2</v>
      </c>
      <c r="J123" t="str">
        <f t="shared" si="3"/>
        <v/>
      </c>
    </row>
    <row r="124" spans="1:10">
      <c r="A124" t="s">
        <v>82</v>
      </c>
      <c r="B124" t="s">
        <v>83</v>
      </c>
      <c r="C124" t="str">
        <f>"2/15"</f>
        <v>2/15</v>
      </c>
      <c r="D124" t="str">
        <f>"246/8582"</f>
        <v>246/8582</v>
      </c>
      <c r="E124">
        <v>6.7242900971810099E-2</v>
      </c>
      <c r="F124">
        <v>7.7083325504270106E-2</v>
      </c>
      <c r="G124">
        <v>1.6688439265575498E-2</v>
      </c>
      <c r="H124" t="s">
        <v>1451</v>
      </c>
      <c r="I124">
        <v>2</v>
      </c>
      <c r="J124" t="str">
        <f t="shared" si="3"/>
        <v/>
      </c>
    </row>
    <row r="125" spans="1:10">
      <c r="A125" t="s">
        <v>507</v>
      </c>
      <c r="B125" t="s">
        <v>508</v>
      </c>
      <c r="C125" t="str">
        <f>"2/15"</f>
        <v>2/15</v>
      </c>
      <c r="D125" t="str">
        <f>"249/8582"</f>
        <v>249/8582</v>
      </c>
      <c r="E125">
        <v>6.8690184566863599E-2</v>
      </c>
      <c r="F125">
        <v>7.8107387289740093E-2</v>
      </c>
      <c r="G125">
        <v>1.69101473042364E-2</v>
      </c>
      <c r="H125" t="s">
        <v>793</v>
      </c>
      <c r="I125">
        <v>2</v>
      </c>
      <c r="J125" t="str">
        <f t="shared" si="3"/>
        <v/>
      </c>
    </row>
    <row r="126" spans="1:10">
      <c r="A126" t="s">
        <v>509</v>
      </c>
      <c r="B126" t="s">
        <v>510</v>
      </c>
      <c r="C126" t="str">
        <f>"2/15"</f>
        <v>2/15</v>
      </c>
      <c r="D126" t="str">
        <f>"256/8582"</f>
        <v>256/8582</v>
      </c>
      <c r="E126">
        <v>7.2108687997158902E-2</v>
      </c>
      <c r="F126">
        <v>8.1338600060795296E-2</v>
      </c>
      <c r="G126">
        <v>1.7609700647727201E-2</v>
      </c>
      <c r="H126" t="s">
        <v>793</v>
      </c>
      <c r="I126">
        <v>2</v>
      </c>
      <c r="J126" t="str">
        <f t="shared" si="3"/>
        <v/>
      </c>
    </row>
    <row r="127" spans="1:10">
      <c r="A127" t="s">
        <v>511</v>
      </c>
      <c r="B127" t="s">
        <v>512</v>
      </c>
      <c r="C127" t="str">
        <f>"2/15"</f>
        <v>2/15</v>
      </c>
      <c r="D127" t="str">
        <f>"262/8582"</f>
        <v>262/8582</v>
      </c>
      <c r="E127">
        <v>7.5084057314542402E-2</v>
      </c>
      <c r="F127">
        <v>8.4022635566273596E-2</v>
      </c>
      <c r="G127">
        <v>1.8190790828084599E-2</v>
      </c>
      <c r="H127" t="s">
        <v>793</v>
      </c>
      <c r="I127">
        <v>2</v>
      </c>
      <c r="J127" t="str">
        <f t="shared" si="3"/>
        <v/>
      </c>
    </row>
    <row r="128" spans="1:10">
      <c r="A128" t="s">
        <v>130</v>
      </c>
      <c r="B128" t="s">
        <v>131</v>
      </c>
      <c r="C128" t="str">
        <f>"1/15"</f>
        <v>1/15</v>
      </c>
      <c r="D128" t="str">
        <f>"46/8582"</f>
        <v>46/8582</v>
      </c>
      <c r="E128">
        <v>7.7514015667572003E-2</v>
      </c>
      <c r="F128">
        <v>8.5365180042535599E-2</v>
      </c>
      <c r="G128">
        <v>1.8481449953217901E-2</v>
      </c>
      <c r="H128" t="s">
        <v>177</v>
      </c>
      <c r="I128">
        <v>1</v>
      </c>
      <c r="J128" t="str">
        <f t="shared" si="3"/>
        <v/>
      </c>
    </row>
    <row r="129" spans="1:10">
      <c r="A129" t="s">
        <v>288</v>
      </c>
      <c r="B129" t="s">
        <v>289</v>
      </c>
      <c r="C129" t="str">
        <f>"1/15"</f>
        <v>1/15</v>
      </c>
      <c r="D129" t="str">
        <f>"46/8582"</f>
        <v>46/8582</v>
      </c>
      <c r="E129">
        <v>7.7514015667572003E-2</v>
      </c>
      <c r="F129">
        <v>8.5365180042535599E-2</v>
      </c>
      <c r="G129">
        <v>1.8481449953217901E-2</v>
      </c>
      <c r="H129" t="s">
        <v>1991</v>
      </c>
      <c r="I129">
        <v>1</v>
      </c>
      <c r="J129" t="str">
        <f t="shared" si="3"/>
        <v/>
      </c>
    </row>
    <row r="130" spans="1:10">
      <c r="A130" t="s">
        <v>515</v>
      </c>
      <c r="B130" t="s">
        <v>516</v>
      </c>
      <c r="C130" t="str">
        <f>"2/15"</f>
        <v>2/15</v>
      </c>
      <c r="D130" t="str">
        <f>"268/8582"</f>
        <v>268/8582</v>
      </c>
      <c r="E130">
        <v>7.8100058336787903E-2</v>
      </c>
      <c r="F130">
        <v>8.5365180042535599E-2</v>
      </c>
      <c r="G130">
        <v>1.8481449953217901E-2</v>
      </c>
      <c r="H130" t="s">
        <v>793</v>
      </c>
      <c r="I130">
        <v>2</v>
      </c>
      <c r="J130" t="str">
        <f t="shared" ref="J130:J142" si="6">IF(F130&lt;0.05,"*","")</f>
        <v/>
      </c>
    </row>
    <row r="131" spans="1:10">
      <c r="A131" t="s">
        <v>517</v>
      </c>
      <c r="B131" t="s">
        <v>518</v>
      </c>
      <c r="C131" t="str">
        <f>"2/15"</f>
        <v>2/15</v>
      </c>
      <c r="D131" t="str">
        <f>"277/8582"</f>
        <v>277/8582</v>
      </c>
      <c r="E131">
        <v>8.2697975403785401E-2</v>
      </c>
      <c r="F131">
        <v>8.9695496399490302E-2</v>
      </c>
      <c r="G131">
        <v>1.94189577871237E-2</v>
      </c>
      <c r="H131" t="s">
        <v>793</v>
      </c>
      <c r="I131">
        <v>2</v>
      </c>
      <c r="J131" t="str">
        <f t="shared" si="6"/>
        <v/>
      </c>
    </row>
    <row r="132" spans="1:10">
      <c r="A132" t="s">
        <v>519</v>
      </c>
      <c r="B132" t="s">
        <v>520</v>
      </c>
      <c r="C132" t="str">
        <f>"2/15"</f>
        <v>2/15</v>
      </c>
      <c r="D132" t="str">
        <f>"291/8582"</f>
        <v>291/8582</v>
      </c>
      <c r="E132">
        <v>9.0019272937488404E-2</v>
      </c>
      <c r="F132">
        <v>9.6890973161724098E-2</v>
      </c>
      <c r="G132">
        <v>2.0976769105561802E-2</v>
      </c>
      <c r="H132" t="s">
        <v>793</v>
      </c>
      <c r="I132">
        <v>2</v>
      </c>
      <c r="J132" t="str">
        <f t="shared" si="6"/>
        <v/>
      </c>
    </row>
    <row r="133" spans="1:10">
      <c r="A133" t="s">
        <v>1574</v>
      </c>
      <c r="B133" t="s">
        <v>1575</v>
      </c>
      <c r="C133" t="str">
        <f>"1/15"</f>
        <v>1/15</v>
      </c>
      <c r="D133" t="str">
        <f>"56/8582"</f>
        <v>56/8582</v>
      </c>
      <c r="E133">
        <v>9.3605352924342106E-2</v>
      </c>
      <c r="F133">
        <v>9.99875360782745E-2</v>
      </c>
      <c r="G133">
        <v>2.1647170931466699E-2</v>
      </c>
      <c r="H133" t="s">
        <v>1576</v>
      </c>
      <c r="I133">
        <v>1</v>
      </c>
      <c r="J133" t="str">
        <f t="shared" si="6"/>
        <v/>
      </c>
    </row>
    <row r="134" spans="1:10">
      <c r="A134" t="s">
        <v>521</v>
      </c>
      <c r="B134" t="s">
        <v>522</v>
      </c>
      <c r="C134" t="str">
        <f>"2/15"</f>
        <v>2/15</v>
      </c>
      <c r="D134" t="str">
        <f>"382/8582"</f>
        <v>382/8582</v>
      </c>
      <c r="E134">
        <v>0.14182671056631899</v>
      </c>
      <c r="F134">
        <v>0.15035764052519501</v>
      </c>
      <c r="G134">
        <v>3.2552232737817502E-2</v>
      </c>
      <c r="H134" t="s">
        <v>793</v>
      </c>
      <c r="I134">
        <v>2</v>
      </c>
      <c r="J134" t="str">
        <f t="shared" si="6"/>
        <v/>
      </c>
    </row>
    <row r="135" spans="1:10">
      <c r="A135" t="s">
        <v>722</v>
      </c>
      <c r="B135" t="s">
        <v>723</v>
      </c>
      <c r="C135" t="str">
        <f>"1/15"</f>
        <v>1/15</v>
      </c>
      <c r="D135" t="str">
        <f>"90/8582"</f>
        <v>90/8582</v>
      </c>
      <c r="E135">
        <v>0.14637770119913701</v>
      </c>
      <c r="F135">
        <v>0.15402429753043501</v>
      </c>
      <c r="G135">
        <v>3.3346059189119898E-2</v>
      </c>
      <c r="H135" t="s">
        <v>1576</v>
      </c>
      <c r="I135">
        <v>1</v>
      </c>
      <c r="J135" t="str">
        <f t="shared" si="6"/>
        <v/>
      </c>
    </row>
    <row r="136" spans="1:10">
      <c r="A136" t="s">
        <v>298</v>
      </c>
      <c r="B136" t="s">
        <v>299</v>
      </c>
      <c r="C136" t="str">
        <f>"1/15"</f>
        <v>1/15</v>
      </c>
      <c r="D136" t="str">
        <f>"91/8582"</f>
        <v>91/8582</v>
      </c>
      <c r="E136">
        <v>0.14788551260775801</v>
      </c>
      <c r="F136">
        <v>0.15445820205699201</v>
      </c>
      <c r="G136">
        <v>3.3439998952241597E-2</v>
      </c>
      <c r="H136" t="s">
        <v>1991</v>
      </c>
      <c r="I136">
        <v>1</v>
      </c>
      <c r="J136" t="str">
        <f t="shared" si="6"/>
        <v/>
      </c>
    </row>
    <row r="137" spans="1:10">
      <c r="A137" t="s">
        <v>156</v>
      </c>
      <c r="B137" t="s">
        <v>157</v>
      </c>
      <c r="C137" t="str">
        <f>"2/15"</f>
        <v>2/15</v>
      </c>
      <c r="D137" t="str">
        <f>"440/8582"</f>
        <v>440/8582</v>
      </c>
      <c r="E137">
        <v>0.177735734034773</v>
      </c>
      <c r="F137">
        <v>0.18427013602134501</v>
      </c>
      <c r="G137">
        <v>3.9894243707495398E-2</v>
      </c>
      <c r="H137" t="s">
        <v>793</v>
      </c>
      <c r="I137">
        <v>2</v>
      </c>
      <c r="J137" t="str">
        <f t="shared" si="6"/>
        <v/>
      </c>
    </row>
    <row r="138" spans="1:10">
      <c r="A138" t="s">
        <v>158</v>
      </c>
      <c r="B138" t="s">
        <v>159</v>
      </c>
      <c r="C138" t="str">
        <f>"2/15"</f>
        <v>2/15</v>
      </c>
      <c r="D138" t="str">
        <f>"443/8582"</f>
        <v>443/8582</v>
      </c>
      <c r="E138">
        <v>0.17963777959142799</v>
      </c>
      <c r="F138">
        <v>0.18488267826563001</v>
      </c>
      <c r="G138">
        <v>4.0026858303122602E-2</v>
      </c>
      <c r="H138" t="s">
        <v>793</v>
      </c>
      <c r="I138">
        <v>2</v>
      </c>
      <c r="J138" t="str">
        <f t="shared" si="6"/>
        <v/>
      </c>
    </row>
    <row r="139" spans="1:10">
      <c r="A139" t="s">
        <v>307</v>
      </c>
      <c r="B139" t="s">
        <v>308</v>
      </c>
      <c r="C139" t="str">
        <f>"1/15"</f>
        <v>1/15</v>
      </c>
      <c r="D139" t="str">
        <f>"131/8582"</f>
        <v>131/8582</v>
      </c>
      <c r="E139">
        <v>0.20619941805729899</v>
      </c>
      <c r="F139">
        <v>0.210682014102023</v>
      </c>
      <c r="G139">
        <v>4.5612380805962402E-2</v>
      </c>
      <c r="H139" t="s">
        <v>1991</v>
      </c>
      <c r="I139">
        <v>1</v>
      </c>
      <c r="J139" t="str">
        <f t="shared" si="6"/>
        <v/>
      </c>
    </row>
    <row r="140" spans="1:10">
      <c r="A140" t="s">
        <v>84</v>
      </c>
      <c r="B140" t="s">
        <v>85</v>
      </c>
      <c r="C140" t="str">
        <f>"2/15"</f>
        <v>2/15</v>
      </c>
      <c r="D140" t="str">
        <f>"492/8582"</f>
        <v>492/8582</v>
      </c>
      <c r="E140">
        <v>0.211180848199511</v>
      </c>
      <c r="F140">
        <v>0.21421942155490001</v>
      </c>
      <c r="G140">
        <v>4.63782248980373E-2</v>
      </c>
      <c r="H140" t="s">
        <v>1451</v>
      </c>
      <c r="I140">
        <v>2</v>
      </c>
      <c r="J140" t="str">
        <f t="shared" si="6"/>
        <v/>
      </c>
    </row>
    <row r="141" spans="1:10">
      <c r="A141" t="s">
        <v>523</v>
      </c>
      <c r="B141" t="s">
        <v>524</v>
      </c>
      <c r="C141" t="str">
        <f>"2/15"</f>
        <v>2/15</v>
      </c>
      <c r="D141" t="str">
        <f>"498/8582"</f>
        <v>498/8582</v>
      </c>
      <c r="E141">
        <v>0.215095738289939</v>
      </c>
      <c r="F141">
        <v>0.21663213642058099</v>
      </c>
      <c r="G141">
        <v>4.69005745143476E-2</v>
      </c>
      <c r="H141" t="s">
        <v>793</v>
      </c>
      <c r="I141">
        <v>2</v>
      </c>
      <c r="J141" t="str">
        <f t="shared" si="6"/>
        <v/>
      </c>
    </row>
    <row r="142" spans="1:10">
      <c r="A142" t="s">
        <v>312</v>
      </c>
      <c r="B142" t="s">
        <v>313</v>
      </c>
      <c r="C142" t="str">
        <f>"1/15"</f>
        <v>1/15</v>
      </c>
      <c r="D142" t="str">
        <f>"282/8582"</f>
        <v>282/8582</v>
      </c>
      <c r="E142">
        <v>0.394431895248536</v>
      </c>
      <c r="F142">
        <v>0.394431895248536</v>
      </c>
      <c r="G142">
        <v>8.5393990012747598E-2</v>
      </c>
      <c r="H142" t="s">
        <v>1991</v>
      </c>
      <c r="I142">
        <v>1</v>
      </c>
      <c r="J142" t="str">
        <f t="shared" si="6"/>
        <v/>
      </c>
    </row>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04945-88B2-4851-A84C-EF13889B7CCC}">
  <dimension ref="A1:J55"/>
  <sheetViews>
    <sheetView workbookViewId="0">
      <selection activeCell="L39" sqref="L39"/>
    </sheetView>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1992</v>
      </c>
      <c r="B2" t="s">
        <v>1993</v>
      </c>
      <c r="C2" t="str">
        <f t="shared" ref="C2:C16" si="0">"1/10"</f>
        <v>1/10</v>
      </c>
      <c r="D2" t="str">
        <f>"10/8582"</f>
        <v>10/8582</v>
      </c>
      <c r="E2">
        <v>1.15974363641301E-2</v>
      </c>
      <c r="F2">
        <v>0.103289587760571</v>
      </c>
      <c r="G2">
        <v>6.6443594465864605E-2</v>
      </c>
      <c r="H2" t="s">
        <v>1994</v>
      </c>
      <c r="I2">
        <v>1</v>
      </c>
      <c r="J2" t="str">
        <f t="shared" ref="J2:J55" si="1">IF(F2&lt;0.05,"*","")</f>
        <v/>
      </c>
    </row>
    <row r="3" spans="1:10">
      <c r="A3" t="s">
        <v>1995</v>
      </c>
      <c r="B3" t="s">
        <v>1996</v>
      </c>
      <c r="C3" t="str">
        <f t="shared" si="0"/>
        <v>1/10</v>
      </c>
      <c r="D3" t="str">
        <f>"10/8582"</f>
        <v>10/8582</v>
      </c>
      <c r="E3">
        <v>1.15974363641301E-2</v>
      </c>
      <c r="F3">
        <v>0.103289587760571</v>
      </c>
      <c r="G3">
        <v>6.6443594465864605E-2</v>
      </c>
      <c r="H3" t="s">
        <v>1997</v>
      </c>
      <c r="I3">
        <v>1</v>
      </c>
      <c r="J3" t="str">
        <f t="shared" si="1"/>
        <v/>
      </c>
    </row>
    <row r="4" spans="1:10">
      <c r="A4" t="s">
        <v>1818</v>
      </c>
      <c r="B4" t="s">
        <v>1819</v>
      </c>
      <c r="C4" t="str">
        <f t="shared" si="0"/>
        <v>1/10</v>
      </c>
      <c r="D4" t="str">
        <f>"11/8582"</f>
        <v>11/8582</v>
      </c>
      <c r="E4">
        <v>1.27504958177418E-2</v>
      </c>
      <c r="F4">
        <v>0.103289587760571</v>
      </c>
      <c r="G4">
        <v>6.6443594465864605E-2</v>
      </c>
      <c r="H4" t="s">
        <v>1998</v>
      </c>
      <c r="I4">
        <v>1</v>
      </c>
      <c r="J4" t="str">
        <f t="shared" si="1"/>
        <v/>
      </c>
    </row>
    <row r="5" spans="1:10">
      <c r="A5" t="s">
        <v>1488</v>
      </c>
      <c r="B5" t="s">
        <v>1489</v>
      </c>
      <c r="C5" t="str">
        <f t="shared" si="0"/>
        <v>1/10</v>
      </c>
      <c r="D5" t="str">
        <f>"11/8582"</f>
        <v>11/8582</v>
      </c>
      <c r="E5">
        <v>1.27504958177418E-2</v>
      </c>
      <c r="F5">
        <v>0.103289587760571</v>
      </c>
      <c r="G5">
        <v>6.6443594465864605E-2</v>
      </c>
      <c r="H5" t="s">
        <v>1490</v>
      </c>
      <c r="I5">
        <v>1</v>
      </c>
      <c r="J5" t="str">
        <f t="shared" si="1"/>
        <v/>
      </c>
    </row>
    <row r="6" spans="1:10">
      <c r="A6" t="s">
        <v>1999</v>
      </c>
      <c r="B6" t="s">
        <v>2000</v>
      </c>
      <c r="C6" t="str">
        <f t="shared" si="0"/>
        <v>1/10</v>
      </c>
      <c r="D6" t="str">
        <f>"12/8582"</f>
        <v>12/8582</v>
      </c>
      <c r="E6">
        <v>1.39023444983883E-2</v>
      </c>
      <c r="F6">
        <v>0.103289587760571</v>
      </c>
      <c r="G6">
        <v>6.6443594465864605E-2</v>
      </c>
      <c r="H6" t="s">
        <v>2001</v>
      </c>
      <c r="I6">
        <v>1</v>
      </c>
      <c r="J6" t="str">
        <f t="shared" si="1"/>
        <v/>
      </c>
    </row>
    <row r="7" spans="1:10">
      <c r="A7" t="s">
        <v>2002</v>
      </c>
      <c r="B7" t="s">
        <v>2003</v>
      </c>
      <c r="C7" t="str">
        <f t="shared" si="0"/>
        <v>1/10</v>
      </c>
      <c r="D7" t="str">
        <f>"13/8582"</f>
        <v>13/8582</v>
      </c>
      <c r="E7">
        <v>1.5052983536312899E-2</v>
      </c>
      <c r="F7">
        <v>0.103289587760571</v>
      </c>
      <c r="G7">
        <v>6.6443594465864605E-2</v>
      </c>
      <c r="H7" t="s">
        <v>2004</v>
      </c>
      <c r="I7">
        <v>1</v>
      </c>
      <c r="J7" t="str">
        <f t="shared" si="1"/>
        <v/>
      </c>
    </row>
    <row r="8" spans="1:10">
      <c r="A8" t="s">
        <v>1371</v>
      </c>
      <c r="B8" t="s">
        <v>1372</v>
      </c>
      <c r="C8" t="str">
        <f t="shared" si="0"/>
        <v>1/10</v>
      </c>
      <c r="D8" t="str">
        <f>"15/8582"</f>
        <v>15/8582</v>
      </c>
      <c r="E8">
        <v>1.7350637200353999E-2</v>
      </c>
      <c r="F8">
        <v>0.103289587760571</v>
      </c>
      <c r="G8">
        <v>6.6443594465864605E-2</v>
      </c>
      <c r="H8" t="s">
        <v>2005</v>
      </c>
      <c r="I8">
        <v>1</v>
      </c>
      <c r="J8" t="str">
        <f t="shared" si="1"/>
        <v/>
      </c>
    </row>
    <row r="9" spans="1:10">
      <c r="A9" t="s">
        <v>1759</v>
      </c>
      <c r="B9" t="s">
        <v>1760</v>
      </c>
      <c r="C9" t="str">
        <f t="shared" si="0"/>
        <v>1/10</v>
      </c>
      <c r="D9" t="str">
        <f>"16/8582"</f>
        <v>16/8582</v>
      </c>
      <c r="E9">
        <v>1.84976540823432E-2</v>
      </c>
      <c r="F9">
        <v>0.103289587760571</v>
      </c>
      <c r="G9">
        <v>6.6443594465864605E-2</v>
      </c>
      <c r="H9" t="s">
        <v>2001</v>
      </c>
      <c r="I9">
        <v>1</v>
      </c>
      <c r="J9" t="str">
        <f t="shared" si="1"/>
        <v/>
      </c>
    </row>
    <row r="10" spans="1:10">
      <c r="A10" t="s">
        <v>1766</v>
      </c>
      <c r="B10" t="s">
        <v>1767</v>
      </c>
      <c r="C10" t="str">
        <f t="shared" si="0"/>
        <v>1/10</v>
      </c>
      <c r="D10" t="str">
        <f>"20/8582"</f>
        <v>20/8582</v>
      </c>
      <c r="E10">
        <v>2.30736815522719E-2</v>
      </c>
      <c r="F10">
        <v>0.103289587760571</v>
      </c>
      <c r="G10">
        <v>6.6443594465864605E-2</v>
      </c>
      <c r="H10" t="s">
        <v>1998</v>
      </c>
      <c r="I10">
        <v>1</v>
      </c>
      <c r="J10" t="str">
        <f t="shared" si="1"/>
        <v/>
      </c>
    </row>
    <row r="11" spans="1:10">
      <c r="A11" t="s">
        <v>1501</v>
      </c>
      <c r="B11" t="s">
        <v>1502</v>
      </c>
      <c r="C11" t="str">
        <f t="shared" si="0"/>
        <v>1/10</v>
      </c>
      <c r="D11" t="str">
        <f>"20/8582"</f>
        <v>20/8582</v>
      </c>
      <c r="E11">
        <v>2.30736815522719E-2</v>
      </c>
      <c r="F11">
        <v>0.103289587760571</v>
      </c>
      <c r="G11">
        <v>6.6443594465864605E-2</v>
      </c>
      <c r="H11" t="s">
        <v>1490</v>
      </c>
      <c r="I11">
        <v>1</v>
      </c>
      <c r="J11" t="str">
        <f t="shared" si="1"/>
        <v/>
      </c>
    </row>
    <row r="12" spans="1:10">
      <c r="A12" t="s">
        <v>829</v>
      </c>
      <c r="B12" t="s">
        <v>830</v>
      </c>
      <c r="C12" t="str">
        <f t="shared" si="0"/>
        <v>1/10</v>
      </c>
      <c r="D12" t="str">
        <f>"20/8582"</f>
        <v>20/8582</v>
      </c>
      <c r="E12">
        <v>2.30736815522719E-2</v>
      </c>
      <c r="F12">
        <v>0.103289587760571</v>
      </c>
      <c r="G12">
        <v>6.6443594465864605E-2</v>
      </c>
      <c r="H12" t="s">
        <v>1994</v>
      </c>
      <c r="I12">
        <v>1</v>
      </c>
      <c r="J12" t="str">
        <f t="shared" si="1"/>
        <v/>
      </c>
    </row>
    <row r="13" spans="1:10">
      <c r="A13" t="s">
        <v>1830</v>
      </c>
      <c r="B13" t="s">
        <v>1831</v>
      </c>
      <c r="C13" t="str">
        <f t="shared" si="0"/>
        <v>1/10</v>
      </c>
      <c r="D13" t="str">
        <f>"22/8582"</f>
        <v>22/8582</v>
      </c>
      <c r="E13">
        <v>2.5354486988755798E-2</v>
      </c>
      <c r="F13">
        <v>0.103289587760571</v>
      </c>
      <c r="G13">
        <v>6.6443594465864605E-2</v>
      </c>
      <c r="H13" t="s">
        <v>1998</v>
      </c>
      <c r="I13">
        <v>1</v>
      </c>
      <c r="J13" t="str">
        <f t="shared" si="1"/>
        <v/>
      </c>
    </row>
    <row r="14" spans="1:10">
      <c r="A14" t="s">
        <v>2006</v>
      </c>
      <c r="B14" t="s">
        <v>2007</v>
      </c>
      <c r="C14" t="str">
        <f t="shared" si="0"/>
        <v>1/10</v>
      </c>
      <c r="D14" t="str">
        <f>"25/8582"</f>
        <v>25/8582</v>
      </c>
      <c r="E14">
        <v>2.8766710009258699E-2</v>
      </c>
      <c r="F14">
        <v>0.103289587760571</v>
      </c>
      <c r="G14">
        <v>6.6443594465864605E-2</v>
      </c>
      <c r="H14" t="s">
        <v>2004</v>
      </c>
      <c r="I14">
        <v>1</v>
      </c>
      <c r="J14" t="str">
        <f t="shared" si="1"/>
        <v/>
      </c>
    </row>
    <row r="15" spans="1:10">
      <c r="A15" t="s">
        <v>2008</v>
      </c>
      <c r="B15" t="s">
        <v>2009</v>
      </c>
      <c r="C15" t="str">
        <f t="shared" si="0"/>
        <v>1/10</v>
      </c>
      <c r="D15" t="str">
        <f>"27/8582"</f>
        <v>27/8582</v>
      </c>
      <c r="E15">
        <v>3.1035548324189199E-2</v>
      </c>
      <c r="F15">
        <v>0.103289587760571</v>
      </c>
      <c r="G15">
        <v>6.6443594465864605E-2</v>
      </c>
      <c r="H15" t="s">
        <v>2010</v>
      </c>
      <c r="I15">
        <v>1</v>
      </c>
      <c r="J15" t="str">
        <f t="shared" si="1"/>
        <v/>
      </c>
    </row>
    <row r="16" spans="1:10">
      <c r="A16" t="s">
        <v>1717</v>
      </c>
      <c r="B16" t="s">
        <v>1718</v>
      </c>
      <c r="C16" t="str">
        <f t="shared" si="0"/>
        <v>1/10</v>
      </c>
      <c r="D16" t="str">
        <f>"27/8582"</f>
        <v>27/8582</v>
      </c>
      <c r="E16">
        <v>3.1035548324189199E-2</v>
      </c>
      <c r="F16">
        <v>0.103289587760571</v>
      </c>
      <c r="G16">
        <v>6.6443594465864605E-2</v>
      </c>
      <c r="H16" t="s">
        <v>2001</v>
      </c>
      <c r="I16">
        <v>1</v>
      </c>
      <c r="J16" t="str">
        <f t="shared" si="1"/>
        <v/>
      </c>
    </row>
    <row r="17" spans="1:10">
      <c r="A17" t="s">
        <v>507</v>
      </c>
      <c r="B17" t="s">
        <v>508</v>
      </c>
      <c r="C17" t="str">
        <f>"2/10"</f>
        <v>2/10</v>
      </c>
      <c r="D17" t="str">
        <f>"249/8582"</f>
        <v>249/8582</v>
      </c>
      <c r="E17">
        <v>3.23575499784753E-2</v>
      </c>
      <c r="F17">
        <v>0.103289587760571</v>
      </c>
      <c r="G17">
        <v>6.6443594465864605E-2</v>
      </c>
      <c r="H17" t="s">
        <v>2011</v>
      </c>
      <c r="I17">
        <v>2</v>
      </c>
      <c r="J17" t="str">
        <f t="shared" si="1"/>
        <v/>
      </c>
    </row>
    <row r="18" spans="1:10">
      <c r="A18" t="s">
        <v>283</v>
      </c>
      <c r="B18" t="s">
        <v>284</v>
      </c>
      <c r="C18" t="str">
        <f t="shared" ref="C18:C55" si="2">"1/10"</f>
        <v>1/10</v>
      </c>
      <c r="D18" t="str">
        <f>"30/8582"</f>
        <v>30/8582</v>
      </c>
      <c r="E18">
        <v>3.4429862586857103E-2</v>
      </c>
      <c r="F18">
        <v>0.103289587760571</v>
      </c>
      <c r="G18">
        <v>6.6443594465864605E-2</v>
      </c>
      <c r="H18" t="s">
        <v>2012</v>
      </c>
      <c r="I18">
        <v>1</v>
      </c>
      <c r="J18" t="str">
        <f t="shared" si="1"/>
        <v/>
      </c>
    </row>
    <row r="19" spans="1:10">
      <c r="A19" t="s">
        <v>843</v>
      </c>
      <c r="B19" t="s">
        <v>844</v>
      </c>
      <c r="C19" t="str">
        <f t="shared" si="2"/>
        <v>1/10</v>
      </c>
      <c r="D19" t="str">
        <f>"30/8582"</f>
        <v>30/8582</v>
      </c>
      <c r="E19">
        <v>3.4429862586857103E-2</v>
      </c>
      <c r="F19">
        <v>0.103289587760571</v>
      </c>
      <c r="G19">
        <v>6.6443594465864605E-2</v>
      </c>
      <c r="H19" t="s">
        <v>1994</v>
      </c>
      <c r="I19">
        <v>1</v>
      </c>
      <c r="J19" t="str">
        <f t="shared" si="1"/>
        <v/>
      </c>
    </row>
    <row r="20" spans="1:10">
      <c r="A20" t="s">
        <v>1770</v>
      </c>
      <c r="B20" t="s">
        <v>1771</v>
      </c>
      <c r="C20" t="str">
        <f t="shared" si="2"/>
        <v>1/10</v>
      </c>
      <c r="D20" t="str">
        <f>"32/8582"</f>
        <v>32/8582</v>
      </c>
      <c r="E20">
        <v>3.6686789626227997E-2</v>
      </c>
      <c r="F20">
        <v>0.104267717885069</v>
      </c>
      <c r="G20">
        <v>6.7072800978699304E-2</v>
      </c>
      <c r="H20" t="s">
        <v>1998</v>
      </c>
      <c r="I20">
        <v>1</v>
      </c>
      <c r="J20" t="str">
        <f t="shared" si="1"/>
        <v/>
      </c>
    </row>
    <row r="21" spans="1:10">
      <c r="A21" t="s">
        <v>2013</v>
      </c>
      <c r="B21" t="s">
        <v>2014</v>
      </c>
      <c r="C21" t="str">
        <f t="shared" si="2"/>
        <v>1/10</v>
      </c>
      <c r="D21" t="str">
        <f>"35/8582"</f>
        <v>35/8582</v>
      </c>
      <c r="E21">
        <v>4.0063278728784797E-2</v>
      </c>
      <c r="F21">
        <v>0.10817085256771899</v>
      </c>
      <c r="G21">
        <v>6.9583589371047305E-2</v>
      </c>
      <c r="H21" t="s">
        <v>2010</v>
      </c>
      <c r="I21">
        <v>1</v>
      </c>
      <c r="J21" t="str">
        <f t="shared" si="1"/>
        <v/>
      </c>
    </row>
    <row r="22" spans="1:10">
      <c r="A22" t="s">
        <v>285</v>
      </c>
      <c r="B22" t="s">
        <v>286</v>
      </c>
      <c r="C22" t="str">
        <f t="shared" si="2"/>
        <v>1/10</v>
      </c>
      <c r="D22" t="str">
        <f>"37/8582"</f>
        <v>37/8582</v>
      </c>
      <c r="E22">
        <v>4.2308350110421597E-2</v>
      </c>
      <c r="F22">
        <v>0.10879290028394099</v>
      </c>
      <c r="G22">
        <v>6.9983737024757506E-2</v>
      </c>
      <c r="H22" t="s">
        <v>2012</v>
      </c>
      <c r="I22">
        <v>1</v>
      </c>
      <c r="J22" t="str">
        <f t="shared" si="1"/>
        <v/>
      </c>
    </row>
    <row r="23" spans="1:10">
      <c r="A23" t="s">
        <v>288</v>
      </c>
      <c r="B23" t="s">
        <v>289</v>
      </c>
      <c r="C23" t="str">
        <f t="shared" si="2"/>
        <v>1/10</v>
      </c>
      <c r="D23" t="str">
        <f>"46/8582"</f>
        <v>46/8582</v>
      </c>
      <c r="E23">
        <v>5.2352805518675397E-2</v>
      </c>
      <c r="F23">
        <v>0.122786975494677</v>
      </c>
      <c r="G23">
        <v>7.8985773710026103E-2</v>
      </c>
      <c r="H23" t="s">
        <v>2012</v>
      </c>
      <c r="I23">
        <v>1</v>
      </c>
      <c r="J23" t="str">
        <f t="shared" si="1"/>
        <v/>
      </c>
    </row>
    <row r="24" spans="1:10">
      <c r="A24" t="s">
        <v>1387</v>
      </c>
      <c r="B24" t="s">
        <v>1388</v>
      </c>
      <c r="C24" t="str">
        <f t="shared" si="2"/>
        <v>1/10</v>
      </c>
      <c r="D24" t="str">
        <f>"47/8582"</f>
        <v>47/8582</v>
      </c>
      <c r="E24">
        <v>5.3462982644356602E-2</v>
      </c>
      <c r="F24">
        <v>0.122786975494677</v>
      </c>
      <c r="G24">
        <v>7.8985773710026103E-2</v>
      </c>
      <c r="H24" t="s">
        <v>2005</v>
      </c>
      <c r="I24">
        <v>1</v>
      </c>
      <c r="J24" t="str">
        <f t="shared" si="1"/>
        <v/>
      </c>
    </row>
    <row r="25" spans="1:10">
      <c r="A25" t="s">
        <v>878</v>
      </c>
      <c r="B25" t="s">
        <v>879</v>
      </c>
      <c r="C25" t="str">
        <f t="shared" si="2"/>
        <v>1/10</v>
      </c>
      <c r="D25" t="str">
        <f>"48/8582"</f>
        <v>48/8582</v>
      </c>
      <c r="E25">
        <v>5.4571989108745299E-2</v>
      </c>
      <c r="F25">
        <v>0.122786975494677</v>
      </c>
      <c r="G25">
        <v>7.8985773710026103E-2</v>
      </c>
      <c r="H25" t="s">
        <v>2001</v>
      </c>
      <c r="I25">
        <v>1</v>
      </c>
      <c r="J25" t="str">
        <f t="shared" si="1"/>
        <v/>
      </c>
    </row>
    <row r="26" spans="1:10">
      <c r="A26" t="s">
        <v>63</v>
      </c>
      <c r="B26" t="s">
        <v>64</v>
      </c>
      <c r="C26" t="str">
        <f t="shared" si="2"/>
        <v>1/10</v>
      </c>
      <c r="D26" t="str">
        <f>"54/8582"</f>
        <v>54/8582</v>
      </c>
      <c r="E26">
        <v>6.1201505399869197E-2</v>
      </c>
      <c r="F26">
        <v>0.13219525166371801</v>
      </c>
      <c r="G26">
        <v>8.5037881187186706E-2</v>
      </c>
      <c r="H26" t="s">
        <v>2010</v>
      </c>
      <c r="I26">
        <v>1</v>
      </c>
      <c r="J26" t="str">
        <f t="shared" si="1"/>
        <v/>
      </c>
    </row>
    <row r="27" spans="1:10">
      <c r="A27" t="s">
        <v>1563</v>
      </c>
      <c r="B27" t="s">
        <v>1564</v>
      </c>
      <c r="C27" t="str">
        <f t="shared" si="2"/>
        <v>1/10</v>
      </c>
      <c r="D27" t="str">
        <f>"57/8582"</f>
        <v>57/8582</v>
      </c>
      <c r="E27">
        <v>6.4500548305812394E-2</v>
      </c>
      <c r="F27">
        <v>0.13396267725053401</v>
      </c>
      <c r="G27">
        <v>8.6174821623150197E-2</v>
      </c>
      <c r="H27" t="s">
        <v>1998</v>
      </c>
      <c r="I27">
        <v>1</v>
      </c>
      <c r="J27" t="str">
        <f t="shared" si="1"/>
        <v/>
      </c>
    </row>
    <row r="28" spans="1:10">
      <c r="A28" t="s">
        <v>852</v>
      </c>
      <c r="B28" t="s">
        <v>853</v>
      </c>
      <c r="C28" t="str">
        <f t="shared" si="2"/>
        <v>1/10</v>
      </c>
      <c r="D28" t="str">
        <f>"67/8582"</f>
        <v>67/8582</v>
      </c>
      <c r="E28">
        <v>7.5422140465676496E-2</v>
      </c>
      <c r="F28">
        <v>0.15052925615540699</v>
      </c>
      <c r="G28">
        <v>9.6831685246168503E-2</v>
      </c>
      <c r="H28" t="s">
        <v>1994</v>
      </c>
      <c r="I28">
        <v>1</v>
      </c>
      <c r="J28" t="str">
        <f t="shared" si="1"/>
        <v/>
      </c>
    </row>
    <row r="29" spans="1:10">
      <c r="A29" t="s">
        <v>295</v>
      </c>
      <c r="B29" t="s">
        <v>296</v>
      </c>
      <c r="C29" t="str">
        <f t="shared" si="2"/>
        <v>1/10</v>
      </c>
      <c r="D29" t="str">
        <f>"70/8582"</f>
        <v>70/8582</v>
      </c>
      <c r="E29">
        <v>7.8676165635340106E-2</v>
      </c>
      <c r="F29">
        <v>0.15052925615540699</v>
      </c>
      <c r="G29">
        <v>9.6831685246168503E-2</v>
      </c>
      <c r="H29" t="s">
        <v>1490</v>
      </c>
      <c r="I29">
        <v>1</v>
      </c>
      <c r="J29" t="str">
        <f t="shared" si="1"/>
        <v/>
      </c>
    </row>
    <row r="30" spans="1:10">
      <c r="A30" t="s">
        <v>1054</v>
      </c>
      <c r="B30" t="s">
        <v>1055</v>
      </c>
      <c r="C30" t="str">
        <f t="shared" si="2"/>
        <v>1/10</v>
      </c>
      <c r="D30" t="str">
        <f>"72/8582"</f>
        <v>72/8582</v>
      </c>
      <c r="E30">
        <v>8.0839785713089099E-2</v>
      </c>
      <c r="F30">
        <v>0.15052925615540699</v>
      </c>
      <c r="G30">
        <v>9.6831685246168503E-2</v>
      </c>
      <c r="H30" t="s">
        <v>1994</v>
      </c>
      <c r="I30">
        <v>1</v>
      </c>
      <c r="J30" t="str">
        <f t="shared" si="1"/>
        <v/>
      </c>
    </row>
    <row r="31" spans="1:10">
      <c r="A31" t="s">
        <v>1341</v>
      </c>
      <c r="B31" t="s">
        <v>1342</v>
      </c>
      <c r="C31" t="str">
        <f t="shared" si="2"/>
        <v>1/10</v>
      </c>
      <c r="D31" t="str">
        <f>"83/8582"</f>
        <v>83/8582</v>
      </c>
      <c r="E31">
        <v>9.2658166435634501E-2</v>
      </c>
      <c r="F31">
        <v>0.16678469958414199</v>
      </c>
      <c r="G31">
        <v>0.107288403241261</v>
      </c>
      <c r="H31" t="s">
        <v>2005</v>
      </c>
      <c r="I31">
        <v>1</v>
      </c>
      <c r="J31" t="str">
        <f t="shared" si="1"/>
        <v/>
      </c>
    </row>
    <row r="32" spans="1:10">
      <c r="A32" t="s">
        <v>1056</v>
      </c>
      <c r="B32" t="s">
        <v>1057</v>
      </c>
      <c r="C32" t="str">
        <f t="shared" si="2"/>
        <v>1/10</v>
      </c>
      <c r="D32" t="str">
        <f>"91/8582"</f>
        <v>91/8582</v>
      </c>
      <c r="E32">
        <v>0.101167260368886</v>
      </c>
      <c r="F32">
        <v>0.170719751872496</v>
      </c>
      <c r="G32">
        <v>0.109819723426752</v>
      </c>
      <c r="H32" t="s">
        <v>1994</v>
      </c>
      <c r="I32">
        <v>1</v>
      </c>
      <c r="J32" t="str">
        <f t="shared" si="1"/>
        <v/>
      </c>
    </row>
    <row r="33" spans="1:10">
      <c r="A33" t="s">
        <v>143</v>
      </c>
      <c r="B33" t="s">
        <v>144</v>
      </c>
      <c r="C33" t="str">
        <f t="shared" si="2"/>
        <v>1/10</v>
      </c>
      <c r="D33" t="str">
        <f>"91/8582"</f>
        <v>91/8582</v>
      </c>
      <c r="E33">
        <v>0.101167260368886</v>
      </c>
      <c r="F33">
        <v>0.170719751872496</v>
      </c>
      <c r="G33">
        <v>0.109819723426752</v>
      </c>
      <c r="H33" t="s">
        <v>2001</v>
      </c>
      <c r="I33">
        <v>1</v>
      </c>
      <c r="J33" t="str">
        <f t="shared" si="1"/>
        <v/>
      </c>
    </row>
    <row r="34" spans="1:10">
      <c r="A34" t="s">
        <v>67</v>
      </c>
      <c r="B34" t="s">
        <v>68</v>
      </c>
      <c r="C34" t="str">
        <f t="shared" si="2"/>
        <v>1/10</v>
      </c>
      <c r="D34" t="str">
        <f>"97/8582"</f>
        <v>97/8582</v>
      </c>
      <c r="E34">
        <v>0.10750187583477901</v>
      </c>
      <c r="F34">
        <v>0.17234115598057601</v>
      </c>
      <c r="G34">
        <v>0.11086273191733</v>
      </c>
      <c r="H34" t="s">
        <v>2010</v>
      </c>
      <c r="I34">
        <v>1</v>
      </c>
      <c r="J34" t="str">
        <f t="shared" si="1"/>
        <v/>
      </c>
    </row>
    <row r="35" spans="1:10">
      <c r="A35" t="s">
        <v>857</v>
      </c>
      <c r="B35" t="s">
        <v>858</v>
      </c>
      <c r="C35" t="str">
        <f t="shared" si="2"/>
        <v>1/10</v>
      </c>
      <c r="D35" t="str">
        <f>"99/8582"</f>
        <v>99/8582</v>
      </c>
      <c r="E35">
        <v>0.1096044680188</v>
      </c>
      <c r="F35">
        <v>0.17234115598057601</v>
      </c>
      <c r="G35">
        <v>0.11086273191733</v>
      </c>
      <c r="H35" t="s">
        <v>1998</v>
      </c>
      <c r="I35">
        <v>1</v>
      </c>
      <c r="J35" t="str">
        <f t="shared" si="1"/>
        <v/>
      </c>
    </row>
    <row r="36" spans="1:10">
      <c r="A36" t="s">
        <v>689</v>
      </c>
      <c r="B36" t="s">
        <v>690</v>
      </c>
      <c r="C36" t="str">
        <f t="shared" si="2"/>
        <v>1/10</v>
      </c>
      <c r="D36" t="str">
        <f>"101/8582"</f>
        <v>101/8582</v>
      </c>
      <c r="E36">
        <v>0.111702601098521</v>
      </c>
      <c r="F36">
        <v>0.17234115598057601</v>
      </c>
      <c r="G36">
        <v>0.11086273191733</v>
      </c>
      <c r="H36" t="s">
        <v>2001</v>
      </c>
      <c r="I36">
        <v>1</v>
      </c>
      <c r="J36" t="str">
        <f t="shared" si="1"/>
        <v/>
      </c>
    </row>
    <row r="37" spans="1:10">
      <c r="A37" t="s">
        <v>861</v>
      </c>
      <c r="B37" t="s">
        <v>862</v>
      </c>
      <c r="C37" t="str">
        <f t="shared" si="2"/>
        <v>1/10</v>
      </c>
      <c r="D37" t="str">
        <f>"106/8582"</f>
        <v>106/8582</v>
      </c>
      <c r="E37">
        <v>0.116928480359539</v>
      </c>
      <c r="F37">
        <v>0.17539272053930799</v>
      </c>
      <c r="G37">
        <v>0.112825726662713</v>
      </c>
      <c r="H37" t="s">
        <v>1998</v>
      </c>
      <c r="I37">
        <v>1</v>
      </c>
      <c r="J37" t="str">
        <f t="shared" si="1"/>
        <v/>
      </c>
    </row>
    <row r="38" spans="1:10">
      <c r="A38" t="s">
        <v>69</v>
      </c>
      <c r="B38" t="s">
        <v>70</v>
      </c>
      <c r="C38" t="str">
        <f t="shared" si="2"/>
        <v>1/10</v>
      </c>
      <c r="D38" t="str">
        <f>"114/8582"</f>
        <v>114/8582</v>
      </c>
      <c r="E38">
        <v>0.12523235480744299</v>
      </c>
      <c r="F38">
        <v>0.18195794224398401</v>
      </c>
      <c r="G38">
        <v>0.11704896869496099</v>
      </c>
      <c r="H38" t="s">
        <v>1994</v>
      </c>
      <c r="I38">
        <v>1</v>
      </c>
      <c r="J38" t="str">
        <f t="shared" si="1"/>
        <v/>
      </c>
    </row>
    <row r="39" spans="1:10">
      <c r="A39" t="s">
        <v>894</v>
      </c>
      <c r="B39" t="s">
        <v>895</v>
      </c>
      <c r="C39" t="str">
        <f t="shared" si="2"/>
        <v>1/10</v>
      </c>
      <c r="D39" t="str">
        <f>"119/8582"</f>
        <v>119/8582</v>
      </c>
      <c r="E39">
        <v>0.130386521864301</v>
      </c>
      <c r="F39">
        <v>0.18195794224398401</v>
      </c>
      <c r="G39">
        <v>0.11704896869496099</v>
      </c>
      <c r="H39" t="s">
        <v>2010</v>
      </c>
      <c r="I39">
        <v>1</v>
      </c>
      <c r="J39" t="str">
        <f t="shared" si="1"/>
        <v/>
      </c>
    </row>
    <row r="40" spans="1:10">
      <c r="A40" t="s">
        <v>74</v>
      </c>
      <c r="B40" t="s">
        <v>75</v>
      </c>
      <c r="C40" t="str">
        <f t="shared" si="2"/>
        <v>1/10</v>
      </c>
      <c r="D40" t="str">
        <f>"120/8582"</f>
        <v>120/8582</v>
      </c>
      <c r="E40">
        <v>0.131414069398433</v>
      </c>
      <c r="F40">
        <v>0.18195794224398401</v>
      </c>
      <c r="G40">
        <v>0.11704896869496099</v>
      </c>
      <c r="H40" t="s">
        <v>1994</v>
      </c>
      <c r="I40">
        <v>1</v>
      </c>
      <c r="J40" t="str">
        <f t="shared" si="1"/>
        <v/>
      </c>
    </row>
    <row r="41" spans="1:10">
      <c r="A41" t="s">
        <v>693</v>
      </c>
      <c r="B41" t="s">
        <v>694</v>
      </c>
      <c r="C41" t="str">
        <f t="shared" si="2"/>
        <v>1/10</v>
      </c>
      <c r="D41" t="str">
        <f>"132/8582"</f>
        <v>132/8582</v>
      </c>
      <c r="E41">
        <v>0.14365969030002701</v>
      </c>
      <c r="F41">
        <v>0.19394058190503599</v>
      </c>
      <c r="G41">
        <v>0.12475709947107599</v>
      </c>
      <c r="H41" t="s">
        <v>2001</v>
      </c>
      <c r="I41">
        <v>1</v>
      </c>
      <c r="J41" t="str">
        <f t="shared" si="1"/>
        <v/>
      </c>
    </row>
    <row r="42" spans="1:10">
      <c r="A42" t="s">
        <v>1255</v>
      </c>
      <c r="B42" t="s">
        <v>1256</v>
      </c>
      <c r="C42" t="str">
        <f t="shared" si="2"/>
        <v>1/10</v>
      </c>
      <c r="D42" t="str">
        <f>"147/8582"</f>
        <v>147/8582</v>
      </c>
      <c r="E42">
        <v>0.158748112943909</v>
      </c>
      <c r="F42">
        <v>0.20908288046271001</v>
      </c>
      <c r="G42">
        <v>0.134497759361977</v>
      </c>
      <c r="H42" t="s">
        <v>2005</v>
      </c>
      <c r="I42">
        <v>1</v>
      </c>
      <c r="J42" t="str">
        <f t="shared" si="1"/>
        <v/>
      </c>
    </row>
    <row r="43" spans="1:10">
      <c r="A43" t="s">
        <v>255</v>
      </c>
      <c r="B43" t="s">
        <v>256</v>
      </c>
      <c r="C43" t="str">
        <f t="shared" si="2"/>
        <v>1/10</v>
      </c>
      <c r="D43" t="str">
        <f>"218/8582"</f>
        <v>218/8582</v>
      </c>
      <c r="E43">
        <v>0.22697108135726199</v>
      </c>
      <c r="F43">
        <v>0.29181996174505098</v>
      </c>
      <c r="G43">
        <v>0.18772044322781101</v>
      </c>
      <c r="H43" t="s">
        <v>1490</v>
      </c>
      <c r="I43">
        <v>1</v>
      </c>
      <c r="J43" t="str">
        <f t="shared" si="1"/>
        <v/>
      </c>
    </row>
    <row r="44" spans="1:10">
      <c r="A44" t="s">
        <v>503</v>
      </c>
      <c r="B44" t="s">
        <v>504</v>
      </c>
      <c r="C44" t="str">
        <f t="shared" si="2"/>
        <v>1/10</v>
      </c>
      <c r="D44" t="str">
        <f>"230/8582"</f>
        <v>230/8582</v>
      </c>
      <c r="E44">
        <v>0.23799644691847799</v>
      </c>
      <c r="F44">
        <v>0.29208654849085902</v>
      </c>
      <c r="G44">
        <v>0.18789193177774499</v>
      </c>
      <c r="H44" t="s">
        <v>1998</v>
      </c>
      <c r="I44">
        <v>1</v>
      </c>
      <c r="J44" t="str">
        <f t="shared" si="1"/>
        <v/>
      </c>
    </row>
    <row r="45" spans="1:10">
      <c r="A45" t="s">
        <v>114</v>
      </c>
      <c r="B45" t="s">
        <v>115</v>
      </c>
      <c r="C45" t="str">
        <f t="shared" si="2"/>
        <v>1/10</v>
      </c>
      <c r="D45" t="str">
        <f>"230/8582"</f>
        <v>230/8582</v>
      </c>
      <c r="E45">
        <v>0.23799644691847799</v>
      </c>
      <c r="F45">
        <v>0.29208654849085902</v>
      </c>
      <c r="G45">
        <v>0.18789193177774499</v>
      </c>
      <c r="H45" t="s">
        <v>1994</v>
      </c>
      <c r="I45">
        <v>1</v>
      </c>
      <c r="J45" t="str">
        <f t="shared" si="1"/>
        <v/>
      </c>
    </row>
    <row r="46" spans="1:10">
      <c r="A46" t="s">
        <v>593</v>
      </c>
      <c r="B46" t="s">
        <v>594</v>
      </c>
      <c r="C46" t="str">
        <f t="shared" si="2"/>
        <v>1/10</v>
      </c>
      <c r="D46" t="str">
        <f>"249/8582"</f>
        <v>249/8582</v>
      </c>
      <c r="E46">
        <v>0.25516406935646602</v>
      </c>
      <c r="F46">
        <v>0.30033271726667998</v>
      </c>
      <c r="G46">
        <v>0.19319648479143101</v>
      </c>
      <c r="H46" t="s">
        <v>2005</v>
      </c>
      <c r="I46">
        <v>1</v>
      </c>
      <c r="J46" t="str">
        <f t="shared" si="1"/>
        <v/>
      </c>
    </row>
    <row r="47" spans="1:10">
      <c r="A47" t="s">
        <v>596</v>
      </c>
      <c r="B47" t="s">
        <v>597</v>
      </c>
      <c r="C47" t="str">
        <f t="shared" si="2"/>
        <v>1/10</v>
      </c>
      <c r="D47" t="str">
        <f>"250/8582"</f>
        <v>250/8582</v>
      </c>
      <c r="E47">
        <v>0.25605790822679297</v>
      </c>
      <c r="F47">
        <v>0.30033271726667998</v>
      </c>
      <c r="G47">
        <v>0.19319648479143101</v>
      </c>
      <c r="H47" t="s">
        <v>2005</v>
      </c>
      <c r="I47">
        <v>1</v>
      </c>
      <c r="J47" t="str">
        <f t="shared" si="1"/>
        <v/>
      </c>
    </row>
    <row r="48" spans="1:10">
      <c r="A48" t="s">
        <v>509</v>
      </c>
      <c r="B48" t="s">
        <v>510</v>
      </c>
      <c r="C48" t="str">
        <f t="shared" si="2"/>
        <v>1/10</v>
      </c>
      <c r="D48" t="str">
        <f>"256/8582"</f>
        <v>256/8582</v>
      </c>
      <c r="E48">
        <v>0.26140069836174001</v>
      </c>
      <c r="F48">
        <v>0.30033271726667998</v>
      </c>
      <c r="G48">
        <v>0.19319648479143101</v>
      </c>
      <c r="H48" t="s">
        <v>1998</v>
      </c>
      <c r="I48">
        <v>1</v>
      </c>
      <c r="J48" t="str">
        <f t="shared" si="1"/>
        <v/>
      </c>
    </row>
    <row r="49" spans="1:10">
      <c r="A49" t="s">
        <v>260</v>
      </c>
      <c r="B49" t="s">
        <v>261</v>
      </c>
      <c r="C49" t="str">
        <f t="shared" si="2"/>
        <v>1/10</v>
      </c>
      <c r="D49" t="str">
        <f>"263/8582"</f>
        <v>263/8582</v>
      </c>
      <c r="E49">
        <v>0.26759028969939203</v>
      </c>
      <c r="F49">
        <v>0.301039075911816</v>
      </c>
      <c r="G49">
        <v>0.193650867545613</v>
      </c>
      <c r="H49" t="s">
        <v>2010</v>
      </c>
      <c r="I49">
        <v>1</v>
      </c>
      <c r="J49" t="str">
        <f t="shared" si="1"/>
        <v/>
      </c>
    </row>
    <row r="50" spans="1:10">
      <c r="A50" t="s">
        <v>312</v>
      </c>
      <c r="B50" t="s">
        <v>313</v>
      </c>
      <c r="C50" t="str">
        <f t="shared" si="2"/>
        <v>1/10</v>
      </c>
      <c r="D50" t="str">
        <f>"282/8582"</f>
        <v>282/8582</v>
      </c>
      <c r="E50">
        <v>0.28415599456210799</v>
      </c>
      <c r="F50">
        <v>0.31060825587133201</v>
      </c>
      <c r="G50">
        <v>0.19980648038506801</v>
      </c>
      <c r="H50" t="s">
        <v>2012</v>
      </c>
      <c r="I50">
        <v>1</v>
      </c>
      <c r="J50" t="str">
        <f t="shared" si="1"/>
        <v/>
      </c>
    </row>
    <row r="51" spans="1:10">
      <c r="A51" t="s">
        <v>1261</v>
      </c>
      <c r="B51" t="s">
        <v>1262</v>
      </c>
      <c r="C51" t="str">
        <f t="shared" si="2"/>
        <v>1/10</v>
      </c>
      <c r="D51" t="str">
        <f>"286/8582"</f>
        <v>286/8582</v>
      </c>
      <c r="E51">
        <v>0.28760023691789999</v>
      </c>
      <c r="F51">
        <v>0.31060825587133201</v>
      </c>
      <c r="G51">
        <v>0.19980648038506801</v>
      </c>
      <c r="H51" t="s">
        <v>2005</v>
      </c>
      <c r="I51">
        <v>1</v>
      </c>
      <c r="J51" t="str">
        <f t="shared" si="1"/>
        <v/>
      </c>
    </row>
    <row r="52" spans="1:10">
      <c r="A52" t="s">
        <v>619</v>
      </c>
      <c r="B52" t="s">
        <v>620</v>
      </c>
      <c r="C52" t="str">
        <f t="shared" si="2"/>
        <v>1/10</v>
      </c>
      <c r="D52" t="str">
        <f>"400/8582"</f>
        <v>400/8582</v>
      </c>
      <c r="E52">
        <v>0.379705063108912</v>
      </c>
      <c r="F52">
        <v>0.402040655056495</v>
      </c>
      <c r="G52">
        <v>0.25862264360359299</v>
      </c>
      <c r="H52" t="s">
        <v>1994</v>
      </c>
      <c r="I52">
        <v>1</v>
      </c>
      <c r="J52" t="str">
        <f t="shared" si="1"/>
        <v/>
      </c>
    </row>
    <row r="53" spans="1:10">
      <c r="A53" t="s">
        <v>156</v>
      </c>
      <c r="B53" t="s">
        <v>157</v>
      </c>
      <c r="C53" t="str">
        <f t="shared" si="2"/>
        <v>1/10</v>
      </c>
      <c r="D53" t="str">
        <f>"440/8582"</f>
        <v>440/8582</v>
      </c>
      <c r="E53">
        <v>0.409387381551859</v>
      </c>
      <c r="F53">
        <v>0.41444829927780003</v>
      </c>
      <c r="G53">
        <v>0.26660416912606999</v>
      </c>
      <c r="H53" t="s">
        <v>2001</v>
      </c>
      <c r="I53">
        <v>1</v>
      </c>
      <c r="J53" t="str">
        <f t="shared" si="1"/>
        <v/>
      </c>
    </row>
    <row r="54" spans="1:10">
      <c r="A54" t="s">
        <v>158</v>
      </c>
      <c r="B54" t="s">
        <v>159</v>
      </c>
      <c r="C54" t="str">
        <f t="shared" si="2"/>
        <v>1/10</v>
      </c>
      <c r="D54" t="str">
        <f>"443/8582"</f>
        <v>443/8582</v>
      </c>
      <c r="E54">
        <v>0.41156114684687201</v>
      </c>
      <c r="F54">
        <v>0.41444829927780003</v>
      </c>
      <c r="G54">
        <v>0.26660416912606999</v>
      </c>
      <c r="H54" t="s">
        <v>2001</v>
      </c>
      <c r="I54">
        <v>1</v>
      </c>
      <c r="J54" t="str">
        <f t="shared" si="1"/>
        <v/>
      </c>
    </row>
    <row r="55" spans="1:10">
      <c r="A55" t="s">
        <v>160</v>
      </c>
      <c r="B55" t="s">
        <v>161</v>
      </c>
      <c r="C55" t="str">
        <f t="shared" si="2"/>
        <v>1/10</v>
      </c>
      <c r="D55" t="str">
        <f>"447/8582"</f>
        <v>447/8582</v>
      </c>
      <c r="E55">
        <v>0.41444829927780003</v>
      </c>
      <c r="F55">
        <v>0.41444829927780003</v>
      </c>
      <c r="G55">
        <v>0.26660416912606999</v>
      </c>
      <c r="H55" t="s">
        <v>2005</v>
      </c>
      <c r="I55">
        <v>1</v>
      </c>
      <c r="J55" t="str">
        <f t="shared" si="1"/>
        <v/>
      </c>
    </row>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3D46E-79BC-4D6A-808F-079E876E26CF}">
  <dimension ref="A1:J167"/>
  <sheetViews>
    <sheetView workbookViewId="0">
      <selection activeCell="P47" sqref="P47"/>
    </sheetView>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172</v>
      </c>
      <c r="B2" t="s">
        <v>173</v>
      </c>
      <c r="C2" t="str">
        <f>"4/19"</f>
        <v>4/19</v>
      </c>
      <c r="D2" t="str">
        <f>"91/8582"</f>
        <v>91/8582</v>
      </c>
      <c r="E2">
        <v>4.0598503163031998E-5</v>
      </c>
      <c r="F2">
        <v>6.7393515250633099E-3</v>
      </c>
      <c r="G2">
        <v>2.0940280578826999E-3</v>
      </c>
      <c r="H2" t="s">
        <v>2015</v>
      </c>
      <c r="I2">
        <v>4</v>
      </c>
      <c r="J2" t="str">
        <f t="shared" ref="J2:J65" si="0">IF(F2&lt;0.05,"*","")</f>
        <v>*</v>
      </c>
    </row>
    <row r="3" spans="1:10">
      <c r="A3" t="s">
        <v>205</v>
      </c>
      <c r="B3" t="s">
        <v>206</v>
      </c>
      <c r="C3" t="str">
        <f>"6/19"</f>
        <v>6/19</v>
      </c>
      <c r="D3" t="str">
        <f>"447/8582"</f>
        <v>447/8582</v>
      </c>
      <c r="E3">
        <v>2.9296429195670002E-4</v>
      </c>
      <c r="F3">
        <v>2.4316036232406101E-2</v>
      </c>
      <c r="G3">
        <v>7.55539489783069E-3</v>
      </c>
      <c r="H3" t="s">
        <v>2016</v>
      </c>
      <c r="I3">
        <v>6</v>
      </c>
      <c r="J3" t="str">
        <f t="shared" si="0"/>
        <v>*</v>
      </c>
    </row>
    <row r="4" spans="1:10">
      <c r="A4" t="s">
        <v>751</v>
      </c>
      <c r="B4" t="s">
        <v>752</v>
      </c>
      <c r="C4" t="str">
        <f>"2/19"</f>
        <v>2/19</v>
      </c>
      <c r="D4" t="str">
        <f>"18/8582"</f>
        <v>18/8582</v>
      </c>
      <c r="E4">
        <v>6.9568381599016303E-4</v>
      </c>
      <c r="F4">
        <v>2.9667450820188401E-2</v>
      </c>
      <c r="G4">
        <v>9.2181679783717996E-3</v>
      </c>
      <c r="H4" t="s">
        <v>1985</v>
      </c>
      <c r="I4">
        <v>2</v>
      </c>
      <c r="J4" t="str">
        <f t="shared" si="0"/>
        <v>*</v>
      </c>
    </row>
    <row r="5" spans="1:10">
      <c r="A5" t="s">
        <v>190</v>
      </c>
      <c r="B5" t="s">
        <v>191</v>
      </c>
      <c r="C5" t="str">
        <f>"5/19"</f>
        <v>5/19</v>
      </c>
      <c r="D5" t="str">
        <f>"342/8582"</f>
        <v>342/8582</v>
      </c>
      <c r="E5">
        <v>7.14878333016588E-4</v>
      </c>
      <c r="F5">
        <v>2.9667450820188401E-2</v>
      </c>
      <c r="G5">
        <v>9.2181679783717996E-3</v>
      </c>
      <c r="H5" t="s">
        <v>2017</v>
      </c>
      <c r="I5">
        <v>5</v>
      </c>
      <c r="J5" t="str">
        <f t="shared" si="0"/>
        <v>*</v>
      </c>
    </row>
    <row r="6" spans="1:10">
      <c r="A6" t="s">
        <v>773</v>
      </c>
      <c r="B6" t="s">
        <v>774</v>
      </c>
      <c r="C6" t="str">
        <f>"2/19"</f>
        <v>2/19</v>
      </c>
      <c r="D6" t="str">
        <f>"22/8582"</f>
        <v>22/8582</v>
      </c>
      <c r="E6">
        <v>1.0448151448136801E-3</v>
      </c>
      <c r="F6">
        <v>3.0960877998745698E-2</v>
      </c>
      <c r="G6">
        <v>9.6200572095024792E-3</v>
      </c>
      <c r="H6" t="s">
        <v>1446</v>
      </c>
      <c r="I6">
        <v>2</v>
      </c>
      <c r="J6" t="str">
        <f t="shared" si="0"/>
        <v>*</v>
      </c>
    </row>
    <row r="7" spans="1:10">
      <c r="A7" t="s">
        <v>455</v>
      </c>
      <c r="B7" t="s">
        <v>456</v>
      </c>
      <c r="C7" t="str">
        <f>"3/19"</f>
        <v>3/19</v>
      </c>
      <c r="D7" t="str">
        <f>"102/8582"</f>
        <v>102/8582</v>
      </c>
      <c r="E7">
        <v>1.3754829213073799E-3</v>
      </c>
      <c r="F7">
        <v>3.0960877998745698E-2</v>
      </c>
      <c r="G7">
        <v>9.6200572095024792E-3</v>
      </c>
      <c r="H7" t="s">
        <v>2018</v>
      </c>
      <c r="I7">
        <v>3</v>
      </c>
      <c r="J7" t="str">
        <f t="shared" si="0"/>
        <v>*</v>
      </c>
    </row>
    <row r="8" spans="1:10">
      <c r="A8" t="s">
        <v>280</v>
      </c>
      <c r="B8" t="s">
        <v>281</v>
      </c>
      <c r="C8" t="str">
        <f>"2/19"</f>
        <v>2/19</v>
      </c>
      <c r="D8" t="str">
        <f>"28/8582"</f>
        <v>28/8582</v>
      </c>
      <c r="E8">
        <v>1.69621605772376E-3</v>
      </c>
      <c r="F8">
        <v>3.0960877998745698E-2</v>
      </c>
      <c r="G8">
        <v>9.6200572095024792E-3</v>
      </c>
      <c r="H8" t="s">
        <v>2019</v>
      </c>
      <c r="I8">
        <v>2</v>
      </c>
      <c r="J8" t="str">
        <f t="shared" si="0"/>
        <v>*</v>
      </c>
    </row>
    <row r="9" spans="1:10">
      <c r="A9" t="s">
        <v>465</v>
      </c>
      <c r="B9" t="s">
        <v>466</v>
      </c>
      <c r="C9" t="str">
        <f>"3/19"</f>
        <v>3/19</v>
      </c>
      <c r="D9" t="str">
        <f>"115/8582"</f>
        <v>115/8582</v>
      </c>
      <c r="E9">
        <v>1.9422924838292E-3</v>
      </c>
      <c r="F9">
        <v>3.0960877998745698E-2</v>
      </c>
      <c r="G9">
        <v>9.6200572095024792E-3</v>
      </c>
      <c r="H9" t="s">
        <v>2018</v>
      </c>
      <c r="I9">
        <v>3</v>
      </c>
      <c r="J9" t="str">
        <f t="shared" si="0"/>
        <v>*</v>
      </c>
    </row>
    <row r="10" spans="1:10">
      <c r="A10" t="s">
        <v>754</v>
      </c>
      <c r="B10" t="s">
        <v>755</v>
      </c>
      <c r="C10" t="str">
        <f>"2/19"</f>
        <v>2/19</v>
      </c>
      <c r="D10" t="str">
        <f>"30/8582"</f>
        <v>30/8582</v>
      </c>
      <c r="E10">
        <v>1.94685210000037E-3</v>
      </c>
      <c r="F10">
        <v>3.0960877998745698E-2</v>
      </c>
      <c r="G10">
        <v>9.6200572095024792E-3</v>
      </c>
      <c r="H10" t="s">
        <v>1985</v>
      </c>
      <c r="I10">
        <v>2</v>
      </c>
      <c r="J10" t="str">
        <f t="shared" si="0"/>
        <v>*</v>
      </c>
    </row>
    <row r="11" spans="1:10">
      <c r="A11" t="s">
        <v>166</v>
      </c>
      <c r="B11" t="s">
        <v>167</v>
      </c>
      <c r="C11" t="str">
        <f>"2/19"</f>
        <v>2/19</v>
      </c>
      <c r="D11" t="str">
        <f>"33/8582"</f>
        <v>33/8582</v>
      </c>
      <c r="E11">
        <v>2.3537453318577101E-3</v>
      </c>
      <c r="F11">
        <v>3.0960877998745698E-2</v>
      </c>
      <c r="G11">
        <v>9.6200572095024792E-3</v>
      </c>
      <c r="H11" t="s">
        <v>2020</v>
      </c>
      <c r="I11">
        <v>2</v>
      </c>
      <c r="J11" t="str">
        <f t="shared" si="0"/>
        <v>*</v>
      </c>
    </row>
    <row r="12" spans="1:10">
      <c r="A12" t="s">
        <v>118</v>
      </c>
      <c r="B12" t="s">
        <v>119</v>
      </c>
      <c r="C12" t="str">
        <f>"2/19"</f>
        <v>2/19</v>
      </c>
      <c r="D12" t="str">
        <f>"33/8582"</f>
        <v>33/8582</v>
      </c>
      <c r="E12">
        <v>2.3537453318577101E-3</v>
      </c>
      <c r="F12">
        <v>3.0960877998745698E-2</v>
      </c>
      <c r="G12">
        <v>9.6200572095024792E-3</v>
      </c>
      <c r="H12" t="s">
        <v>1446</v>
      </c>
      <c r="I12">
        <v>2</v>
      </c>
      <c r="J12" t="str">
        <f t="shared" si="0"/>
        <v>*</v>
      </c>
    </row>
    <row r="13" spans="1:10">
      <c r="A13" t="s">
        <v>513</v>
      </c>
      <c r="B13" t="s">
        <v>514</v>
      </c>
      <c r="C13" t="str">
        <f>"4/19"</f>
        <v>4/19</v>
      </c>
      <c r="D13" t="str">
        <f>"266/8582"</f>
        <v>266/8582</v>
      </c>
      <c r="E13">
        <v>2.4209078944510002E-3</v>
      </c>
      <c r="F13">
        <v>3.0960877998745698E-2</v>
      </c>
      <c r="G13">
        <v>9.6200572095024792E-3</v>
      </c>
      <c r="H13" t="s">
        <v>2021</v>
      </c>
      <c r="I13">
        <v>4</v>
      </c>
      <c r="J13" t="str">
        <f t="shared" si="0"/>
        <v>*</v>
      </c>
    </row>
    <row r="14" spans="1:10">
      <c r="A14" t="s">
        <v>168</v>
      </c>
      <c r="B14" t="s">
        <v>169</v>
      </c>
      <c r="C14" t="str">
        <f t="shared" ref="C14:C77" si="1">"2/19"</f>
        <v>2/19</v>
      </c>
      <c r="D14" t="str">
        <f>"40/8582"</f>
        <v>40/8582</v>
      </c>
      <c r="E14">
        <v>3.4451866444566602E-3</v>
      </c>
      <c r="F14">
        <v>3.0960877998745698E-2</v>
      </c>
      <c r="G14">
        <v>9.6200572095024792E-3</v>
      </c>
      <c r="H14" t="s">
        <v>2020</v>
      </c>
      <c r="I14">
        <v>2</v>
      </c>
      <c r="J14" t="str">
        <f t="shared" si="0"/>
        <v>*</v>
      </c>
    </row>
    <row r="15" spans="1:10">
      <c r="A15" t="s">
        <v>322</v>
      </c>
      <c r="B15" t="s">
        <v>323</v>
      </c>
      <c r="C15" t="str">
        <f t="shared" si="1"/>
        <v>2/19</v>
      </c>
      <c r="D15" t="str">
        <f>"49/8582"</f>
        <v>49/8582</v>
      </c>
      <c r="E15">
        <v>5.1330616779604703E-3</v>
      </c>
      <c r="F15">
        <v>3.0960877998745698E-2</v>
      </c>
      <c r="G15">
        <v>9.6200572095024792E-3</v>
      </c>
      <c r="H15" t="s">
        <v>793</v>
      </c>
      <c r="I15">
        <v>2</v>
      </c>
      <c r="J15" t="str">
        <f t="shared" si="0"/>
        <v>*</v>
      </c>
    </row>
    <row r="16" spans="1:10">
      <c r="A16" t="s">
        <v>325</v>
      </c>
      <c r="B16" t="s">
        <v>326</v>
      </c>
      <c r="C16" t="str">
        <f t="shared" si="1"/>
        <v>2/19</v>
      </c>
      <c r="D16" t="str">
        <f>"51/8582"</f>
        <v>51/8582</v>
      </c>
      <c r="E16">
        <v>5.5505452169155901E-3</v>
      </c>
      <c r="F16">
        <v>3.0960877998745698E-2</v>
      </c>
      <c r="G16">
        <v>9.6200572095024792E-3</v>
      </c>
      <c r="H16" t="s">
        <v>793</v>
      </c>
      <c r="I16">
        <v>2</v>
      </c>
      <c r="J16" t="str">
        <f t="shared" si="0"/>
        <v>*</v>
      </c>
    </row>
    <row r="17" spans="1:10">
      <c r="A17" t="s">
        <v>327</v>
      </c>
      <c r="B17" t="s">
        <v>328</v>
      </c>
      <c r="C17" t="str">
        <f t="shared" si="1"/>
        <v>2/19</v>
      </c>
      <c r="D17" t="str">
        <f>"51/8582"</f>
        <v>51/8582</v>
      </c>
      <c r="E17">
        <v>5.5505452169155901E-3</v>
      </c>
      <c r="F17">
        <v>3.0960877998745698E-2</v>
      </c>
      <c r="G17">
        <v>9.6200572095024792E-3</v>
      </c>
      <c r="H17" t="s">
        <v>793</v>
      </c>
      <c r="I17">
        <v>2</v>
      </c>
      <c r="J17" t="str">
        <f t="shared" si="0"/>
        <v>*</v>
      </c>
    </row>
    <row r="18" spans="1:10">
      <c r="A18" t="s">
        <v>329</v>
      </c>
      <c r="B18" t="s">
        <v>330</v>
      </c>
      <c r="C18" t="str">
        <f t="shared" si="1"/>
        <v>2/19</v>
      </c>
      <c r="D18" t="str">
        <f>"51/8582"</f>
        <v>51/8582</v>
      </c>
      <c r="E18">
        <v>5.5505452169155901E-3</v>
      </c>
      <c r="F18">
        <v>3.0960877998745698E-2</v>
      </c>
      <c r="G18">
        <v>9.6200572095024792E-3</v>
      </c>
      <c r="H18" t="s">
        <v>793</v>
      </c>
      <c r="I18">
        <v>2</v>
      </c>
      <c r="J18" t="str">
        <f t="shared" si="0"/>
        <v>*</v>
      </c>
    </row>
    <row r="19" spans="1:10">
      <c r="A19" t="s">
        <v>331</v>
      </c>
      <c r="B19" t="s">
        <v>332</v>
      </c>
      <c r="C19" t="str">
        <f t="shared" si="1"/>
        <v>2/19</v>
      </c>
      <c r="D19" t="str">
        <f>"52/8582"</f>
        <v>52/8582</v>
      </c>
      <c r="E19">
        <v>5.7649720360559396E-3</v>
      </c>
      <c r="F19">
        <v>3.0960877998745698E-2</v>
      </c>
      <c r="G19">
        <v>9.6200572095024792E-3</v>
      </c>
      <c r="H19" t="s">
        <v>793</v>
      </c>
      <c r="I19">
        <v>2</v>
      </c>
      <c r="J19" t="str">
        <f t="shared" si="0"/>
        <v>*</v>
      </c>
    </row>
    <row r="20" spans="1:10">
      <c r="A20" t="s">
        <v>333</v>
      </c>
      <c r="B20" t="s">
        <v>334</v>
      </c>
      <c r="C20" t="str">
        <f t="shared" si="1"/>
        <v>2/19</v>
      </c>
      <c r="D20" t="str">
        <f>"52/8582"</f>
        <v>52/8582</v>
      </c>
      <c r="E20">
        <v>5.7649720360559396E-3</v>
      </c>
      <c r="F20">
        <v>3.0960877998745698E-2</v>
      </c>
      <c r="G20">
        <v>9.6200572095024792E-3</v>
      </c>
      <c r="H20" t="s">
        <v>793</v>
      </c>
      <c r="I20">
        <v>2</v>
      </c>
      <c r="J20" t="str">
        <f t="shared" si="0"/>
        <v>*</v>
      </c>
    </row>
    <row r="21" spans="1:10">
      <c r="A21" t="s">
        <v>335</v>
      </c>
      <c r="B21" t="s">
        <v>336</v>
      </c>
      <c r="C21" t="str">
        <f t="shared" si="1"/>
        <v>2/19</v>
      </c>
      <c r="D21" t="str">
        <f>"52/8582"</f>
        <v>52/8582</v>
      </c>
      <c r="E21">
        <v>5.7649720360559396E-3</v>
      </c>
      <c r="F21">
        <v>3.0960877998745698E-2</v>
      </c>
      <c r="G21">
        <v>9.6200572095024792E-3</v>
      </c>
      <c r="H21" t="s">
        <v>793</v>
      </c>
      <c r="I21">
        <v>2</v>
      </c>
      <c r="J21" t="str">
        <f t="shared" si="0"/>
        <v>*</v>
      </c>
    </row>
    <row r="22" spans="1:10">
      <c r="A22" t="s">
        <v>337</v>
      </c>
      <c r="B22" t="s">
        <v>338</v>
      </c>
      <c r="C22" t="str">
        <f t="shared" si="1"/>
        <v>2/19</v>
      </c>
      <c r="D22" t="str">
        <f>"52/8582"</f>
        <v>52/8582</v>
      </c>
      <c r="E22">
        <v>5.7649720360559396E-3</v>
      </c>
      <c r="F22">
        <v>3.0960877998745698E-2</v>
      </c>
      <c r="G22">
        <v>9.6200572095024792E-3</v>
      </c>
      <c r="H22" t="s">
        <v>793</v>
      </c>
      <c r="I22">
        <v>2</v>
      </c>
      <c r="J22" t="str">
        <f t="shared" si="0"/>
        <v>*</v>
      </c>
    </row>
    <row r="23" spans="1:10">
      <c r="A23" t="s">
        <v>339</v>
      </c>
      <c r="B23" t="s">
        <v>340</v>
      </c>
      <c r="C23" t="str">
        <f t="shared" si="1"/>
        <v>2/19</v>
      </c>
      <c r="D23" t="str">
        <f>"52/8582"</f>
        <v>52/8582</v>
      </c>
      <c r="E23">
        <v>5.7649720360559396E-3</v>
      </c>
      <c r="F23">
        <v>3.0960877998745698E-2</v>
      </c>
      <c r="G23">
        <v>9.6200572095024792E-3</v>
      </c>
      <c r="H23" t="s">
        <v>793</v>
      </c>
      <c r="I23">
        <v>2</v>
      </c>
      <c r="J23" t="str">
        <f t="shared" si="0"/>
        <v>*</v>
      </c>
    </row>
    <row r="24" spans="1:10">
      <c r="A24" t="s">
        <v>341</v>
      </c>
      <c r="B24" t="s">
        <v>342</v>
      </c>
      <c r="C24" t="str">
        <f t="shared" si="1"/>
        <v>2/19</v>
      </c>
      <c r="D24" t="str">
        <f>"53/8582"</f>
        <v>53/8582</v>
      </c>
      <c r="E24">
        <v>5.9831675779490898E-3</v>
      </c>
      <c r="F24">
        <v>3.0960877998745698E-2</v>
      </c>
      <c r="G24">
        <v>9.6200572095024792E-3</v>
      </c>
      <c r="H24" t="s">
        <v>793</v>
      </c>
      <c r="I24">
        <v>2</v>
      </c>
      <c r="J24" t="str">
        <f t="shared" si="0"/>
        <v>*</v>
      </c>
    </row>
    <row r="25" spans="1:10">
      <c r="A25" t="s">
        <v>343</v>
      </c>
      <c r="B25" t="s">
        <v>344</v>
      </c>
      <c r="C25" t="str">
        <f t="shared" si="1"/>
        <v>2/19</v>
      </c>
      <c r="D25" t="str">
        <f>"54/8582"</f>
        <v>54/8582</v>
      </c>
      <c r="E25">
        <v>6.2051159170714897E-3</v>
      </c>
      <c r="F25">
        <v>3.0960877998745698E-2</v>
      </c>
      <c r="G25">
        <v>9.6200572095024792E-3</v>
      </c>
      <c r="H25" t="s">
        <v>793</v>
      </c>
      <c r="I25">
        <v>2</v>
      </c>
      <c r="J25" t="str">
        <f t="shared" si="0"/>
        <v>*</v>
      </c>
    </row>
    <row r="26" spans="1:10">
      <c r="A26" t="s">
        <v>345</v>
      </c>
      <c r="B26" t="s">
        <v>346</v>
      </c>
      <c r="C26" t="str">
        <f t="shared" si="1"/>
        <v>2/19</v>
      </c>
      <c r="D26" t="str">
        <f>"55/8582"</f>
        <v>55/8582</v>
      </c>
      <c r="E26">
        <v>6.4308011735642696E-3</v>
      </c>
      <c r="F26">
        <v>3.0960877998745698E-2</v>
      </c>
      <c r="G26">
        <v>9.6200572095024792E-3</v>
      </c>
      <c r="H26" t="s">
        <v>793</v>
      </c>
      <c r="I26">
        <v>2</v>
      </c>
      <c r="J26" t="str">
        <f t="shared" si="0"/>
        <v>*</v>
      </c>
    </row>
    <row r="27" spans="1:10">
      <c r="A27" t="s">
        <v>347</v>
      </c>
      <c r="B27" t="s">
        <v>348</v>
      </c>
      <c r="C27" t="str">
        <f t="shared" si="1"/>
        <v>2/19</v>
      </c>
      <c r="D27" t="str">
        <f>"55/8582"</f>
        <v>55/8582</v>
      </c>
      <c r="E27">
        <v>6.4308011735642696E-3</v>
      </c>
      <c r="F27">
        <v>3.0960877998745698E-2</v>
      </c>
      <c r="G27">
        <v>9.6200572095024792E-3</v>
      </c>
      <c r="H27" t="s">
        <v>793</v>
      </c>
      <c r="I27">
        <v>2</v>
      </c>
      <c r="J27" t="str">
        <f t="shared" si="0"/>
        <v>*</v>
      </c>
    </row>
    <row r="28" spans="1:10">
      <c r="A28" t="s">
        <v>349</v>
      </c>
      <c r="B28" t="s">
        <v>350</v>
      </c>
      <c r="C28" t="str">
        <f t="shared" si="1"/>
        <v>2/19</v>
      </c>
      <c r="D28" t="str">
        <f>"56/8582"</f>
        <v>56/8582</v>
      </c>
      <c r="E28">
        <v>6.6602075131249596E-3</v>
      </c>
      <c r="F28">
        <v>3.0960877998745698E-2</v>
      </c>
      <c r="G28">
        <v>9.6200572095024792E-3</v>
      </c>
      <c r="H28" t="s">
        <v>793</v>
      </c>
      <c r="I28">
        <v>2</v>
      </c>
      <c r="J28" t="str">
        <f t="shared" si="0"/>
        <v>*</v>
      </c>
    </row>
    <row r="29" spans="1:10">
      <c r="A29" t="s">
        <v>351</v>
      </c>
      <c r="B29" t="s">
        <v>352</v>
      </c>
      <c r="C29" t="str">
        <f t="shared" si="1"/>
        <v>2/19</v>
      </c>
      <c r="D29" t="str">
        <f>"56/8582"</f>
        <v>56/8582</v>
      </c>
      <c r="E29">
        <v>6.6602075131249596E-3</v>
      </c>
      <c r="F29">
        <v>3.0960877998745698E-2</v>
      </c>
      <c r="G29">
        <v>9.6200572095024792E-3</v>
      </c>
      <c r="H29" t="s">
        <v>793</v>
      </c>
      <c r="I29">
        <v>2</v>
      </c>
      <c r="J29" t="str">
        <f t="shared" si="0"/>
        <v>*</v>
      </c>
    </row>
    <row r="30" spans="1:10">
      <c r="A30" t="s">
        <v>353</v>
      </c>
      <c r="B30" t="s">
        <v>354</v>
      </c>
      <c r="C30" t="str">
        <f t="shared" si="1"/>
        <v>2/19</v>
      </c>
      <c r="D30" t="str">
        <f>"56/8582"</f>
        <v>56/8582</v>
      </c>
      <c r="E30">
        <v>6.6602075131249596E-3</v>
      </c>
      <c r="F30">
        <v>3.0960877998745698E-2</v>
      </c>
      <c r="G30">
        <v>9.6200572095024792E-3</v>
      </c>
      <c r="H30" t="s">
        <v>793</v>
      </c>
      <c r="I30">
        <v>2</v>
      </c>
      <c r="J30" t="str">
        <f t="shared" si="0"/>
        <v>*</v>
      </c>
    </row>
    <row r="31" spans="1:10">
      <c r="A31" t="s">
        <v>355</v>
      </c>
      <c r="B31" t="s">
        <v>356</v>
      </c>
      <c r="C31" t="str">
        <f t="shared" si="1"/>
        <v>2/19</v>
      </c>
      <c r="D31" t="str">
        <f>"57/8582"</f>
        <v>57/8582</v>
      </c>
      <c r="E31">
        <v>6.8933191468997903E-3</v>
      </c>
      <c r="F31">
        <v>3.0960877998745698E-2</v>
      </c>
      <c r="G31">
        <v>9.6200572095024792E-3</v>
      </c>
      <c r="H31" t="s">
        <v>793</v>
      </c>
      <c r="I31">
        <v>2</v>
      </c>
      <c r="J31" t="str">
        <f t="shared" si="0"/>
        <v>*</v>
      </c>
    </row>
    <row r="32" spans="1:10">
      <c r="A32" t="s">
        <v>357</v>
      </c>
      <c r="B32" t="s">
        <v>358</v>
      </c>
      <c r="C32" t="str">
        <f t="shared" si="1"/>
        <v>2/19</v>
      </c>
      <c r="D32" t="str">
        <f>"57/8582"</f>
        <v>57/8582</v>
      </c>
      <c r="E32">
        <v>6.8933191468997903E-3</v>
      </c>
      <c r="F32">
        <v>3.0960877998745698E-2</v>
      </c>
      <c r="G32">
        <v>9.6200572095024792E-3</v>
      </c>
      <c r="H32" t="s">
        <v>793</v>
      </c>
      <c r="I32">
        <v>2</v>
      </c>
      <c r="J32" t="str">
        <f t="shared" si="0"/>
        <v>*</v>
      </c>
    </row>
    <row r="33" spans="1:10">
      <c r="A33" t="s">
        <v>359</v>
      </c>
      <c r="B33" t="s">
        <v>360</v>
      </c>
      <c r="C33" t="str">
        <f t="shared" si="1"/>
        <v>2/19</v>
      </c>
      <c r="D33" t="str">
        <f>"57/8582"</f>
        <v>57/8582</v>
      </c>
      <c r="E33">
        <v>6.8933191468997903E-3</v>
      </c>
      <c r="F33">
        <v>3.0960877998745698E-2</v>
      </c>
      <c r="G33">
        <v>9.6200572095024792E-3</v>
      </c>
      <c r="H33" t="s">
        <v>793</v>
      </c>
      <c r="I33">
        <v>2</v>
      </c>
      <c r="J33" t="str">
        <f t="shared" si="0"/>
        <v>*</v>
      </c>
    </row>
    <row r="34" spans="1:10">
      <c r="A34" t="s">
        <v>361</v>
      </c>
      <c r="B34" t="s">
        <v>362</v>
      </c>
      <c r="C34" t="str">
        <f t="shared" si="1"/>
        <v>2/19</v>
      </c>
      <c r="D34" t="str">
        <f>"57/8582"</f>
        <v>57/8582</v>
      </c>
      <c r="E34">
        <v>6.8933191468997903E-3</v>
      </c>
      <c r="F34">
        <v>3.0960877998745698E-2</v>
      </c>
      <c r="G34">
        <v>9.6200572095024792E-3</v>
      </c>
      <c r="H34" t="s">
        <v>793</v>
      </c>
      <c r="I34">
        <v>2</v>
      </c>
      <c r="J34" t="str">
        <f t="shared" si="0"/>
        <v>*</v>
      </c>
    </row>
    <row r="35" spans="1:10">
      <c r="A35" t="s">
        <v>363</v>
      </c>
      <c r="B35" t="s">
        <v>364</v>
      </c>
      <c r="C35" t="str">
        <f t="shared" si="1"/>
        <v>2/19</v>
      </c>
      <c r="D35" t="str">
        <f>"59/8582"</f>
        <v>59/8582</v>
      </c>
      <c r="E35">
        <v>7.3705953682740803E-3</v>
      </c>
      <c r="F35">
        <v>3.0960877998745698E-2</v>
      </c>
      <c r="G35">
        <v>9.6200572095024792E-3</v>
      </c>
      <c r="H35" t="s">
        <v>793</v>
      </c>
      <c r="I35">
        <v>2</v>
      </c>
      <c r="J35" t="str">
        <f t="shared" si="0"/>
        <v>*</v>
      </c>
    </row>
    <row r="36" spans="1:10">
      <c r="A36" t="s">
        <v>365</v>
      </c>
      <c r="B36" t="s">
        <v>366</v>
      </c>
      <c r="C36" t="str">
        <f t="shared" si="1"/>
        <v>2/19</v>
      </c>
      <c r="D36" t="str">
        <f>"60/8582"</f>
        <v>60/8582</v>
      </c>
      <c r="E36">
        <v>7.6147286044413003E-3</v>
      </c>
      <c r="F36">
        <v>3.0960877998745698E-2</v>
      </c>
      <c r="G36">
        <v>9.6200572095024792E-3</v>
      </c>
      <c r="H36" t="s">
        <v>793</v>
      </c>
      <c r="I36">
        <v>2</v>
      </c>
      <c r="J36" t="str">
        <f t="shared" si="0"/>
        <v>*</v>
      </c>
    </row>
    <row r="37" spans="1:10">
      <c r="A37" t="s">
        <v>367</v>
      </c>
      <c r="B37" t="s">
        <v>368</v>
      </c>
      <c r="C37" t="str">
        <f t="shared" si="1"/>
        <v>2/19</v>
      </c>
      <c r="D37" t="str">
        <f>"62/8582"</f>
        <v>62/8582</v>
      </c>
      <c r="E37">
        <v>8.11390728696108E-3</v>
      </c>
      <c r="F37">
        <v>3.0960877998745698E-2</v>
      </c>
      <c r="G37">
        <v>9.6200572095024792E-3</v>
      </c>
      <c r="H37" t="s">
        <v>793</v>
      </c>
      <c r="I37">
        <v>2</v>
      </c>
      <c r="J37" t="str">
        <f t="shared" si="0"/>
        <v>*</v>
      </c>
    </row>
    <row r="38" spans="1:10">
      <c r="A38" t="s">
        <v>369</v>
      </c>
      <c r="B38" t="s">
        <v>370</v>
      </c>
      <c r="C38" t="str">
        <f t="shared" si="1"/>
        <v>2/19</v>
      </c>
      <c r="D38" t="str">
        <f>"63/8582"</f>
        <v>63/8582</v>
      </c>
      <c r="E38">
        <v>8.3689216516776507E-3</v>
      </c>
      <c r="F38">
        <v>3.0960877998745698E-2</v>
      </c>
      <c r="G38">
        <v>9.6200572095024792E-3</v>
      </c>
      <c r="H38" t="s">
        <v>793</v>
      </c>
      <c r="I38">
        <v>2</v>
      </c>
      <c r="J38" t="str">
        <f t="shared" si="0"/>
        <v>*</v>
      </c>
    </row>
    <row r="39" spans="1:10">
      <c r="A39" t="s">
        <v>371</v>
      </c>
      <c r="B39" t="s">
        <v>372</v>
      </c>
      <c r="C39" t="str">
        <f t="shared" si="1"/>
        <v>2/19</v>
      </c>
      <c r="D39" t="str">
        <f>"63/8582"</f>
        <v>63/8582</v>
      </c>
      <c r="E39">
        <v>8.3689216516776507E-3</v>
      </c>
      <c r="F39">
        <v>3.0960877998745698E-2</v>
      </c>
      <c r="G39">
        <v>9.6200572095024792E-3</v>
      </c>
      <c r="H39" t="s">
        <v>793</v>
      </c>
      <c r="I39">
        <v>2</v>
      </c>
      <c r="J39" t="str">
        <f t="shared" si="0"/>
        <v>*</v>
      </c>
    </row>
    <row r="40" spans="1:10">
      <c r="A40" t="s">
        <v>373</v>
      </c>
      <c r="B40" t="s">
        <v>374</v>
      </c>
      <c r="C40" t="str">
        <f t="shared" si="1"/>
        <v>2/19</v>
      </c>
      <c r="D40" t="str">
        <f>"63/8582"</f>
        <v>63/8582</v>
      </c>
      <c r="E40">
        <v>8.3689216516776507E-3</v>
      </c>
      <c r="F40">
        <v>3.0960877998745698E-2</v>
      </c>
      <c r="G40">
        <v>9.6200572095024792E-3</v>
      </c>
      <c r="H40" t="s">
        <v>793</v>
      </c>
      <c r="I40">
        <v>2</v>
      </c>
      <c r="J40" t="str">
        <f t="shared" si="0"/>
        <v>*</v>
      </c>
    </row>
    <row r="41" spans="1:10">
      <c r="A41" t="s">
        <v>375</v>
      </c>
      <c r="B41" t="s">
        <v>376</v>
      </c>
      <c r="C41" t="str">
        <f t="shared" si="1"/>
        <v>2/19</v>
      </c>
      <c r="D41" t="str">
        <f>"64/8582"</f>
        <v>64/8582</v>
      </c>
      <c r="E41">
        <v>8.6275320521783608E-3</v>
      </c>
      <c r="F41">
        <v>3.0960877998745698E-2</v>
      </c>
      <c r="G41">
        <v>9.6200572095024792E-3</v>
      </c>
      <c r="H41" t="s">
        <v>793</v>
      </c>
      <c r="I41">
        <v>2</v>
      </c>
      <c r="J41" t="str">
        <f t="shared" si="0"/>
        <v>*</v>
      </c>
    </row>
    <row r="42" spans="1:10">
      <c r="A42" t="s">
        <v>377</v>
      </c>
      <c r="B42" t="s">
        <v>378</v>
      </c>
      <c r="C42" t="str">
        <f t="shared" si="1"/>
        <v>2/19</v>
      </c>
      <c r="D42" t="str">
        <f>"64/8582"</f>
        <v>64/8582</v>
      </c>
      <c r="E42">
        <v>8.6275320521783608E-3</v>
      </c>
      <c r="F42">
        <v>3.0960877998745698E-2</v>
      </c>
      <c r="G42">
        <v>9.6200572095024792E-3</v>
      </c>
      <c r="H42" t="s">
        <v>793</v>
      </c>
      <c r="I42">
        <v>2</v>
      </c>
      <c r="J42" t="str">
        <f t="shared" si="0"/>
        <v>*</v>
      </c>
    </row>
    <row r="43" spans="1:10">
      <c r="A43" t="s">
        <v>379</v>
      </c>
      <c r="B43" t="s">
        <v>380</v>
      </c>
      <c r="C43" t="str">
        <f t="shared" si="1"/>
        <v>2/19</v>
      </c>
      <c r="D43" t="str">
        <f>"64/8582"</f>
        <v>64/8582</v>
      </c>
      <c r="E43">
        <v>8.6275320521783608E-3</v>
      </c>
      <c r="F43">
        <v>3.0960877998745698E-2</v>
      </c>
      <c r="G43">
        <v>9.6200572095024792E-3</v>
      </c>
      <c r="H43" t="s">
        <v>793</v>
      </c>
      <c r="I43">
        <v>2</v>
      </c>
      <c r="J43" t="str">
        <f t="shared" si="0"/>
        <v>*</v>
      </c>
    </row>
    <row r="44" spans="1:10">
      <c r="A44" t="s">
        <v>381</v>
      </c>
      <c r="B44" t="s">
        <v>382</v>
      </c>
      <c r="C44" t="str">
        <f t="shared" si="1"/>
        <v>2/19</v>
      </c>
      <c r="D44" t="str">
        <f>"66/8582"</f>
        <v>66/8582</v>
      </c>
      <c r="E44">
        <v>9.1554792885333407E-3</v>
      </c>
      <c r="F44">
        <v>3.0960877998745698E-2</v>
      </c>
      <c r="G44">
        <v>9.6200572095024792E-3</v>
      </c>
      <c r="H44" t="s">
        <v>793</v>
      </c>
      <c r="I44">
        <v>2</v>
      </c>
      <c r="J44" t="str">
        <f t="shared" si="0"/>
        <v>*</v>
      </c>
    </row>
    <row r="45" spans="1:10">
      <c r="A45" t="s">
        <v>383</v>
      </c>
      <c r="B45" t="s">
        <v>384</v>
      </c>
      <c r="C45" t="str">
        <f t="shared" si="1"/>
        <v>2/19</v>
      </c>
      <c r="D45" t="str">
        <f>"66/8582"</f>
        <v>66/8582</v>
      </c>
      <c r="E45">
        <v>9.1554792885333407E-3</v>
      </c>
      <c r="F45">
        <v>3.0960877998745698E-2</v>
      </c>
      <c r="G45">
        <v>9.6200572095024792E-3</v>
      </c>
      <c r="H45" t="s">
        <v>793</v>
      </c>
      <c r="I45">
        <v>2</v>
      </c>
      <c r="J45" t="str">
        <f t="shared" si="0"/>
        <v>*</v>
      </c>
    </row>
    <row r="46" spans="1:10">
      <c r="A46" t="s">
        <v>385</v>
      </c>
      <c r="B46" t="s">
        <v>386</v>
      </c>
      <c r="C46" t="str">
        <f t="shared" si="1"/>
        <v>2/19</v>
      </c>
      <c r="D46" t="str">
        <f>"66/8582"</f>
        <v>66/8582</v>
      </c>
      <c r="E46">
        <v>9.1554792885333407E-3</v>
      </c>
      <c r="F46">
        <v>3.0960877998745698E-2</v>
      </c>
      <c r="G46">
        <v>9.6200572095024792E-3</v>
      </c>
      <c r="H46" t="s">
        <v>793</v>
      </c>
      <c r="I46">
        <v>2</v>
      </c>
      <c r="J46" t="str">
        <f t="shared" si="0"/>
        <v>*</v>
      </c>
    </row>
    <row r="47" spans="1:10">
      <c r="A47" t="s">
        <v>387</v>
      </c>
      <c r="B47" t="s">
        <v>388</v>
      </c>
      <c r="C47" t="str">
        <f t="shared" si="1"/>
        <v>2/19</v>
      </c>
      <c r="D47" t="str">
        <f>"67/8582"</f>
        <v>67/8582</v>
      </c>
      <c r="E47">
        <v>9.4247853995017301E-3</v>
      </c>
      <c r="F47">
        <v>3.0960877998745698E-2</v>
      </c>
      <c r="G47">
        <v>9.6200572095024792E-3</v>
      </c>
      <c r="H47" t="s">
        <v>793</v>
      </c>
      <c r="I47">
        <v>2</v>
      </c>
      <c r="J47" t="str">
        <f t="shared" si="0"/>
        <v>*</v>
      </c>
    </row>
    <row r="48" spans="1:10">
      <c r="A48" t="s">
        <v>389</v>
      </c>
      <c r="B48" t="s">
        <v>390</v>
      </c>
      <c r="C48" t="str">
        <f t="shared" si="1"/>
        <v>2/19</v>
      </c>
      <c r="D48" t="str">
        <f>"68/8582"</f>
        <v>68/8582</v>
      </c>
      <c r="E48">
        <v>9.6976260962714899E-3</v>
      </c>
      <c r="F48">
        <v>3.0960877998745698E-2</v>
      </c>
      <c r="G48">
        <v>9.6200572095024792E-3</v>
      </c>
      <c r="H48" t="s">
        <v>793</v>
      </c>
      <c r="I48">
        <v>2</v>
      </c>
      <c r="J48" t="str">
        <f t="shared" si="0"/>
        <v>*</v>
      </c>
    </row>
    <row r="49" spans="1:10">
      <c r="A49" t="s">
        <v>391</v>
      </c>
      <c r="B49" t="s">
        <v>392</v>
      </c>
      <c r="C49" t="str">
        <f t="shared" si="1"/>
        <v>2/19</v>
      </c>
      <c r="D49" t="str">
        <f>"68/8582"</f>
        <v>68/8582</v>
      </c>
      <c r="E49">
        <v>9.6976260962714899E-3</v>
      </c>
      <c r="F49">
        <v>3.0960877998745698E-2</v>
      </c>
      <c r="G49">
        <v>9.6200572095024792E-3</v>
      </c>
      <c r="H49" t="s">
        <v>793</v>
      </c>
      <c r="I49">
        <v>2</v>
      </c>
      <c r="J49" t="str">
        <f t="shared" si="0"/>
        <v>*</v>
      </c>
    </row>
    <row r="50" spans="1:10">
      <c r="A50" t="s">
        <v>393</v>
      </c>
      <c r="B50" t="s">
        <v>394</v>
      </c>
      <c r="C50" t="str">
        <f t="shared" si="1"/>
        <v>2/19</v>
      </c>
      <c r="D50" t="str">
        <f>"70/8582"</f>
        <v>70/8582</v>
      </c>
      <c r="E50">
        <v>1.0253850284065801E-2</v>
      </c>
      <c r="F50">
        <v>3.0960877998745698E-2</v>
      </c>
      <c r="G50">
        <v>9.6200572095024792E-3</v>
      </c>
      <c r="H50" t="s">
        <v>793</v>
      </c>
      <c r="I50">
        <v>2</v>
      </c>
      <c r="J50" t="str">
        <f t="shared" si="0"/>
        <v>*</v>
      </c>
    </row>
    <row r="51" spans="1:10">
      <c r="A51" t="s">
        <v>395</v>
      </c>
      <c r="B51" t="s">
        <v>396</v>
      </c>
      <c r="C51" t="str">
        <f t="shared" si="1"/>
        <v>2/19</v>
      </c>
      <c r="D51" t="str">
        <f>"70/8582"</f>
        <v>70/8582</v>
      </c>
      <c r="E51">
        <v>1.0253850284065801E-2</v>
      </c>
      <c r="F51">
        <v>3.0960877998745698E-2</v>
      </c>
      <c r="G51">
        <v>9.6200572095024792E-3</v>
      </c>
      <c r="H51" t="s">
        <v>793</v>
      </c>
      <c r="I51">
        <v>2</v>
      </c>
      <c r="J51" t="str">
        <f t="shared" si="0"/>
        <v>*</v>
      </c>
    </row>
    <row r="52" spans="1:10">
      <c r="A52" t="s">
        <v>397</v>
      </c>
      <c r="B52" t="s">
        <v>398</v>
      </c>
      <c r="C52" t="str">
        <f t="shared" si="1"/>
        <v>2/19</v>
      </c>
      <c r="D52" t="str">
        <f>"70/8582"</f>
        <v>70/8582</v>
      </c>
      <c r="E52">
        <v>1.0253850284065801E-2</v>
      </c>
      <c r="F52">
        <v>3.0960877998745698E-2</v>
      </c>
      <c r="G52">
        <v>9.6200572095024792E-3</v>
      </c>
      <c r="H52" t="s">
        <v>793</v>
      </c>
      <c r="I52">
        <v>2</v>
      </c>
      <c r="J52" t="str">
        <f t="shared" si="0"/>
        <v>*</v>
      </c>
    </row>
    <row r="53" spans="1:10">
      <c r="A53" t="s">
        <v>399</v>
      </c>
      <c r="B53" t="s">
        <v>400</v>
      </c>
      <c r="C53" t="str">
        <f t="shared" si="1"/>
        <v>2/19</v>
      </c>
      <c r="D53" t="str">
        <f>"72/8582"</f>
        <v>72/8582</v>
      </c>
      <c r="E53">
        <v>1.0824030365652699E-2</v>
      </c>
      <c r="F53">
        <v>3.0960877998745698E-2</v>
      </c>
      <c r="G53">
        <v>9.6200572095024792E-3</v>
      </c>
      <c r="H53" t="s">
        <v>793</v>
      </c>
      <c r="I53">
        <v>2</v>
      </c>
      <c r="J53" t="str">
        <f t="shared" si="0"/>
        <v>*</v>
      </c>
    </row>
    <row r="54" spans="1:10">
      <c r="A54" t="s">
        <v>401</v>
      </c>
      <c r="B54" t="s">
        <v>402</v>
      </c>
      <c r="C54" t="str">
        <f t="shared" si="1"/>
        <v>2/19</v>
      </c>
      <c r="D54" t="str">
        <f>"73/8582"</f>
        <v>73/8582</v>
      </c>
      <c r="E54">
        <v>1.11143160941272E-2</v>
      </c>
      <c r="F54">
        <v>3.0960877998745698E-2</v>
      </c>
      <c r="G54">
        <v>9.6200572095024792E-3</v>
      </c>
      <c r="H54" t="s">
        <v>793</v>
      </c>
      <c r="I54">
        <v>2</v>
      </c>
      <c r="J54" t="str">
        <f t="shared" si="0"/>
        <v>*</v>
      </c>
    </row>
    <row r="55" spans="1:10">
      <c r="A55" t="s">
        <v>403</v>
      </c>
      <c r="B55" t="s">
        <v>404</v>
      </c>
      <c r="C55" t="str">
        <f t="shared" si="1"/>
        <v>2/19</v>
      </c>
      <c r="D55" t="str">
        <f>"73/8582"</f>
        <v>73/8582</v>
      </c>
      <c r="E55">
        <v>1.11143160941272E-2</v>
      </c>
      <c r="F55">
        <v>3.0960877998745698E-2</v>
      </c>
      <c r="G55">
        <v>9.6200572095024792E-3</v>
      </c>
      <c r="H55" t="s">
        <v>793</v>
      </c>
      <c r="I55">
        <v>2</v>
      </c>
      <c r="J55" t="str">
        <f t="shared" si="0"/>
        <v>*</v>
      </c>
    </row>
    <row r="56" spans="1:10">
      <c r="A56" t="s">
        <v>405</v>
      </c>
      <c r="B56" t="s">
        <v>406</v>
      </c>
      <c r="C56" t="str">
        <f t="shared" si="1"/>
        <v>2/19</v>
      </c>
      <c r="D56" t="str">
        <f>"73/8582"</f>
        <v>73/8582</v>
      </c>
      <c r="E56">
        <v>1.11143160941272E-2</v>
      </c>
      <c r="F56">
        <v>3.0960877998745698E-2</v>
      </c>
      <c r="G56">
        <v>9.6200572095024792E-3</v>
      </c>
      <c r="H56" t="s">
        <v>793</v>
      </c>
      <c r="I56">
        <v>2</v>
      </c>
      <c r="J56" t="str">
        <f t="shared" si="0"/>
        <v>*</v>
      </c>
    </row>
    <row r="57" spans="1:10">
      <c r="A57" t="s">
        <v>407</v>
      </c>
      <c r="B57" t="s">
        <v>408</v>
      </c>
      <c r="C57" t="str">
        <f t="shared" si="1"/>
        <v>2/19</v>
      </c>
      <c r="D57" t="str">
        <f>"74/8582"</f>
        <v>74/8582</v>
      </c>
      <c r="E57">
        <v>1.14080455564824E-2</v>
      </c>
      <c r="F57">
        <v>3.0960877998745698E-2</v>
      </c>
      <c r="G57">
        <v>9.6200572095024792E-3</v>
      </c>
      <c r="H57" t="s">
        <v>793</v>
      </c>
      <c r="I57">
        <v>2</v>
      </c>
      <c r="J57" t="str">
        <f t="shared" si="0"/>
        <v>*</v>
      </c>
    </row>
    <row r="58" spans="1:10">
      <c r="A58" t="s">
        <v>409</v>
      </c>
      <c r="B58" t="s">
        <v>410</v>
      </c>
      <c r="C58" t="str">
        <f t="shared" si="1"/>
        <v>2/19</v>
      </c>
      <c r="D58" t="str">
        <f>"74/8582"</f>
        <v>74/8582</v>
      </c>
      <c r="E58">
        <v>1.14080455564824E-2</v>
      </c>
      <c r="F58">
        <v>3.0960877998745698E-2</v>
      </c>
      <c r="G58">
        <v>9.6200572095024792E-3</v>
      </c>
      <c r="H58" t="s">
        <v>793</v>
      </c>
      <c r="I58">
        <v>2</v>
      </c>
      <c r="J58" t="str">
        <f t="shared" si="0"/>
        <v>*</v>
      </c>
    </row>
    <row r="59" spans="1:10">
      <c r="A59" t="s">
        <v>411</v>
      </c>
      <c r="B59" t="s">
        <v>412</v>
      </c>
      <c r="C59" t="str">
        <f t="shared" si="1"/>
        <v>2/19</v>
      </c>
      <c r="D59" t="str">
        <f>"75/8582"</f>
        <v>75/8582</v>
      </c>
      <c r="E59">
        <v>1.1705203763745099E-2</v>
      </c>
      <c r="F59">
        <v>3.0960877998745698E-2</v>
      </c>
      <c r="G59">
        <v>9.6200572095024792E-3</v>
      </c>
      <c r="H59" t="s">
        <v>793</v>
      </c>
      <c r="I59">
        <v>2</v>
      </c>
      <c r="J59" t="str">
        <f t="shared" si="0"/>
        <v>*</v>
      </c>
    </row>
    <row r="60" spans="1:10">
      <c r="A60" t="s">
        <v>413</v>
      </c>
      <c r="B60" t="s">
        <v>414</v>
      </c>
      <c r="C60" t="str">
        <f t="shared" si="1"/>
        <v>2/19</v>
      </c>
      <c r="D60" t="str">
        <f>"75/8582"</f>
        <v>75/8582</v>
      </c>
      <c r="E60">
        <v>1.1705203763745099E-2</v>
      </c>
      <c r="F60">
        <v>3.0960877998745698E-2</v>
      </c>
      <c r="G60">
        <v>9.6200572095024792E-3</v>
      </c>
      <c r="H60" t="s">
        <v>793</v>
      </c>
      <c r="I60">
        <v>2</v>
      </c>
      <c r="J60" t="str">
        <f t="shared" si="0"/>
        <v>*</v>
      </c>
    </row>
    <row r="61" spans="1:10">
      <c r="A61" t="s">
        <v>545</v>
      </c>
      <c r="B61" t="s">
        <v>546</v>
      </c>
      <c r="C61" t="str">
        <f t="shared" si="1"/>
        <v>2/19</v>
      </c>
      <c r="D61" t="str">
        <f>"76/8582"</f>
        <v>76/8582</v>
      </c>
      <c r="E61">
        <v>1.20057757703827E-2</v>
      </c>
      <c r="F61">
        <v>3.0960877998745698E-2</v>
      </c>
      <c r="G61">
        <v>9.6200572095024792E-3</v>
      </c>
      <c r="H61" t="s">
        <v>2022</v>
      </c>
      <c r="I61">
        <v>2</v>
      </c>
      <c r="J61" t="str">
        <f t="shared" si="0"/>
        <v>*</v>
      </c>
    </row>
    <row r="62" spans="1:10">
      <c r="A62" t="s">
        <v>415</v>
      </c>
      <c r="B62" t="s">
        <v>416</v>
      </c>
      <c r="C62" t="str">
        <f t="shared" si="1"/>
        <v>2/19</v>
      </c>
      <c r="D62" t="str">
        <f>"76/8582"</f>
        <v>76/8582</v>
      </c>
      <c r="E62">
        <v>1.20057757703827E-2</v>
      </c>
      <c r="F62">
        <v>3.0960877998745698E-2</v>
      </c>
      <c r="G62">
        <v>9.6200572095024792E-3</v>
      </c>
      <c r="H62" t="s">
        <v>793</v>
      </c>
      <c r="I62">
        <v>2</v>
      </c>
      <c r="J62" t="str">
        <f t="shared" si="0"/>
        <v>*</v>
      </c>
    </row>
    <row r="63" spans="1:10">
      <c r="A63" t="s">
        <v>417</v>
      </c>
      <c r="B63" t="s">
        <v>418</v>
      </c>
      <c r="C63" t="str">
        <f t="shared" si="1"/>
        <v>2/19</v>
      </c>
      <c r="D63" t="str">
        <f>"76/8582"</f>
        <v>76/8582</v>
      </c>
      <c r="E63">
        <v>1.20057757703827E-2</v>
      </c>
      <c r="F63">
        <v>3.0960877998745698E-2</v>
      </c>
      <c r="G63">
        <v>9.6200572095024792E-3</v>
      </c>
      <c r="H63" t="s">
        <v>793</v>
      </c>
      <c r="I63">
        <v>2</v>
      </c>
      <c r="J63" t="str">
        <f t="shared" si="0"/>
        <v>*</v>
      </c>
    </row>
    <row r="64" spans="1:10">
      <c r="A64" t="s">
        <v>419</v>
      </c>
      <c r="B64" t="s">
        <v>420</v>
      </c>
      <c r="C64" t="str">
        <f t="shared" si="1"/>
        <v>2/19</v>
      </c>
      <c r="D64" t="str">
        <f>"77/8582"</f>
        <v>77/8582</v>
      </c>
      <c r="E64">
        <v>1.23097466742001E-2</v>
      </c>
      <c r="F64">
        <v>3.0960877998745698E-2</v>
      </c>
      <c r="G64">
        <v>9.6200572095024792E-3</v>
      </c>
      <c r="H64" t="s">
        <v>793</v>
      </c>
      <c r="I64">
        <v>2</v>
      </c>
      <c r="J64" t="str">
        <f t="shared" si="0"/>
        <v>*</v>
      </c>
    </row>
    <row r="65" spans="1:10">
      <c r="A65" t="s">
        <v>421</v>
      </c>
      <c r="B65" t="s">
        <v>422</v>
      </c>
      <c r="C65" t="str">
        <f t="shared" si="1"/>
        <v>2/19</v>
      </c>
      <c r="D65" t="str">
        <f>"77/8582"</f>
        <v>77/8582</v>
      </c>
      <c r="E65">
        <v>1.23097466742001E-2</v>
      </c>
      <c r="F65">
        <v>3.0960877998745698E-2</v>
      </c>
      <c r="G65">
        <v>9.6200572095024792E-3</v>
      </c>
      <c r="H65" t="s">
        <v>793</v>
      </c>
      <c r="I65">
        <v>2</v>
      </c>
      <c r="J65" t="str">
        <f t="shared" si="0"/>
        <v>*</v>
      </c>
    </row>
    <row r="66" spans="1:10">
      <c r="A66" t="s">
        <v>423</v>
      </c>
      <c r="B66" t="s">
        <v>424</v>
      </c>
      <c r="C66" t="str">
        <f t="shared" si="1"/>
        <v>2/19</v>
      </c>
      <c r="D66" t="str">
        <f>"77/8582"</f>
        <v>77/8582</v>
      </c>
      <c r="E66">
        <v>1.23097466742001E-2</v>
      </c>
      <c r="F66">
        <v>3.0960877998745698E-2</v>
      </c>
      <c r="G66">
        <v>9.6200572095024792E-3</v>
      </c>
      <c r="H66" t="s">
        <v>793</v>
      </c>
      <c r="I66">
        <v>2</v>
      </c>
      <c r="J66" t="str">
        <f t="shared" ref="J66:J129" si="2">IF(F66&lt;0.05,"*","")</f>
        <v>*</v>
      </c>
    </row>
    <row r="67" spans="1:10">
      <c r="A67" t="s">
        <v>425</v>
      </c>
      <c r="B67" t="s">
        <v>426</v>
      </c>
      <c r="C67" t="str">
        <f t="shared" si="1"/>
        <v>2/19</v>
      </c>
      <c r="D67" t="str">
        <f>"77/8582"</f>
        <v>77/8582</v>
      </c>
      <c r="E67">
        <v>1.23097466742001E-2</v>
      </c>
      <c r="F67">
        <v>3.0960877998745698E-2</v>
      </c>
      <c r="G67">
        <v>9.6200572095024792E-3</v>
      </c>
      <c r="H67" t="s">
        <v>793</v>
      </c>
      <c r="I67">
        <v>2</v>
      </c>
      <c r="J67" t="str">
        <f t="shared" si="2"/>
        <v>*</v>
      </c>
    </row>
    <row r="68" spans="1:10">
      <c r="A68" t="s">
        <v>427</v>
      </c>
      <c r="B68" t="s">
        <v>428</v>
      </c>
      <c r="C68" t="str">
        <f t="shared" si="1"/>
        <v>2/19</v>
      </c>
      <c r="D68" t="str">
        <f>"81/8582"</f>
        <v>81/8582</v>
      </c>
      <c r="E68">
        <v>1.3559322728395501E-2</v>
      </c>
      <c r="F68">
        <v>3.3594739894233602E-2</v>
      </c>
      <c r="G68">
        <v>1.04384416919305E-2</v>
      </c>
      <c r="H68" t="s">
        <v>793</v>
      </c>
      <c r="I68">
        <v>2</v>
      </c>
      <c r="J68" t="str">
        <f t="shared" si="2"/>
        <v>*</v>
      </c>
    </row>
    <row r="69" spans="1:10">
      <c r="A69" t="s">
        <v>429</v>
      </c>
      <c r="B69" t="s">
        <v>430</v>
      </c>
      <c r="C69" t="str">
        <f t="shared" si="1"/>
        <v>2/19</v>
      </c>
      <c r="D69" t="str">
        <f>"82/8582"</f>
        <v>82/8582</v>
      </c>
      <c r="E69">
        <v>1.38800660947749E-2</v>
      </c>
      <c r="F69">
        <v>3.3883690760773903E-2</v>
      </c>
      <c r="G69">
        <v>1.0528223508420601E-2</v>
      </c>
      <c r="H69" t="s">
        <v>793</v>
      </c>
      <c r="I69">
        <v>2</v>
      </c>
      <c r="J69" t="str">
        <f t="shared" si="2"/>
        <v>*</v>
      </c>
    </row>
    <row r="70" spans="1:10">
      <c r="A70" t="s">
        <v>565</v>
      </c>
      <c r="B70" t="s">
        <v>566</v>
      </c>
      <c r="C70" t="str">
        <f t="shared" si="1"/>
        <v>2/19</v>
      </c>
      <c r="D70" t="str">
        <f>"84/8582"</f>
        <v>84/8582</v>
      </c>
      <c r="E70">
        <v>1.45314693907938E-2</v>
      </c>
      <c r="F70">
        <v>3.4265397590011598E-2</v>
      </c>
      <c r="G70">
        <v>1.0646826137670099E-2</v>
      </c>
      <c r="H70" t="s">
        <v>2022</v>
      </c>
      <c r="I70">
        <v>2</v>
      </c>
      <c r="J70" t="str">
        <f t="shared" si="2"/>
        <v>*</v>
      </c>
    </row>
    <row r="71" spans="1:10">
      <c r="A71" t="s">
        <v>239</v>
      </c>
      <c r="B71" t="s">
        <v>240</v>
      </c>
      <c r="C71" t="str">
        <f t="shared" si="1"/>
        <v>2/19</v>
      </c>
      <c r="D71" t="str">
        <f>"85/8582"</f>
        <v>85/8582</v>
      </c>
      <c r="E71">
        <v>1.4862100159523099E-2</v>
      </c>
      <c r="F71">
        <v>3.4265397590011598E-2</v>
      </c>
      <c r="G71">
        <v>1.0646826137670099E-2</v>
      </c>
      <c r="H71" t="s">
        <v>2022</v>
      </c>
      <c r="I71">
        <v>2</v>
      </c>
      <c r="J71" t="str">
        <f t="shared" si="2"/>
        <v>*</v>
      </c>
    </row>
    <row r="72" spans="1:10">
      <c r="A72" t="s">
        <v>431</v>
      </c>
      <c r="B72" t="s">
        <v>432</v>
      </c>
      <c r="C72" t="str">
        <f t="shared" si="1"/>
        <v>2/19</v>
      </c>
      <c r="D72" t="str">
        <f>"85/8582"</f>
        <v>85/8582</v>
      </c>
      <c r="E72">
        <v>1.4862100159523099E-2</v>
      </c>
      <c r="F72">
        <v>3.4265397590011598E-2</v>
      </c>
      <c r="G72">
        <v>1.0646826137670099E-2</v>
      </c>
      <c r="H72" t="s">
        <v>793</v>
      </c>
      <c r="I72">
        <v>2</v>
      </c>
      <c r="J72" t="str">
        <f t="shared" si="2"/>
        <v>*</v>
      </c>
    </row>
    <row r="73" spans="1:10">
      <c r="A73" t="s">
        <v>433</v>
      </c>
      <c r="B73" t="s">
        <v>434</v>
      </c>
      <c r="C73" t="str">
        <f t="shared" si="1"/>
        <v>2/19</v>
      </c>
      <c r="D73" t="str">
        <f>"85/8582"</f>
        <v>85/8582</v>
      </c>
      <c r="E73">
        <v>1.4862100159523099E-2</v>
      </c>
      <c r="F73">
        <v>3.4265397590011598E-2</v>
      </c>
      <c r="G73">
        <v>1.0646826137670099E-2</v>
      </c>
      <c r="H73" t="s">
        <v>793</v>
      </c>
      <c r="I73">
        <v>2</v>
      </c>
      <c r="J73" t="str">
        <f t="shared" si="2"/>
        <v>*</v>
      </c>
    </row>
    <row r="74" spans="1:10">
      <c r="A74" t="s">
        <v>435</v>
      </c>
      <c r="B74" t="s">
        <v>436</v>
      </c>
      <c r="C74" t="str">
        <f t="shared" si="1"/>
        <v>2/19</v>
      </c>
      <c r="D74" t="str">
        <f>"87/8582"</f>
        <v>87/8582</v>
      </c>
      <c r="E74">
        <v>1.5533147354414601E-2</v>
      </c>
      <c r="F74">
        <v>3.4380032811104397E-2</v>
      </c>
      <c r="G74">
        <v>1.06824451981237E-2</v>
      </c>
      <c r="H74" t="s">
        <v>793</v>
      </c>
      <c r="I74">
        <v>2</v>
      </c>
      <c r="J74" t="str">
        <f t="shared" si="2"/>
        <v>*</v>
      </c>
    </row>
    <row r="75" spans="1:10">
      <c r="A75" t="s">
        <v>437</v>
      </c>
      <c r="B75" t="s">
        <v>438</v>
      </c>
      <c r="C75" t="str">
        <f t="shared" si="1"/>
        <v>2/19</v>
      </c>
      <c r="D75" t="str">
        <f>"87/8582"</f>
        <v>87/8582</v>
      </c>
      <c r="E75">
        <v>1.5533147354414601E-2</v>
      </c>
      <c r="F75">
        <v>3.4380032811104397E-2</v>
      </c>
      <c r="G75">
        <v>1.06824451981237E-2</v>
      </c>
      <c r="H75" t="s">
        <v>793</v>
      </c>
      <c r="I75">
        <v>2</v>
      </c>
      <c r="J75" t="str">
        <f t="shared" si="2"/>
        <v>*</v>
      </c>
    </row>
    <row r="76" spans="1:10">
      <c r="A76" t="s">
        <v>439</v>
      </c>
      <c r="B76" t="s">
        <v>440</v>
      </c>
      <c r="C76" t="str">
        <f t="shared" si="1"/>
        <v>2/19</v>
      </c>
      <c r="D76" t="str">
        <f>"87/8582"</f>
        <v>87/8582</v>
      </c>
      <c r="E76">
        <v>1.5533147354414601E-2</v>
      </c>
      <c r="F76">
        <v>3.4380032811104397E-2</v>
      </c>
      <c r="G76">
        <v>1.06824451981237E-2</v>
      </c>
      <c r="H76" t="s">
        <v>793</v>
      </c>
      <c r="I76">
        <v>2</v>
      </c>
      <c r="J76" t="str">
        <f t="shared" si="2"/>
        <v>*</v>
      </c>
    </row>
    <row r="77" spans="1:10">
      <c r="A77" t="s">
        <v>567</v>
      </c>
      <c r="B77" t="s">
        <v>568</v>
      </c>
      <c r="C77" t="str">
        <f t="shared" si="1"/>
        <v>2/19</v>
      </c>
      <c r="D77" t="str">
        <f>"89/8582"</f>
        <v>89/8582</v>
      </c>
      <c r="E77">
        <v>1.6217145807066999E-2</v>
      </c>
      <c r="F77">
        <v>3.5421660578593701E-2</v>
      </c>
      <c r="G77">
        <v>1.1006096184851599E-2</v>
      </c>
      <c r="H77" t="s">
        <v>2022</v>
      </c>
      <c r="I77">
        <v>2</v>
      </c>
      <c r="J77" t="str">
        <f t="shared" si="2"/>
        <v>*</v>
      </c>
    </row>
    <row r="78" spans="1:10">
      <c r="A78" t="s">
        <v>441</v>
      </c>
      <c r="B78" t="s">
        <v>442</v>
      </c>
      <c r="C78" t="str">
        <f t="shared" ref="C78:C91" si="3">"2/19"</f>
        <v>2/19</v>
      </c>
      <c r="D78" t="str">
        <f>"90/8582"</f>
        <v>90/8582</v>
      </c>
      <c r="E78">
        <v>1.6563965805917701E-2</v>
      </c>
      <c r="F78">
        <v>3.5540769286773903E-2</v>
      </c>
      <c r="G78">
        <v>1.1043105231781401E-2</v>
      </c>
      <c r="H78" t="s">
        <v>793</v>
      </c>
      <c r="I78">
        <v>2</v>
      </c>
      <c r="J78" t="str">
        <f t="shared" si="2"/>
        <v>*</v>
      </c>
    </row>
    <row r="79" spans="1:10">
      <c r="A79" t="s">
        <v>298</v>
      </c>
      <c r="B79" t="s">
        <v>299</v>
      </c>
      <c r="C79" t="str">
        <f t="shared" si="3"/>
        <v>2/19</v>
      </c>
      <c r="D79" t="str">
        <f>"91/8582"</f>
        <v>91/8582</v>
      </c>
      <c r="E79">
        <v>1.6913980564187601E-2</v>
      </c>
      <c r="F79">
        <v>3.5540769286773903E-2</v>
      </c>
      <c r="G79">
        <v>1.1043105231781401E-2</v>
      </c>
      <c r="H79" t="s">
        <v>2019</v>
      </c>
      <c r="I79">
        <v>2</v>
      </c>
      <c r="J79" t="str">
        <f t="shared" si="2"/>
        <v>*</v>
      </c>
    </row>
    <row r="80" spans="1:10">
      <c r="A80" t="s">
        <v>443</v>
      </c>
      <c r="B80" t="s">
        <v>444</v>
      </c>
      <c r="C80" t="str">
        <f t="shared" si="3"/>
        <v>2/19</v>
      </c>
      <c r="D80" t="str">
        <f>"91/8582"</f>
        <v>91/8582</v>
      </c>
      <c r="E80">
        <v>1.6913980564187601E-2</v>
      </c>
      <c r="F80">
        <v>3.5540769286773903E-2</v>
      </c>
      <c r="G80">
        <v>1.1043105231781401E-2</v>
      </c>
      <c r="H80" t="s">
        <v>793</v>
      </c>
      <c r="I80">
        <v>2</v>
      </c>
      <c r="J80" t="str">
        <f t="shared" si="2"/>
        <v>*</v>
      </c>
    </row>
    <row r="81" spans="1:10">
      <c r="A81" t="s">
        <v>569</v>
      </c>
      <c r="B81" t="s">
        <v>570</v>
      </c>
      <c r="C81" t="str">
        <f t="shared" si="3"/>
        <v>2/19</v>
      </c>
      <c r="D81" t="str">
        <f>"95/8582"</f>
        <v>95/8582</v>
      </c>
      <c r="E81">
        <v>1.83457025283227E-2</v>
      </c>
      <c r="F81">
        <v>3.7422955900506101E-2</v>
      </c>
      <c r="G81">
        <v>1.16279317636322E-2</v>
      </c>
      <c r="H81" t="s">
        <v>2022</v>
      </c>
      <c r="I81">
        <v>2</v>
      </c>
      <c r="J81" t="str">
        <f t="shared" si="2"/>
        <v>*</v>
      </c>
    </row>
    <row r="82" spans="1:10">
      <c r="A82" t="s">
        <v>572</v>
      </c>
      <c r="B82" t="s">
        <v>573</v>
      </c>
      <c r="C82" t="str">
        <f t="shared" si="3"/>
        <v>2/19</v>
      </c>
      <c r="D82" t="str">
        <f>"95/8582"</f>
        <v>95/8582</v>
      </c>
      <c r="E82">
        <v>1.83457025283227E-2</v>
      </c>
      <c r="F82">
        <v>3.7422955900506101E-2</v>
      </c>
      <c r="G82">
        <v>1.16279317636322E-2</v>
      </c>
      <c r="H82" t="s">
        <v>2022</v>
      </c>
      <c r="I82">
        <v>2</v>
      </c>
      <c r="J82" t="str">
        <f t="shared" si="2"/>
        <v>*</v>
      </c>
    </row>
    <row r="83" spans="1:10">
      <c r="A83" t="s">
        <v>198</v>
      </c>
      <c r="B83" t="s">
        <v>199</v>
      </c>
      <c r="C83" t="str">
        <f t="shared" si="3"/>
        <v>2/19</v>
      </c>
      <c r="D83" t="str">
        <f>"96/8582"</f>
        <v>96/8582</v>
      </c>
      <c r="E83">
        <v>1.8711477950252998E-2</v>
      </c>
      <c r="F83">
        <v>3.7422955900506101E-2</v>
      </c>
      <c r="G83">
        <v>1.16279317636322E-2</v>
      </c>
      <c r="H83" t="s">
        <v>793</v>
      </c>
      <c r="I83">
        <v>2</v>
      </c>
      <c r="J83" t="str">
        <f t="shared" si="2"/>
        <v>*</v>
      </c>
    </row>
    <row r="84" spans="1:10">
      <c r="A84" t="s">
        <v>445</v>
      </c>
      <c r="B84" t="s">
        <v>446</v>
      </c>
      <c r="C84" t="str">
        <f t="shared" si="3"/>
        <v>2/19</v>
      </c>
      <c r="D84" t="str">
        <f>"96/8582"</f>
        <v>96/8582</v>
      </c>
      <c r="E84">
        <v>1.8711477950252998E-2</v>
      </c>
      <c r="F84">
        <v>3.7422955900506101E-2</v>
      </c>
      <c r="G84">
        <v>1.16279317636322E-2</v>
      </c>
      <c r="H84" t="s">
        <v>793</v>
      </c>
      <c r="I84">
        <v>2</v>
      </c>
      <c r="J84" t="str">
        <f t="shared" si="2"/>
        <v>*</v>
      </c>
    </row>
    <row r="85" spans="1:10">
      <c r="A85" t="s">
        <v>447</v>
      </c>
      <c r="B85" t="s">
        <v>448</v>
      </c>
      <c r="C85" t="str">
        <f t="shared" si="3"/>
        <v>2/19</v>
      </c>
      <c r="D85" t="str">
        <f>"97/8582"</f>
        <v>97/8582</v>
      </c>
      <c r="E85">
        <v>1.9080363168804401E-2</v>
      </c>
      <c r="F85">
        <v>3.7706431976446797E-2</v>
      </c>
      <c r="G85">
        <v>1.1716012472072899E-2</v>
      </c>
      <c r="H85" t="s">
        <v>793</v>
      </c>
      <c r="I85">
        <v>2</v>
      </c>
      <c r="J85" t="str">
        <f t="shared" si="2"/>
        <v>*</v>
      </c>
    </row>
    <row r="86" spans="1:10">
      <c r="A86" t="s">
        <v>449</v>
      </c>
      <c r="B86" t="s">
        <v>450</v>
      </c>
      <c r="C86" t="str">
        <f t="shared" si="3"/>
        <v>2/19</v>
      </c>
      <c r="D86" t="str">
        <f>"99/8582"</f>
        <v>99/8582</v>
      </c>
      <c r="E86">
        <v>1.9827406974314898E-2</v>
      </c>
      <c r="F86">
        <v>3.8721759502779701E-2</v>
      </c>
      <c r="G86">
        <v>1.20314915385936E-2</v>
      </c>
      <c r="H86" t="s">
        <v>793</v>
      </c>
      <c r="I86">
        <v>2</v>
      </c>
      <c r="J86" t="str">
        <f t="shared" si="2"/>
        <v>*</v>
      </c>
    </row>
    <row r="87" spans="1:10">
      <c r="A87" t="s">
        <v>451</v>
      </c>
      <c r="B87" t="s">
        <v>452</v>
      </c>
      <c r="C87" t="str">
        <f t="shared" si="3"/>
        <v>2/19</v>
      </c>
      <c r="D87" t="str">
        <f>"100/8582"</f>
        <v>100/8582</v>
      </c>
      <c r="E87">
        <v>2.0205537653233002E-2</v>
      </c>
      <c r="F87">
        <v>3.9001386632984601E-2</v>
      </c>
      <c r="G87">
        <v>1.21183763158925E-2</v>
      </c>
      <c r="H87" t="s">
        <v>793</v>
      </c>
      <c r="I87">
        <v>2</v>
      </c>
      <c r="J87" t="str">
        <f t="shared" si="2"/>
        <v>*</v>
      </c>
    </row>
    <row r="88" spans="1:10">
      <c r="A88" t="s">
        <v>453</v>
      </c>
      <c r="B88" t="s">
        <v>454</v>
      </c>
      <c r="C88" t="str">
        <f t="shared" si="3"/>
        <v>2/19</v>
      </c>
      <c r="D88" t="str">
        <f>"102/8582"</f>
        <v>102/8582</v>
      </c>
      <c r="E88">
        <v>2.0970947100316301E-2</v>
      </c>
      <c r="F88">
        <v>4.0013531248879297E-2</v>
      </c>
      <c r="G88">
        <v>1.2432866399461499E-2</v>
      </c>
      <c r="H88" t="s">
        <v>793</v>
      </c>
      <c r="I88">
        <v>2</v>
      </c>
      <c r="J88" t="str">
        <f t="shared" si="2"/>
        <v>*</v>
      </c>
    </row>
    <row r="89" spans="1:10">
      <c r="A89" t="s">
        <v>457</v>
      </c>
      <c r="B89" t="s">
        <v>458</v>
      </c>
      <c r="C89" t="str">
        <f t="shared" si="3"/>
        <v>2/19</v>
      </c>
      <c r="D89" t="str">
        <f>"103/8582"</f>
        <v>103/8582</v>
      </c>
      <c r="E89">
        <v>2.13581982056473E-2</v>
      </c>
      <c r="F89">
        <v>4.0289328433380199E-2</v>
      </c>
      <c r="G89">
        <v>1.2518561149242999E-2</v>
      </c>
      <c r="H89" t="s">
        <v>793</v>
      </c>
      <c r="I89">
        <v>2</v>
      </c>
      <c r="J89" t="str">
        <f t="shared" si="2"/>
        <v>*</v>
      </c>
    </row>
    <row r="90" spans="1:10">
      <c r="A90" t="s">
        <v>459</v>
      </c>
      <c r="B90" t="s">
        <v>460</v>
      </c>
      <c r="C90" t="str">
        <f t="shared" si="3"/>
        <v>2/19</v>
      </c>
      <c r="D90" t="str">
        <f>"106/8582"</f>
        <v>106/8582</v>
      </c>
      <c r="E90">
        <v>2.25379719248716E-2</v>
      </c>
      <c r="F90">
        <v>4.2037116174479597E-2</v>
      </c>
      <c r="G90">
        <v>1.30616277270102E-2</v>
      </c>
      <c r="H90" t="s">
        <v>793</v>
      </c>
      <c r="I90">
        <v>2</v>
      </c>
      <c r="J90" t="str">
        <f t="shared" si="2"/>
        <v>*</v>
      </c>
    </row>
    <row r="91" spans="1:10">
      <c r="A91" t="s">
        <v>461</v>
      </c>
      <c r="B91" t="s">
        <v>462</v>
      </c>
      <c r="C91" t="str">
        <f t="shared" si="3"/>
        <v>2/19</v>
      </c>
      <c r="D91" t="str">
        <f>"108/8582"</f>
        <v>108/8582</v>
      </c>
      <c r="E91">
        <v>2.33393679460537E-2</v>
      </c>
      <c r="F91">
        <v>4.3048167544943498E-2</v>
      </c>
      <c r="G91">
        <v>1.3375778121130199E-2</v>
      </c>
      <c r="H91" t="s">
        <v>793</v>
      </c>
      <c r="I91">
        <v>2</v>
      </c>
      <c r="J91" t="str">
        <f t="shared" si="2"/>
        <v>*</v>
      </c>
    </row>
    <row r="92" spans="1:10">
      <c r="A92" t="s">
        <v>222</v>
      </c>
      <c r="B92" t="s">
        <v>223</v>
      </c>
      <c r="C92" t="str">
        <f>"3/19"</f>
        <v>3/19</v>
      </c>
      <c r="D92" t="str">
        <f>"285/8582"</f>
        <v>285/8582</v>
      </c>
      <c r="E92">
        <v>2.36790487264169E-2</v>
      </c>
      <c r="F92">
        <v>4.3194748226211097E-2</v>
      </c>
      <c r="G92">
        <v>1.3421323164770699E-2</v>
      </c>
      <c r="H92" t="s">
        <v>1989</v>
      </c>
      <c r="I92">
        <v>3</v>
      </c>
      <c r="J92" t="str">
        <f t="shared" si="2"/>
        <v>*</v>
      </c>
    </row>
    <row r="93" spans="1:10">
      <c r="A93" t="s">
        <v>574</v>
      </c>
      <c r="B93" t="s">
        <v>575</v>
      </c>
      <c r="C93" t="str">
        <f t="shared" ref="C93:C100" si="4">"2/19"</f>
        <v>2/19</v>
      </c>
      <c r="D93" t="str">
        <f>"110/8582"</f>
        <v>110/8582</v>
      </c>
      <c r="E93">
        <v>2.4152541210611601E-2</v>
      </c>
      <c r="F93">
        <v>4.3378114308837E-2</v>
      </c>
      <c r="G93">
        <v>1.34782980414269E-2</v>
      </c>
      <c r="H93" t="s">
        <v>1985</v>
      </c>
      <c r="I93">
        <v>2</v>
      </c>
      <c r="J93" t="str">
        <f t="shared" si="2"/>
        <v>*</v>
      </c>
    </row>
    <row r="94" spans="1:10">
      <c r="A94" t="s">
        <v>149</v>
      </c>
      <c r="B94" t="s">
        <v>150</v>
      </c>
      <c r="C94" t="str">
        <f t="shared" si="4"/>
        <v>2/19</v>
      </c>
      <c r="D94" t="str">
        <f>"111/8582"</f>
        <v>111/8582</v>
      </c>
      <c r="E94">
        <v>2.4563510512232999E-2</v>
      </c>
      <c r="F94">
        <v>4.3378114308837E-2</v>
      </c>
      <c r="G94">
        <v>1.34782980414269E-2</v>
      </c>
      <c r="H94" t="s">
        <v>2022</v>
      </c>
      <c r="I94">
        <v>2</v>
      </c>
      <c r="J94" t="str">
        <f t="shared" si="2"/>
        <v>*</v>
      </c>
    </row>
    <row r="95" spans="1:10">
      <c r="A95" t="s">
        <v>463</v>
      </c>
      <c r="B95" t="s">
        <v>464</v>
      </c>
      <c r="C95" t="str">
        <f t="shared" si="4"/>
        <v>2/19</v>
      </c>
      <c r="D95" t="str">
        <f>"111/8582"</f>
        <v>111/8582</v>
      </c>
      <c r="E95">
        <v>2.4563510512232999E-2</v>
      </c>
      <c r="F95">
        <v>4.3378114308837E-2</v>
      </c>
      <c r="G95">
        <v>1.34782980414269E-2</v>
      </c>
      <c r="H95" t="s">
        <v>793</v>
      </c>
      <c r="I95">
        <v>2</v>
      </c>
      <c r="J95" t="str">
        <f t="shared" si="2"/>
        <v>*</v>
      </c>
    </row>
    <row r="96" spans="1:10">
      <c r="A96" t="s">
        <v>69</v>
      </c>
      <c r="B96" t="s">
        <v>70</v>
      </c>
      <c r="C96" t="str">
        <f t="shared" si="4"/>
        <v>2/19</v>
      </c>
      <c r="D96" t="str">
        <f>"114/8582"</f>
        <v>114/8582</v>
      </c>
      <c r="E96">
        <v>2.5813787826033802E-2</v>
      </c>
      <c r="F96">
        <v>4.51061976749643E-2</v>
      </c>
      <c r="G96">
        <v>1.4015242143774601E-2</v>
      </c>
      <c r="H96" t="s">
        <v>1446</v>
      </c>
      <c r="I96">
        <v>2</v>
      </c>
      <c r="J96" t="str">
        <f t="shared" si="2"/>
        <v>*</v>
      </c>
    </row>
    <row r="97" spans="1:10">
      <c r="A97" t="s">
        <v>467</v>
      </c>
      <c r="B97" t="s">
        <v>468</v>
      </c>
      <c r="C97" t="str">
        <f t="shared" si="4"/>
        <v>2/19</v>
      </c>
      <c r="D97" t="str">
        <f>"116/8582"</f>
        <v>116/8582</v>
      </c>
      <c r="E97">
        <v>2.6661646945815898E-2</v>
      </c>
      <c r="F97">
        <v>4.6102431177140003E-2</v>
      </c>
      <c r="G97">
        <v>1.43247883809757E-2</v>
      </c>
      <c r="H97" t="s">
        <v>793</v>
      </c>
      <c r="I97">
        <v>2</v>
      </c>
      <c r="J97" t="str">
        <f t="shared" si="2"/>
        <v>*</v>
      </c>
    </row>
    <row r="98" spans="1:10">
      <c r="A98" t="s">
        <v>72</v>
      </c>
      <c r="B98" t="s">
        <v>73</v>
      </c>
      <c r="C98" t="str">
        <f t="shared" si="4"/>
        <v>2/19</v>
      </c>
      <c r="D98" t="str">
        <f>"117/8582"</f>
        <v>117/8582</v>
      </c>
      <c r="E98">
        <v>2.7089838907211099E-2</v>
      </c>
      <c r="F98">
        <v>4.6359930501000401E-2</v>
      </c>
      <c r="G98">
        <v>1.4404797682619E-2</v>
      </c>
      <c r="H98" t="s">
        <v>1451</v>
      </c>
      <c r="I98">
        <v>2</v>
      </c>
      <c r="J98" t="str">
        <f t="shared" si="2"/>
        <v>*</v>
      </c>
    </row>
    <row r="99" spans="1:10">
      <c r="A99" t="s">
        <v>469</v>
      </c>
      <c r="B99" t="s">
        <v>470</v>
      </c>
      <c r="C99" t="str">
        <f t="shared" si="4"/>
        <v>2/19</v>
      </c>
      <c r="D99" t="str">
        <f>"118/8582"</f>
        <v>118/8582</v>
      </c>
      <c r="E99">
        <v>2.7520854840683999E-2</v>
      </c>
      <c r="F99">
        <v>4.6616958199525903E-2</v>
      </c>
      <c r="G99">
        <v>1.44846604424652E-2</v>
      </c>
      <c r="H99" t="s">
        <v>793</v>
      </c>
      <c r="I99">
        <v>2</v>
      </c>
      <c r="J99" t="str">
        <f t="shared" si="2"/>
        <v>*</v>
      </c>
    </row>
    <row r="100" spans="1:10">
      <c r="A100" t="s">
        <v>74</v>
      </c>
      <c r="B100" t="s">
        <v>75</v>
      </c>
      <c r="C100" t="str">
        <f t="shared" si="4"/>
        <v>2/19</v>
      </c>
      <c r="D100" t="str">
        <f>"120/8582"</f>
        <v>120/8582</v>
      </c>
      <c r="E100">
        <v>2.8391305972164702E-2</v>
      </c>
      <c r="F100">
        <v>4.7179774764455298E-2</v>
      </c>
      <c r="G100">
        <v>1.46595368640349E-2</v>
      </c>
      <c r="H100" t="s">
        <v>1446</v>
      </c>
      <c r="I100">
        <v>2</v>
      </c>
      <c r="J100" t="str">
        <f t="shared" si="2"/>
        <v>*</v>
      </c>
    </row>
    <row r="101" spans="1:10">
      <c r="A101" t="s">
        <v>1551</v>
      </c>
      <c r="B101" t="s">
        <v>1552</v>
      </c>
      <c r="C101" t="str">
        <f>"1/19"</f>
        <v>1/19</v>
      </c>
      <c r="D101" t="str">
        <f>"13/8582"</f>
        <v>13/8582</v>
      </c>
      <c r="E101">
        <v>2.8421551062924901E-2</v>
      </c>
      <c r="F101">
        <v>4.7179774764455298E-2</v>
      </c>
      <c r="G101">
        <v>1.46595368640349E-2</v>
      </c>
      <c r="H101" t="s">
        <v>1553</v>
      </c>
      <c r="I101">
        <v>1</v>
      </c>
      <c r="J101" t="str">
        <f t="shared" si="2"/>
        <v>*</v>
      </c>
    </row>
    <row r="102" spans="1:10">
      <c r="A102" t="s">
        <v>76</v>
      </c>
      <c r="B102" t="s">
        <v>77</v>
      </c>
      <c r="C102" t="str">
        <f>"2/19"</f>
        <v>2/19</v>
      </c>
      <c r="D102" t="str">
        <f>"122/8582"</f>
        <v>122/8582</v>
      </c>
      <c r="E102">
        <v>2.9272895427143501E-2</v>
      </c>
      <c r="F102">
        <v>4.8111887533720997E-2</v>
      </c>
      <c r="G102">
        <v>1.49491597282963E-2</v>
      </c>
      <c r="H102" t="s">
        <v>1451</v>
      </c>
      <c r="I102">
        <v>2</v>
      </c>
      <c r="J102" t="str">
        <f t="shared" si="2"/>
        <v>*</v>
      </c>
    </row>
    <row r="103" spans="1:10">
      <c r="A103" t="s">
        <v>471</v>
      </c>
      <c r="B103" t="s">
        <v>472</v>
      </c>
      <c r="C103" t="str">
        <f>"2/19"</f>
        <v>2/19</v>
      </c>
      <c r="D103" t="str">
        <f>"123/8582"</f>
        <v>123/8582</v>
      </c>
      <c r="E103">
        <v>2.9717834410849901E-2</v>
      </c>
      <c r="F103">
        <v>4.8364318747069403E-2</v>
      </c>
      <c r="G103">
        <v>1.50275942841243E-2</v>
      </c>
      <c r="H103" t="s">
        <v>793</v>
      </c>
      <c r="I103">
        <v>2</v>
      </c>
      <c r="J103" t="str">
        <f t="shared" si="2"/>
        <v>*</v>
      </c>
    </row>
    <row r="104" spans="1:10">
      <c r="A104" t="s">
        <v>473</v>
      </c>
      <c r="B104" t="s">
        <v>474</v>
      </c>
      <c r="C104" t="str">
        <f>"2/19"</f>
        <v>2/19</v>
      </c>
      <c r="D104" t="str">
        <f>"124/8582"</f>
        <v>124/8582</v>
      </c>
      <c r="E104">
        <v>3.0165518914846201E-2</v>
      </c>
      <c r="F104">
        <v>4.86162732025677E-2</v>
      </c>
      <c r="G104">
        <v>1.51058807033977E-2</v>
      </c>
      <c r="H104" t="s">
        <v>793</v>
      </c>
      <c r="I104">
        <v>2</v>
      </c>
      <c r="J104" t="str">
        <f t="shared" si="2"/>
        <v>*</v>
      </c>
    </row>
    <row r="105" spans="1:10">
      <c r="A105" t="s">
        <v>475</v>
      </c>
      <c r="B105" t="s">
        <v>476</v>
      </c>
      <c r="C105" t="str">
        <f>"2/19"</f>
        <v>2/19</v>
      </c>
      <c r="D105" t="str">
        <f>"127/8582"</f>
        <v>127/8582</v>
      </c>
      <c r="E105">
        <v>3.1524916345096299E-2</v>
      </c>
      <c r="F105">
        <v>5.0318616473903802E-2</v>
      </c>
      <c r="G105">
        <v>1.5634826932284601E-2</v>
      </c>
      <c r="H105" t="s">
        <v>793</v>
      </c>
      <c r="I105">
        <v>2</v>
      </c>
      <c r="J105" t="str">
        <f t="shared" si="2"/>
        <v/>
      </c>
    </row>
    <row r="106" spans="1:10">
      <c r="A106" t="s">
        <v>526</v>
      </c>
      <c r="B106" t="s">
        <v>527</v>
      </c>
      <c r="C106" t="str">
        <f>"1/19"</f>
        <v>1/19</v>
      </c>
      <c r="D106" t="str">
        <f>"15/8582"</f>
        <v>15/8582</v>
      </c>
      <c r="E106">
        <v>3.2725577153122201E-2</v>
      </c>
      <c r="F106">
        <v>5.17375791182694E-2</v>
      </c>
      <c r="G106">
        <v>1.6075722110305599E-2</v>
      </c>
      <c r="H106" t="s">
        <v>528</v>
      </c>
      <c r="I106">
        <v>1</v>
      </c>
      <c r="J106" t="str">
        <f t="shared" si="2"/>
        <v/>
      </c>
    </row>
    <row r="107" spans="1:10">
      <c r="A107" t="s">
        <v>307</v>
      </c>
      <c r="B107" t="s">
        <v>308</v>
      </c>
      <c r="C107" t="str">
        <f>"2/19"</f>
        <v>2/19</v>
      </c>
      <c r="D107" t="str">
        <f>"131/8582"</f>
        <v>131/8582</v>
      </c>
      <c r="E107">
        <v>3.3375102926553997E-2</v>
      </c>
      <c r="F107">
        <v>5.2266670620829798E-2</v>
      </c>
      <c r="G107">
        <v>1.6240119596833601E-2</v>
      </c>
      <c r="H107" t="s">
        <v>2019</v>
      </c>
      <c r="I107">
        <v>2</v>
      </c>
      <c r="J107" t="str">
        <f t="shared" si="2"/>
        <v/>
      </c>
    </row>
    <row r="108" spans="1:10">
      <c r="A108" t="s">
        <v>817</v>
      </c>
      <c r="B108" t="s">
        <v>818</v>
      </c>
      <c r="C108" t="str">
        <f>"1/19"</f>
        <v>1/19</v>
      </c>
      <c r="D108" t="str">
        <f>"16/8582"</f>
        <v>16/8582</v>
      </c>
      <c r="E108">
        <v>3.4870810494325701E-2</v>
      </c>
      <c r="F108">
        <v>5.4098640579982003E-2</v>
      </c>
      <c r="G108">
        <v>1.6809342983000099E-2</v>
      </c>
      <c r="H108" t="s">
        <v>1990</v>
      </c>
      <c r="I108">
        <v>1</v>
      </c>
      <c r="J108" t="str">
        <f t="shared" si="2"/>
        <v/>
      </c>
    </row>
    <row r="109" spans="1:10">
      <c r="A109" t="s">
        <v>477</v>
      </c>
      <c r="B109" t="s">
        <v>478</v>
      </c>
      <c r="C109" t="str">
        <f>"2/19"</f>
        <v>2/19</v>
      </c>
      <c r="D109" t="str">
        <f>"138/8582"</f>
        <v>138/8582</v>
      </c>
      <c r="E109">
        <v>3.67142051286692E-2</v>
      </c>
      <c r="F109">
        <v>5.5634737122849803E-2</v>
      </c>
      <c r="G109">
        <v>1.7286633601900098E-2</v>
      </c>
      <c r="H109" t="s">
        <v>793</v>
      </c>
      <c r="I109">
        <v>2</v>
      </c>
      <c r="J109" t="str">
        <f t="shared" si="2"/>
        <v/>
      </c>
    </row>
    <row r="110" spans="1:10">
      <c r="A110" t="s">
        <v>216</v>
      </c>
      <c r="B110" t="s">
        <v>217</v>
      </c>
      <c r="C110" t="str">
        <f>"1/19"</f>
        <v>1/19</v>
      </c>
      <c r="D110" t="str">
        <f>"17/8582"</f>
        <v>17/8582</v>
      </c>
      <c r="E110">
        <v>3.7011535990543902E-2</v>
      </c>
      <c r="F110">
        <v>5.5634737122849803E-2</v>
      </c>
      <c r="G110">
        <v>1.7286633601900098E-2</v>
      </c>
      <c r="H110" t="s">
        <v>2023</v>
      </c>
      <c r="I110">
        <v>1</v>
      </c>
      <c r="J110" t="str">
        <f t="shared" si="2"/>
        <v/>
      </c>
    </row>
    <row r="111" spans="1:10">
      <c r="A111" t="s">
        <v>2024</v>
      </c>
      <c r="B111" t="s">
        <v>2025</v>
      </c>
      <c r="C111" t="str">
        <f>"1/19"</f>
        <v>1/19</v>
      </c>
      <c r="D111" t="str">
        <f>"17/8582"</f>
        <v>17/8582</v>
      </c>
      <c r="E111">
        <v>3.7011535990543902E-2</v>
      </c>
      <c r="F111">
        <v>5.5634737122849803E-2</v>
      </c>
      <c r="G111">
        <v>1.7286633601900098E-2</v>
      </c>
      <c r="H111" t="s">
        <v>2026</v>
      </c>
      <c r="I111">
        <v>1</v>
      </c>
      <c r="J111" t="str">
        <f t="shared" si="2"/>
        <v/>
      </c>
    </row>
    <row r="112" spans="1:10">
      <c r="A112" t="s">
        <v>151</v>
      </c>
      <c r="B112" t="s">
        <v>152</v>
      </c>
      <c r="C112" t="str">
        <f>"2/19"</f>
        <v>2/19</v>
      </c>
      <c r="D112" t="str">
        <f>"139/8582"</f>
        <v>139/8582</v>
      </c>
      <c r="E112">
        <v>3.7201541088170698E-2</v>
      </c>
      <c r="F112">
        <v>5.5634737122849803E-2</v>
      </c>
      <c r="G112">
        <v>1.7286633601900098E-2</v>
      </c>
      <c r="H112" t="s">
        <v>2022</v>
      </c>
      <c r="I112">
        <v>2</v>
      </c>
      <c r="J112" t="str">
        <f t="shared" si="2"/>
        <v/>
      </c>
    </row>
    <row r="113" spans="1:10">
      <c r="A113" t="s">
        <v>479</v>
      </c>
      <c r="B113" t="s">
        <v>480</v>
      </c>
      <c r="C113" t="str">
        <f>"2/19"</f>
        <v>2/19</v>
      </c>
      <c r="D113" t="str">
        <f>"143/8582"</f>
        <v>143/8582</v>
      </c>
      <c r="E113">
        <v>3.9176192341901499E-2</v>
      </c>
      <c r="F113">
        <v>5.8064713649604E-2</v>
      </c>
      <c r="G113">
        <v>1.8041667525875701E-2</v>
      </c>
      <c r="H113" t="s">
        <v>793</v>
      </c>
      <c r="I113">
        <v>2</v>
      </c>
      <c r="J113" t="str">
        <f t="shared" si="2"/>
        <v/>
      </c>
    </row>
    <row r="114" spans="1:10">
      <c r="A114" t="s">
        <v>481</v>
      </c>
      <c r="B114" t="s">
        <v>482</v>
      </c>
      <c r="C114" t="str">
        <f>"2/19"</f>
        <v>2/19</v>
      </c>
      <c r="D114" t="str">
        <f>"150/8582"</f>
        <v>150/8582</v>
      </c>
      <c r="E114">
        <v>4.2727383146005403E-2</v>
      </c>
      <c r="F114">
        <v>6.2767660196786604E-2</v>
      </c>
      <c r="G114">
        <v>1.95029508537891E-2</v>
      </c>
      <c r="H114" t="s">
        <v>793</v>
      </c>
      <c r="I114">
        <v>2</v>
      </c>
      <c r="J114" t="str">
        <f t="shared" si="2"/>
        <v/>
      </c>
    </row>
    <row r="115" spans="1:10">
      <c r="A115" t="s">
        <v>175</v>
      </c>
      <c r="B115" t="s">
        <v>176</v>
      </c>
      <c r="C115" t="str">
        <f>"1/19"</f>
        <v>1/19</v>
      </c>
      <c r="D115" t="str">
        <f>"21/8582"</f>
        <v>21/8582</v>
      </c>
      <c r="E115">
        <v>4.55295382203963E-2</v>
      </c>
      <c r="F115">
        <v>6.6297397759524396E-2</v>
      </c>
      <c r="G115">
        <v>2.0599698733143299E-2</v>
      </c>
      <c r="H115" t="s">
        <v>177</v>
      </c>
      <c r="I115">
        <v>1</v>
      </c>
      <c r="J115" t="str">
        <f t="shared" si="2"/>
        <v/>
      </c>
    </row>
    <row r="116" spans="1:10">
      <c r="A116" t="s">
        <v>483</v>
      </c>
      <c r="B116" t="s">
        <v>484</v>
      </c>
      <c r="C116" t="str">
        <f>"2/19"</f>
        <v>2/19</v>
      </c>
      <c r="D116" t="str">
        <f>"158/8582"</f>
        <v>158/8582</v>
      </c>
      <c r="E116">
        <v>4.69302222072287E-2</v>
      </c>
      <c r="F116">
        <v>6.7602944349551497E-2</v>
      </c>
      <c r="G116">
        <v>2.1005353665998899E-2</v>
      </c>
      <c r="H116" t="s">
        <v>793</v>
      </c>
      <c r="I116">
        <v>2</v>
      </c>
      <c r="J116" t="str">
        <f t="shared" si="2"/>
        <v/>
      </c>
    </row>
    <row r="117" spans="1:10">
      <c r="A117" t="s">
        <v>485</v>
      </c>
      <c r="B117" t="s">
        <v>486</v>
      </c>
      <c r="C117" t="str">
        <f>"2/19"</f>
        <v>2/19</v>
      </c>
      <c r="D117" t="str">
        <f>"159/8582"</f>
        <v>159/8582</v>
      </c>
      <c r="E117">
        <v>4.7466117596454402E-2</v>
      </c>
      <c r="F117">
        <v>6.7602944349551497E-2</v>
      </c>
      <c r="G117">
        <v>2.1005353665998899E-2</v>
      </c>
      <c r="H117" t="s">
        <v>793</v>
      </c>
      <c r="I117">
        <v>2</v>
      </c>
      <c r="J117" t="str">
        <f t="shared" si="2"/>
        <v/>
      </c>
    </row>
    <row r="118" spans="1:10">
      <c r="A118" t="s">
        <v>833</v>
      </c>
      <c r="B118" t="s">
        <v>834</v>
      </c>
      <c r="C118" t="str">
        <f>"1/19"</f>
        <v>1/19</v>
      </c>
      <c r="D118" t="str">
        <f>"22/8582"</f>
        <v>22/8582</v>
      </c>
      <c r="E118">
        <v>4.7647858366852598E-2</v>
      </c>
      <c r="F118">
        <v>6.7602944349551497E-2</v>
      </c>
      <c r="G118">
        <v>2.1005353665998899E-2</v>
      </c>
      <c r="H118" t="s">
        <v>1990</v>
      </c>
      <c r="I118">
        <v>1</v>
      </c>
      <c r="J118" t="str">
        <f t="shared" si="2"/>
        <v/>
      </c>
    </row>
    <row r="119" spans="1:10">
      <c r="A119" t="s">
        <v>163</v>
      </c>
      <c r="B119" t="s">
        <v>164</v>
      </c>
      <c r="C119" t="str">
        <f>"1/19"</f>
        <v>1/19</v>
      </c>
      <c r="D119" t="str">
        <f>"24/8582"</f>
        <v>24/8582</v>
      </c>
      <c r="E119">
        <v>5.1871144272607903E-2</v>
      </c>
      <c r="F119">
        <v>7.2971270756380505E-2</v>
      </c>
      <c r="G119">
        <v>2.2673381528615401E-2</v>
      </c>
      <c r="H119" t="s">
        <v>2027</v>
      </c>
      <c r="I119">
        <v>1</v>
      </c>
      <c r="J119" t="str">
        <f t="shared" si="2"/>
        <v/>
      </c>
    </row>
    <row r="120" spans="1:10">
      <c r="A120" t="s">
        <v>78</v>
      </c>
      <c r="B120" t="s">
        <v>79</v>
      </c>
      <c r="C120" t="str">
        <f>"2/19"</f>
        <v>2/19</v>
      </c>
      <c r="D120" t="str">
        <f>"169/8582"</f>
        <v>169/8582</v>
      </c>
      <c r="E120">
        <v>5.2949849392682297E-2</v>
      </c>
      <c r="F120">
        <v>7.3862815119203895E-2</v>
      </c>
      <c r="G120">
        <v>2.29503991175713E-2</v>
      </c>
      <c r="H120" t="s">
        <v>1985</v>
      </c>
      <c r="I120">
        <v>2</v>
      </c>
      <c r="J120" t="str">
        <f t="shared" si="2"/>
        <v/>
      </c>
    </row>
    <row r="121" spans="1:10">
      <c r="A121" t="s">
        <v>487</v>
      </c>
      <c r="B121" t="s">
        <v>488</v>
      </c>
      <c r="C121" t="str">
        <f>"2/19"</f>
        <v>2/19</v>
      </c>
      <c r="D121" t="str">
        <f>"175/8582"</f>
        <v>175/8582</v>
      </c>
      <c r="E121">
        <v>5.63458823284319E-2</v>
      </c>
      <c r="F121">
        <v>7.7945137220997399E-2</v>
      </c>
      <c r="G121">
        <v>2.4218844158712002E-2</v>
      </c>
      <c r="H121" t="s">
        <v>793</v>
      </c>
      <c r="I121">
        <v>2</v>
      </c>
      <c r="J121" t="str">
        <f t="shared" si="2"/>
        <v/>
      </c>
    </row>
    <row r="122" spans="1:10">
      <c r="A122" t="s">
        <v>489</v>
      </c>
      <c r="B122" t="s">
        <v>490</v>
      </c>
      <c r="C122" t="str">
        <f>"2/19"</f>
        <v>2/19</v>
      </c>
      <c r="D122" t="str">
        <f>"177/8582"</f>
        <v>177/8582</v>
      </c>
      <c r="E122">
        <v>5.7494985885860397E-2</v>
      </c>
      <c r="F122">
        <v>7.8877418653329104E-2</v>
      </c>
      <c r="G122">
        <v>2.45085194293794E-2</v>
      </c>
      <c r="H122" t="s">
        <v>793</v>
      </c>
      <c r="I122">
        <v>2</v>
      </c>
      <c r="J122" t="str">
        <f t="shared" si="2"/>
        <v/>
      </c>
    </row>
    <row r="123" spans="1:10">
      <c r="A123" t="s">
        <v>491</v>
      </c>
      <c r="B123" t="s">
        <v>492</v>
      </c>
      <c r="C123" t="str">
        <f>"2/19"</f>
        <v>2/19</v>
      </c>
      <c r="D123" t="str">
        <f>"181/8582"</f>
        <v>181/8582</v>
      </c>
      <c r="E123">
        <v>5.98183011786469E-2</v>
      </c>
      <c r="F123">
        <v>8.1392114718486702E-2</v>
      </c>
      <c r="G123">
        <v>2.52898771160802E-2</v>
      </c>
      <c r="H123" t="s">
        <v>793</v>
      </c>
      <c r="I123">
        <v>2</v>
      </c>
      <c r="J123" t="str">
        <f t="shared" si="2"/>
        <v/>
      </c>
    </row>
    <row r="124" spans="1:10">
      <c r="A124" t="s">
        <v>493</v>
      </c>
      <c r="B124" t="s">
        <v>494</v>
      </c>
      <c r="C124" t="str">
        <f>"2/19"</f>
        <v>2/19</v>
      </c>
      <c r="D124" t="str">
        <f>"182/8582"</f>
        <v>182/8582</v>
      </c>
      <c r="E124">
        <v>6.0404297020515398E-2</v>
      </c>
      <c r="F124">
        <v>8.1521246385411097E-2</v>
      </c>
      <c r="G124">
        <v>2.53300004621759E-2</v>
      </c>
      <c r="H124" t="s">
        <v>793</v>
      </c>
      <c r="I124">
        <v>2</v>
      </c>
      <c r="J124" t="str">
        <f t="shared" si="2"/>
        <v/>
      </c>
    </row>
    <row r="125" spans="1:10">
      <c r="A125" t="s">
        <v>2028</v>
      </c>
      <c r="B125" t="s">
        <v>2029</v>
      </c>
      <c r="C125" t="str">
        <f>"1/19"</f>
        <v>1/19</v>
      </c>
      <c r="D125" t="str">
        <f>"30/8582"</f>
        <v>30/8582</v>
      </c>
      <c r="E125">
        <v>6.4434801825725405E-2</v>
      </c>
      <c r="F125">
        <v>8.5569416824563302E-2</v>
      </c>
      <c r="G125">
        <v>2.6587834016509802E-2</v>
      </c>
      <c r="H125" t="s">
        <v>2026</v>
      </c>
      <c r="I125">
        <v>1</v>
      </c>
      <c r="J125" t="str">
        <f t="shared" si="2"/>
        <v/>
      </c>
    </row>
    <row r="126" spans="1:10">
      <c r="A126" t="s">
        <v>283</v>
      </c>
      <c r="B126" t="s">
        <v>284</v>
      </c>
      <c r="C126" t="str">
        <f>"1/19"</f>
        <v>1/19</v>
      </c>
      <c r="D126" t="str">
        <f>"30/8582"</f>
        <v>30/8582</v>
      </c>
      <c r="E126">
        <v>6.4434801825725405E-2</v>
      </c>
      <c r="F126">
        <v>8.5569416824563302E-2</v>
      </c>
      <c r="G126">
        <v>2.6587834016509802E-2</v>
      </c>
      <c r="H126" t="s">
        <v>1991</v>
      </c>
      <c r="I126">
        <v>1</v>
      </c>
      <c r="J126" t="str">
        <f t="shared" si="2"/>
        <v/>
      </c>
    </row>
    <row r="127" spans="1:10">
      <c r="A127" t="s">
        <v>495</v>
      </c>
      <c r="B127" t="s">
        <v>496</v>
      </c>
      <c r="C127" t="str">
        <f>"2/19"</f>
        <v>2/19</v>
      </c>
      <c r="D127" t="str">
        <f>"190/8582"</f>
        <v>190/8582</v>
      </c>
      <c r="E127">
        <v>6.5164980849304305E-2</v>
      </c>
      <c r="F127">
        <v>8.5852276357020002E-2</v>
      </c>
      <c r="G127">
        <v>2.6675723154685999E-2</v>
      </c>
      <c r="H127" t="s">
        <v>793</v>
      </c>
      <c r="I127">
        <v>2</v>
      </c>
      <c r="J127" t="str">
        <f t="shared" si="2"/>
        <v/>
      </c>
    </row>
    <row r="128" spans="1:10">
      <c r="A128" t="s">
        <v>2030</v>
      </c>
      <c r="B128" t="s">
        <v>2031</v>
      </c>
      <c r="C128" t="str">
        <f>"1/19"</f>
        <v>1/19</v>
      </c>
      <c r="D128" t="str">
        <f>"32/8582"</f>
        <v>32/8582</v>
      </c>
      <c r="E128">
        <v>6.8587521575385904E-2</v>
      </c>
      <c r="F128">
        <v>8.96498313505045E-2</v>
      </c>
      <c r="G128">
        <v>2.7855686342262001E-2</v>
      </c>
      <c r="H128" t="s">
        <v>2026</v>
      </c>
      <c r="I128">
        <v>1</v>
      </c>
      <c r="J128" t="str">
        <f t="shared" si="2"/>
        <v/>
      </c>
    </row>
    <row r="129" spans="1:10">
      <c r="A129" t="s">
        <v>541</v>
      </c>
      <c r="B129" t="s">
        <v>542</v>
      </c>
      <c r="C129" t="str">
        <f>"1/19"</f>
        <v>1/19</v>
      </c>
      <c r="D129" t="str">
        <f>"35/8582"</f>
        <v>35/8582</v>
      </c>
      <c r="E129">
        <v>7.47838727803046E-2</v>
      </c>
      <c r="F129">
        <v>9.6985335011957594E-2</v>
      </c>
      <c r="G129">
        <v>3.0134948735484599E-2</v>
      </c>
      <c r="H129" t="s">
        <v>528</v>
      </c>
      <c r="I129">
        <v>1</v>
      </c>
      <c r="J129" t="str">
        <f t="shared" si="2"/>
        <v/>
      </c>
    </row>
    <row r="130" spans="1:10">
      <c r="A130" t="s">
        <v>188</v>
      </c>
      <c r="B130" t="s">
        <v>189</v>
      </c>
      <c r="C130" t="str">
        <f>"1/19"</f>
        <v>1/19</v>
      </c>
      <c r="D130" t="str">
        <f>"36/8582"</f>
        <v>36/8582</v>
      </c>
      <c r="E130">
        <v>7.6840630287871498E-2</v>
      </c>
      <c r="F130">
        <v>9.8119574059897394E-2</v>
      </c>
      <c r="G130">
        <v>3.04873755798033E-2</v>
      </c>
      <c r="H130" t="s">
        <v>177</v>
      </c>
      <c r="I130">
        <v>1</v>
      </c>
      <c r="J130" t="str">
        <f t="shared" ref="J130:J167" si="5">IF(F130&lt;0.05,"*","")</f>
        <v/>
      </c>
    </row>
    <row r="131" spans="1:10">
      <c r="A131" t="s">
        <v>125</v>
      </c>
      <c r="B131" t="s">
        <v>126</v>
      </c>
      <c r="C131" t="str">
        <f>"1/19"</f>
        <v>1/19</v>
      </c>
      <c r="D131" t="str">
        <f>"36/8582"</f>
        <v>36/8582</v>
      </c>
      <c r="E131">
        <v>7.6840630287871498E-2</v>
      </c>
      <c r="F131">
        <v>9.8119574059897394E-2</v>
      </c>
      <c r="G131">
        <v>3.04873755798033E-2</v>
      </c>
      <c r="H131" t="s">
        <v>177</v>
      </c>
      <c r="I131">
        <v>1</v>
      </c>
      <c r="J131" t="str">
        <f t="shared" si="5"/>
        <v/>
      </c>
    </row>
    <row r="132" spans="1:10">
      <c r="A132" t="s">
        <v>285</v>
      </c>
      <c r="B132" t="s">
        <v>286</v>
      </c>
      <c r="C132" t="str">
        <f>"1/19"</f>
        <v>1/19</v>
      </c>
      <c r="D132" t="str">
        <f>"37/8582"</f>
        <v>37/8582</v>
      </c>
      <c r="E132">
        <v>7.88930557529465E-2</v>
      </c>
      <c r="F132">
        <v>9.9971353091519902E-2</v>
      </c>
      <c r="G132">
        <v>3.10627539726346E-2</v>
      </c>
      <c r="H132" t="s">
        <v>1991</v>
      </c>
      <c r="I132">
        <v>1</v>
      </c>
      <c r="J132" t="str">
        <f t="shared" si="5"/>
        <v/>
      </c>
    </row>
    <row r="133" spans="1:10">
      <c r="A133" t="s">
        <v>497</v>
      </c>
      <c r="B133" t="s">
        <v>498</v>
      </c>
      <c r="C133" t="str">
        <f>"2/19"</f>
        <v>2/19</v>
      </c>
      <c r="D133" t="str">
        <f>"218/8582"</f>
        <v>218/8582</v>
      </c>
      <c r="E133">
        <v>8.2780244483733598E-2</v>
      </c>
      <c r="F133">
        <v>0.104102428668938</v>
      </c>
      <c r="G133">
        <v>3.2346347525541899E-2</v>
      </c>
      <c r="H133" t="s">
        <v>793</v>
      </c>
      <c r="I133">
        <v>2</v>
      </c>
      <c r="J133" t="str">
        <f t="shared" si="5"/>
        <v/>
      </c>
    </row>
    <row r="134" spans="1:10">
      <c r="A134" t="s">
        <v>499</v>
      </c>
      <c r="B134" t="s">
        <v>500</v>
      </c>
      <c r="C134" t="str">
        <f>"2/19"</f>
        <v>2/19</v>
      </c>
      <c r="D134" t="str">
        <f>"219/8582"</f>
        <v>219/8582</v>
      </c>
      <c r="E134">
        <v>8.3434954651523202E-2</v>
      </c>
      <c r="F134">
        <v>0.104136860692879</v>
      </c>
      <c r="G134">
        <v>3.2357046125244503E-2</v>
      </c>
      <c r="H134" t="s">
        <v>793</v>
      </c>
      <c r="I134">
        <v>2</v>
      </c>
      <c r="J134" t="str">
        <f t="shared" si="5"/>
        <v/>
      </c>
    </row>
    <row r="135" spans="1:10">
      <c r="A135" t="s">
        <v>202</v>
      </c>
      <c r="B135" t="s">
        <v>203</v>
      </c>
      <c r="C135" t="str">
        <f>"2/19"</f>
        <v>2/19</v>
      </c>
      <c r="D135" t="str">
        <f>"220/8582"</f>
        <v>220/8582</v>
      </c>
      <c r="E135">
        <v>8.4091331101208894E-2</v>
      </c>
      <c r="F135">
        <v>0.104172843005975</v>
      </c>
      <c r="G135">
        <v>3.2368226425445699E-2</v>
      </c>
      <c r="H135" t="s">
        <v>793</v>
      </c>
      <c r="I135">
        <v>2</v>
      </c>
      <c r="J135" t="str">
        <f t="shared" si="5"/>
        <v/>
      </c>
    </row>
    <row r="136" spans="1:10">
      <c r="A136" t="s">
        <v>501</v>
      </c>
      <c r="B136" t="s">
        <v>502</v>
      </c>
      <c r="C136" t="str">
        <f>"2/19"</f>
        <v>2/19</v>
      </c>
      <c r="D136" t="str">
        <f>"229/8582"</f>
        <v>229/8582</v>
      </c>
      <c r="E136">
        <v>9.0072121243016098E-2</v>
      </c>
      <c r="F136">
        <v>0.110755349084005</v>
      </c>
      <c r="G136">
        <v>3.4413520007078299E-2</v>
      </c>
      <c r="H136" t="s">
        <v>793</v>
      </c>
      <c r="I136">
        <v>2</v>
      </c>
      <c r="J136" t="str">
        <f t="shared" si="5"/>
        <v/>
      </c>
    </row>
    <row r="137" spans="1:10">
      <c r="A137" t="s">
        <v>503</v>
      </c>
      <c r="B137" t="s">
        <v>504</v>
      </c>
      <c r="C137" t="str">
        <f>"2/19"</f>
        <v>2/19</v>
      </c>
      <c r="D137" t="str">
        <f>"230/8582"</f>
        <v>230/8582</v>
      </c>
      <c r="E137">
        <v>9.0744635307445004E-2</v>
      </c>
      <c r="F137">
        <v>0.110761834272323</v>
      </c>
      <c r="G137">
        <v>3.44155350624211E-2</v>
      </c>
      <c r="H137" t="s">
        <v>793</v>
      </c>
      <c r="I137">
        <v>2</v>
      </c>
      <c r="J137" t="str">
        <f t="shared" si="5"/>
        <v/>
      </c>
    </row>
    <row r="138" spans="1:10">
      <c r="A138" t="s">
        <v>130</v>
      </c>
      <c r="B138" t="s">
        <v>131</v>
      </c>
      <c r="C138" t="str">
        <f>"1/19"</f>
        <v>1/19</v>
      </c>
      <c r="D138" t="str">
        <f>"46/8582"</f>
        <v>46/8582</v>
      </c>
      <c r="E138">
        <v>9.7171359759086903E-2</v>
      </c>
      <c r="F138">
        <v>0.116887287826148</v>
      </c>
      <c r="G138">
        <v>3.6318814860375699E-2</v>
      </c>
      <c r="H138" t="s">
        <v>177</v>
      </c>
      <c r="I138">
        <v>1</v>
      </c>
      <c r="J138" t="str">
        <f t="shared" si="5"/>
        <v/>
      </c>
    </row>
    <row r="139" spans="1:10">
      <c r="A139" t="s">
        <v>288</v>
      </c>
      <c r="B139" t="s">
        <v>289</v>
      </c>
      <c r="C139" t="str">
        <f>"1/19"</f>
        <v>1/19</v>
      </c>
      <c r="D139" t="str">
        <f>"46/8582"</f>
        <v>46/8582</v>
      </c>
      <c r="E139">
        <v>9.7171359759086903E-2</v>
      </c>
      <c r="F139">
        <v>0.116887287826148</v>
      </c>
      <c r="G139">
        <v>3.6318814860375699E-2</v>
      </c>
      <c r="H139" t="s">
        <v>1991</v>
      </c>
      <c r="I139">
        <v>1</v>
      </c>
      <c r="J139" t="str">
        <f t="shared" si="5"/>
        <v/>
      </c>
    </row>
    <row r="140" spans="1:10">
      <c r="A140" t="s">
        <v>505</v>
      </c>
      <c r="B140" t="s">
        <v>506</v>
      </c>
      <c r="C140" t="str">
        <f>"2/19"</f>
        <v>2/19</v>
      </c>
      <c r="D140" t="str">
        <f>"246/8582"</f>
        <v>246/8582</v>
      </c>
      <c r="E140">
        <v>0.101711018543907</v>
      </c>
      <c r="F140">
        <v>0.12060020770206201</v>
      </c>
      <c r="G140">
        <v>3.7472480516176403E-2</v>
      </c>
      <c r="H140" t="s">
        <v>793</v>
      </c>
      <c r="I140">
        <v>2</v>
      </c>
      <c r="J140" t="str">
        <f t="shared" si="5"/>
        <v/>
      </c>
    </row>
    <row r="141" spans="1:10">
      <c r="A141" t="s">
        <v>82</v>
      </c>
      <c r="B141" t="s">
        <v>83</v>
      </c>
      <c r="C141" t="str">
        <f>"2/19"</f>
        <v>2/19</v>
      </c>
      <c r="D141" t="str">
        <f>"246/8582"</f>
        <v>246/8582</v>
      </c>
      <c r="E141">
        <v>0.101711018543907</v>
      </c>
      <c r="F141">
        <v>0.12060020770206201</v>
      </c>
      <c r="G141">
        <v>3.7472480516176403E-2</v>
      </c>
      <c r="H141" t="s">
        <v>1451</v>
      </c>
      <c r="I141">
        <v>2</v>
      </c>
      <c r="J141" t="str">
        <f t="shared" si="5"/>
        <v/>
      </c>
    </row>
    <row r="142" spans="1:10">
      <c r="A142" t="s">
        <v>507</v>
      </c>
      <c r="B142" t="s">
        <v>508</v>
      </c>
      <c r="C142" t="str">
        <f>"2/19"</f>
        <v>2/19</v>
      </c>
      <c r="D142" t="str">
        <f>"249/8582"</f>
        <v>249/8582</v>
      </c>
      <c r="E142">
        <v>0.103808693316677</v>
      </c>
      <c r="F142">
        <v>0.12221449000403101</v>
      </c>
      <c r="G142">
        <v>3.79740647444358E-2</v>
      </c>
      <c r="H142" t="s">
        <v>793</v>
      </c>
      <c r="I142">
        <v>2</v>
      </c>
      <c r="J142" t="str">
        <f t="shared" si="5"/>
        <v/>
      </c>
    </row>
    <row r="143" spans="1:10">
      <c r="A143" t="s">
        <v>509</v>
      </c>
      <c r="B143" t="s">
        <v>510</v>
      </c>
      <c r="C143" t="str">
        <f>"2/19"</f>
        <v>2/19</v>
      </c>
      <c r="D143" t="str">
        <f>"256/8582"</f>
        <v>256/8582</v>
      </c>
      <c r="E143">
        <v>0.108751511583678</v>
      </c>
      <c r="F143">
        <v>0.12713204875275</v>
      </c>
      <c r="G143">
        <v>3.9502031635286899E-2</v>
      </c>
      <c r="H143" t="s">
        <v>793</v>
      </c>
      <c r="I143">
        <v>2</v>
      </c>
      <c r="J143" t="str">
        <f t="shared" si="5"/>
        <v/>
      </c>
    </row>
    <row r="144" spans="1:10">
      <c r="A144" t="s">
        <v>511</v>
      </c>
      <c r="B144" t="s">
        <v>512</v>
      </c>
      <c r="C144" t="str">
        <f>"2/19"</f>
        <v>2/19</v>
      </c>
      <c r="D144" t="str">
        <f>"262/8582"</f>
        <v>262/8582</v>
      </c>
      <c r="E144">
        <v>0.11304017011452901</v>
      </c>
      <c r="F144">
        <v>0.13122145621686501</v>
      </c>
      <c r="G144">
        <v>4.0772678215766703E-2</v>
      </c>
      <c r="H144" t="s">
        <v>793</v>
      </c>
      <c r="I144">
        <v>2</v>
      </c>
      <c r="J144" t="str">
        <f t="shared" si="5"/>
        <v/>
      </c>
    </row>
    <row r="145" spans="1:10">
      <c r="A145" t="s">
        <v>1574</v>
      </c>
      <c r="B145" t="s">
        <v>1575</v>
      </c>
      <c r="C145" t="str">
        <f>"1/19"</f>
        <v>1/19</v>
      </c>
      <c r="D145" t="str">
        <f>"56/8582"</f>
        <v>56/8582</v>
      </c>
      <c r="E145">
        <v>0.11707741804447</v>
      </c>
      <c r="F145">
        <v>0.13437396689565001</v>
      </c>
      <c r="G145">
        <v>4.1752215459016299E-2</v>
      </c>
      <c r="H145" t="s">
        <v>1576</v>
      </c>
      <c r="I145">
        <v>1</v>
      </c>
      <c r="J145" t="str">
        <f t="shared" si="5"/>
        <v/>
      </c>
    </row>
    <row r="146" spans="1:10">
      <c r="A146" t="s">
        <v>515</v>
      </c>
      <c r="B146" t="s">
        <v>516</v>
      </c>
      <c r="C146" t="str">
        <f>"2/19"</f>
        <v>2/19</v>
      </c>
      <c r="D146" t="str">
        <f>"268/8582"</f>
        <v>268/8582</v>
      </c>
      <c r="E146">
        <v>0.11737485060162201</v>
      </c>
      <c r="F146">
        <v>0.13437396689565001</v>
      </c>
      <c r="G146">
        <v>4.1752215459016299E-2</v>
      </c>
      <c r="H146" t="s">
        <v>793</v>
      </c>
      <c r="I146">
        <v>2</v>
      </c>
      <c r="J146" t="str">
        <f t="shared" si="5"/>
        <v/>
      </c>
    </row>
    <row r="147" spans="1:10">
      <c r="A147" t="s">
        <v>1563</v>
      </c>
      <c r="B147" t="s">
        <v>1564</v>
      </c>
      <c r="C147" t="str">
        <f>"1/19"</f>
        <v>1/19</v>
      </c>
      <c r="D147" t="str">
        <f>"57/8582"</f>
        <v>57/8582</v>
      </c>
      <c r="E147">
        <v>0.11904499123907</v>
      </c>
      <c r="F147">
        <v>0.135352524285518</v>
      </c>
      <c r="G147">
        <v>4.20562694355762E-2</v>
      </c>
      <c r="H147" t="s">
        <v>1553</v>
      </c>
      <c r="I147">
        <v>1</v>
      </c>
      <c r="J147" t="str">
        <f t="shared" si="5"/>
        <v/>
      </c>
    </row>
    <row r="148" spans="1:10">
      <c r="A148" t="s">
        <v>517</v>
      </c>
      <c r="B148" t="s">
        <v>518</v>
      </c>
      <c r="C148" t="str">
        <f>"2/19"</f>
        <v>2/19</v>
      </c>
      <c r="D148" t="str">
        <f>"277/8582"</f>
        <v>277/8582</v>
      </c>
      <c r="E148">
        <v>0.123959235609054</v>
      </c>
      <c r="F148">
        <v>0.13998117762655099</v>
      </c>
      <c r="G148">
        <v>4.3494468634755798E-2</v>
      </c>
      <c r="H148" t="s">
        <v>793</v>
      </c>
      <c r="I148">
        <v>2</v>
      </c>
      <c r="J148" t="str">
        <f t="shared" si="5"/>
        <v/>
      </c>
    </row>
    <row r="149" spans="1:10">
      <c r="A149" t="s">
        <v>170</v>
      </c>
      <c r="B149" t="s">
        <v>171</v>
      </c>
      <c r="C149" t="str">
        <f>"1/19"</f>
        <v>1/19</v>
      </c>
      <c r="D149" t="str">
        <f>"61/8582"</f>
        <v>61/8582</v>
      </c>
      <c r="E149">
        <v>0.12687382272646699</v>
      </c>
      <c r="F149">
        <v>0.14230442278779401</v>
      </c>
      <c r="G149">
        <v>4.4216339357018901E-2</v>
      </c>
      <c r="H149" t="s">
        <v>2027</v>
      </c>
      <c r="I149">
        <v>1</v>
      </c>
      <c r="J149" t="str">
        <f t="shared" si="5"/>
        <v/>
      </c>
    </row>
    <row r="150" spans="1:10">
      <c r="A150" t="s">
        <v>519</v>
      </c>
      <c r="B150" t="s">
        <v>520</v>
      </c>
      <c r="C150" t="str">
        <f>"2/19"</f>
        <v>2/19</v>
      </c>
      <c r="D150" t="str">
        <f>"291/8582"</f>
        <v>291/8582</v>
      </c>
      <c r="E150">
        <v>0.134385496143865</v>
      </c>
      <c r="F150">
        <v>0.149718069529407</v>
      </c>
      <c r="G150">
        <v>4.6519882098547502E-2</v>
      </c>
      <c r="H150" t="s">
        <v>793</v>
      </c>
      <c r="I150">
        <v>2</v>
      </c>
      <c r="J150" t="str">
        <f t="shared" si="5"/>
        <v/>
      </c>
    </row>
    <row r="151" spans="1:10">
      <c r="A151" t="s">
        <v>547</v>
      </c>
      <c r="B151" t="s">
        <v>548</v>
      </c>
      <c r="C151" t="str">
        <f t="shared" ref="C151:C160" si="6">"1/19"</f>
        <v>1/19</v>
      </c>
      <c r="D151" t="str">
        <f>"78/8582"</f>
        <v>78/8582</v>
      </c>
      <c r="E151">
        <v>0.15941700685346999</v>
      </c>
      <c r="F151">
        <v>0.17163450105167699</v>
      </c>
      <c r="G151">
        <v>5.3329680098491997E-2</v>
      </c>
      <c r="H151" t="s">
        <v>528</v>
      </c>
      <c r="I151">
        <v>1</v>
      </c>
      <c r="J151" t="str">
        <f t="shared" si="5"/>
        <v/>
      </c>
    </row>
    <row r="152" spans="1:10">
      <c r="A152" t="s">
        <v>549</v>
      </c>
      <c r="B152" t="s">
        <v>550</v>
      </c>
      <c r="C152" t="str">
        <f t="shared" si="6"/>
        <v>1/19</v>
      </c>
      <c r="D152" t="str">
        <f>"78/8582"</f>
        <v>78/8582</v>
      </c>
      <c r="E152">
        <v>0.15941700685346999</v>
      </c>
      <c r="F152">
        <v>0.17163450105167699</v>
      </c>
      <c r="G152">
        <v>5.3329680098491997E-2</v>
      </c>
      <c r="H152" t="s">
        <v>528</v>
      </c>
      <c r="I152">
        <v>1</v>
      </c>
      <c r="J152" t="str">
        <f t="shared" si="5"/>
        <v/>
      </c>
    </row>
    <row r="153" spans="1:10">
      <c r="A153" t="s">
        <v>551</v>
      </c>
      <c r="B153" t="s">
        <v>552</v>
      </c>
      <c r="C153" t="str">
        <f t="shared" si="6"/>
        <v>1/19</v>
      </c>
      <c r="D153" t="str">
        <f>"78/8582"</f>
        <v>78/8582</v>
      </c>
      <c r="E153">
        <v>0.15941700685346999</v>
      </c>
      <c r="F153">
        <v>0.17163450105167699</v>
      </c>
      <c r="G153">
        <v>5.3329680098491997E-2</v>
      </c>
      <c r="H153" t="s">
        <v>528</v>
      </c>
      <c r="I153">
        <v>1</v>
      </c>
      <c r="J153" t="str">
        <f t="shared" si="5"/>
        <v/>
      </c>
    </row>
    <row r="154" spans="1:10">
      <c r="A154" t="s">
        <v>553</v>
      </c>
      <c r="B154" t="s">
        <v>554</v>
      </c>
      <c r="C154" t="str">
        <f t="shared" si="6"/>
        <v>1/19</v>
      </c>
      <c r="D154" t="str">
        <f>"79/8582"</f>
        <v>79/8582</v>
      </c>
      <c r="E154">
        <v>0.16129507327747999</v>
      </c>
      <c r="F154">
        <v>0.17163450105167699</v>
      </c>
      <c r="G154">
        <v>5.3329680098491997E-2</v>
      </c>
      <c r="H154" t="s">
        <v>528</v>
      </c>
      <c r="I154">
        <v>1</v>
      </c>
      <c r="J154" t="str">
        <f t="shared" si="5"/>
        <v/>
      </c>
    </row>
    <row r="155" spans="1:10">
      <c r="A155" t="s">
        <v>555</v>
      </c>
      <c r="B155" t="s">
        <v>556</v>
      </c>
      <c r="C155" t="str">
        <f t="shared" si="6"/>
        <v>1/19</v>
      </c>
      <c r="D155" t="str">
        <f>"79/8582"</f>
        <v>79/8582</v>
      </c>
      <c r="E155">
        <v>0.16129507327747999</v>
      </c>
      <c r="F155">
        <v>0.17163450105167699</v>
      </c>
      <c r="G155">
        <v>5.3329680098491997E-2</v>
      </c>
      <c r="H155" t="s">
        <v>528</v>
      </c>
      <c r="I155">
        <v>1</v>
      </c>
      <c r="J155" t="str">
        <f t="shared" si="5"/>
        <v/>
      </c>
    </row>
    <row r="156" spans="1:10">
      <c r="A156" t="s">
        <v>557</v>
      </c>
      <c r="B156" t="s">
        <v>558</v>
      </c>
      <c r="C156" t="str">
        <f t="shared" si="6"/>
        <v>1/19</v>
      </c>
      <c r="D156" t="str">
        <f>"79/8582"</f>
        <v>79/8582</v>
      </c>
      <c r="E156">
        <v>0.16129507327747999</v>
      </c>
      <c r="F156">
        <v>0.17163450105167699</v>
      </c>
      <c r="G156">
        <v>5.3329680098491997E-2</v>
      </c>
      <c r="H156" t="s">
        <v>528</v>
      </c>
      <c r="I156">
        <v>1</v>
      </c>
      <c r="J156" t="str">
        <f t="shared" si="5"/>
        <v/>
      </c>
    </row>
    <row r="157" spans="1:10">
      <c r="A157" t="s">
        <v>559</v>
      </c>
      <c r="B157" t="s">
        <v>560</v>
      </c>
      <c r="C157" t="str">
        <f t="shared" si="6"/>
        <v>1/19</v>
      </c>
      <c r="D157" t="str">
        <f>"79/8582"</f>
        <v>79/8582</v>
      </c>
      <c r="E157">
        <v>0.16129507327747999</v>
      </c>
      <c r="F157">
        <v>0.17163450105167699</v>
      </c>
      <c r="G157">
        <v>5.3329680098491997E-2</v>
      </c>
      <c r="H157" t="s">
        <v>528</v>
      </c>
      <c r="I157">
        <v>1</v>
      </c>
      <c r="J157" t="str">
        <f t="shared" si="5"/>
        <v/>
      </c>
    </row>
    <row r="158" spans="1:10">
      <c r="A158" t="s">
        <v>563</v>
      </c>
      <c r="B158" t="s">
        <v>564</v>
      </c>
      <c r="C158" t="str">
        <f t="shared" si="6"/>
        <v>1/19</v>
      </c>
      <c r="D158" t="str">
        <f>"83/8582"</f>
        <v>83/8582</v>
      </c>
      <c r="E158">
        <v>0.168767661607022</v>
      </c>
      <c r="F158">
        <v>0.17844224093481301</v>
      </c>
      <c r="G158">
        <v>5.5444957551083501E-2</v>
      </c>
      <c r="H158" t="s">
        <v>528</v>
      </c>
      <c r="I158">
        <v>1</v>
      </c>
      <c r="J158" t="str">
        <f t="shared" si="5"/>
        <v/>
      </c>
    </row>
    <row r="159" spans="1:10">
      <c r="A159" t="s">
        <v>722</v>
      </c>
      <c r="B159" t="s">
        <v>723</v>
      </c>
      <c r="C159" t="str">
        <f t="shared" si="6"/>
        <v>1/19</v>
      </c>
      <c r="D159" t="str">
        <f>"90/8582"</f>
        <v>90/8582</v>
      </c>
      <c r="E159">
        <v>0.181693150651939</v>
      </c>
      <c r="F159">
        <v>0.19089280384950599</v>
      </c>
      <c r="G159">
        <v>5.9313553510626303E-2</v>
      </c>
      <c r="H159" t="s">
        <v>1576</v>
      </c>
      <c r="I159">
        <v>1</v>
      </c>
      <c r="J159" t="str">
        <f t="shared" si="5"/>
        <v/>
      </c>
    </row>
    <row r="160" spans="1:10">
      <c r="A160" t="s">
        <v>145</v>
      </c>
      <c r="B160" t="s">
        <v>146</v>
      </c>
      <c r="C160" t="str">
        <f t="shared" si="6"/>
        <v>1/19</v>
      </c>
      <c r="D160" t="str">
        <f>"95/8582"</f>
        <v>95/8582</v>
      </c>
      <c r="E160">
        <v>0.190808813968499</v>
      </c>
      <c r="F160">
        <v>0.19920920200484801</v>
      </c>
      <c r="G160">
        <v>6.1897596057308601E-2</v>
      </c>
      <c r="H160" t="s">
        <v>2027</v>
      </c>
      <c r="I160">
        <v>1</v>
      </c>
      <c r="J160" t="str">
        <f t="shared" si="5"/>
        <v/>
      </c>
    </row>
    <row r="161" spans="1:10">
      <c r="A161" t="s">
        <v>521</v>
      </c>
      <c r="B161" t="s">
        <v>522</v>
      </c>
      <c r="C161" t="str">
        <f>"2/19"</f>
        <v>2/19</v>
      </c>
      <c r="D161" t="str">
        <f>"382/8582"</f>
        <v>382/8582</v>
      </c>
      <c r="E161">
        <v>0.20628314659269101</v>
      </c>
      <c r="F161">
        <v>0.214018764589917</v>
      </c>
      <c r="G161">
        <v>6.6499172256854394E-2</v>
      </c>
      <c r="H161" t="s">
        <v>793</v>
      </c>
      <c r="I161">
        <v>2</v>
      </c>
      <c r="J161" t="str">
        <f t="shared" si="5"/>
        <v/>
      </c>
    </row>
    <row r="162" spans="1:10">
      <c r="A162" t="s">
        <v>156</v>
      </c>
      <c r="B162" t="s">
        <v>157</v>
      </c>
      <c r="C162" t="str">
        <f>"2/19"</f>
        <v>2/19</v>
      </c>
      <c r="D162" t="str">
        <f>"440/8582"</f>
        <v>440/8582</v>
      </c>
      <c r="E162">
        <v>0.254352567359731</v>
      </c>
      <c r="F162">
        <v>0.26225171541438103</v>
      </c>
      <c r="G162">
        <v>8.1485948353231905E-2</v>
      </c>
      <c r="H162" t="s">
        <v>793</v>
      </c>
      <c r="I162">
        <v>2</v>
      </c>
      <c r="J162" t="str">
        <f t="shared" si="5"/>
        <v/>
      </c>
    </row>
    <row r="163" spans="1:10">
      <c r="A163" t="s">
        <v>158</v>
      </c>
      <c r="B163" t="s">
        <v>159</v>
      </c>
      <c r="C163" t="str">
        <f>"2/19"</f>
        <v>2/19</v>
      </c>
      <c r="D163" t="str">
        <f>"443/8582"</f>
        <v>443/8582</v>
      </c>
      <c r="E163">
        <v>0.256861084981303</v>
      </c>
      <c r="F163">
        <v>0.26320333399318702</v>
      </c>
      <c r="G163">
        <v>8.1781631995346799E-2</v>
      </c>
      <c r="H163" t="s">
        <v>793</v>
      </c>
      <c r="I163">
        <v>2</v>
      </c>
      <c r="J163" t="str">
        <f t="shared" si="5"/>
        <v/>
      </c>
    </row>
    <row r="164" spans="1:10">
      <c r="A164" t="s">
        <v>84</v>
      </c>
      <c r="B164" t="s">
        <v>85</v>
      </c>
      <c r="C164" t="str">
        <f>"2/19"</f>
        <v>2/19</v>
      </c>
      <c r="D164" t="str">
        <f>"492/8582"</f>
        <v>492/8582</v>
      </c>
      <c r="E164">
        <v>0.29793040707141699</v>
      </c>
      <c r="F164">
        <v>0.30341378879665798</v>
      </c>
      <c r="G164">
        <v>9.4275685802385906E-2</v>
      </c>
      <c r="H164" t="s">
        <v>1451</v>
      </c>
      <c r="I164">
        <v>2</v>
      </c>
      <c r="J164" t="str">
        <f t="shared" si="5"/>
        <v/>
      </c>
    </row>
    <row r="165" spans="1:10">
      <c r="A165" t="s">
        <v>523</v>
      </c>
      <c r="B165" t="s">
        <v>524</v>
      </c>
      <c r="C165" t="str">
        <f>"2/19"</f>
        <v>2/19</v>
      </c>
      <c r="D165" t="str">
        <f>"498/8582"</f>
        <v>498/8582</v>
      </c>
      <c r="E165">
        <v>0.30295892468478403</v>
      </c>
      <c r="F165">
        <v>0.30665354571752601</v>
      </c>
      <c r="G165">
        <v>9.5282331897011796E-2</v>
      </c>
      <c r="H165" t="s">
        <v>793</v>
      </c>
      <c r="I165">
        <v>2</v>
      </c>
      <c r="J165" t="str">
        <f t="shared" si="5"/>
        <v/>
      </c>
    </row>
    <row r="166" spans="1:10">
      <c r="A166" t="s">
        <v>255</v>
      </c>
      <c r="B166" t="s">
        <v>256</v>
      </c>
      <c r="C166" t="str">
        <f>"1/19"</f>
        <v>1/19</v>
      </c>
      <c r="D166" t="str">
        <f>"218/8582"</f>
        <v>218/8582</v>
      </c>
      <c r="E166">
        <v>0.38700223578325099</v>
      </c>
      <c r="F166">
        <v>0.38934770387890699</v>
      </c>
      <c r="G166">
        <v>0.12097677546015501</v>
      </c>
      <c r="H166" t="s">
        <v>2023</v>
      </c>
      <c r="I166">
        <v>1</v>
      </c>
      <c r="J166" t="str">
        <f t="shared" si="5"/>
        <v/>
      </c>
    </row>
    <row r="167" spans="1:10">
      <c r="A167" t="s">
        <v>312</v>
      </c>
      <c r="B167" t="s">
        <v>313</v>
      </c>
      <c r="C167" t="str">
        <f>"1/19"</f>
        <v>1/19</v>
      </c>
      <c r="D167" t="str">
        <f>"282/8582"</f>
        <v>282/8582</v>
      </c>
      <c r="E167">
        <v>0.47032726217801701</v>
      </c>
      <c r="F167">
        <v>0.47032726217801701</v>
      </c>
      <c r="G167">
        <v>0.146138464468756</v>
      </c>
      <c r="H167" t="s">
        <v>1991</v>
      </c>
      <c r="I167">
        <v>1</v>
      </c>
      <c r="J167" t="str">
        <f t="shared" si="5"/>
        <v/>
      </c>
    </row>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B6210-A6AB-4A81-B4B5-366A8D42D29F}">
  <dimension ref="A1:J58"/>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163</v>
      </c>
      <c r="B2" t="s">
        <v>164</v>
      </c>
      <c r="C2" t="str">
        <f t="shared" ref="C2:C8" si="0">"4/17"</f>
        <v>4/17</v>
      </c>
      <c r="D2" t="str">
        <f>"24/8582"</f>
        <v>24/8582</v>
      </c>
      <c r="E2">
        <v>1.09286318549187E-7</v>
      </c>
      <c r="F2">
        <v>6.2293201573036401E-6</v>
      </c>
      <c r="G2">
        <v>5.636873272537E-6</v>
      </c>
      <c r="H2" t="s">
        <v>2032</v>
      </c>
      <c r="I2">
        <v>4</v>
      </c>
      <c r="J2" t="str">
        <f t="shared" ref="J2:J58" si="1">IF(F2&lt;0.05,"*","")</f>
        <v>*</v>
      </c>
    </row>
    <row r="3" spans="1:10">
      <c r="A3" t="s">
        <v>166</v>
      </c>
      <c r="B3" t="s">
        <v>167</v>
      </c>
      <c r="C3" t="str">
        <f t="shared" si="0"/>
        <v>4/17</v>
      </c>
      <c r="D3" t="str">
        <f>"33/8582"</f>
        <v>33/8582</v>
      </c>
      <c r="E3">
        <v>4.16279090315514E-7</v>
      </c>
      <c r="F3">
        <v>1.18639540739921E-5</v>
      </c>
      <c r="G3">
        <v>1.0735618644978999E-5</v>
      </c>
      <c r="H3" t="s">
        <v>2032</v>
      </c>
      <c r="I3">
        <v>4</v>
      </c>
      <c r="J3" t="str">
        <f t="shared" si="1"/>
        <v>*</v>
      </c>
    </row>
    <row r="4" spans="1:10">
      <c r="A4" t="s">
        <v>168</v>
      </c>
      <c r="B4" t="s">
        <v>169</v>
      </c>
      <c r="C4" t="str">
        <f t="shared" si="0"/>
        <v>4/17</v>
      </c>
      <c r="D4" t="str">
        <f>"40/8582"</f>
        <v>40/8582</v>
      </c>
      <c r="E4">
        <v>9.2183707134315805E-7</v>
      </c>
      <c r="F4">
        <v>1.7514904355520001E-5</v>
      </c>
      <c r="G4">
        <v>1.5849128595022699E-5</v>
      </c>
      <c r="H4" t="s">
        <v>2032</v>
      </c>
      <c r="I4">
        <v>4</v>
      </c>
      <c r="J4" t="str">
        <f t="shared" si="1"/>
        <v>*</v>
      </c>
    </row>
    <row r="5" spans="1:10">
      <c r="A5" t="s">
        <v>170</v>
      </c>
      <c r="B5" t="s">
        <v>171</v>
      </c>
      <c r="C5" t="str">
        <f t="shared" si="0"/>
        <v>4/17</v>
      </c>
      <c r="D5" t="str">
        <f>"61/8582"</f>
        <v>61/8582</v>
      </c>
      <c r="E5">
        <v>5.1311865615714101E-6</v>
      </c>
      <c r="F5">
        <v>7.3119408502392505E-5</v>
      </c>
      <c r="G5">
        <v>6.6165300399210201E-5</v>
      </c>
      <c r="H5" t="s">
        <v>2032</v>
      </c>
      <c r="I5">
        <v>4</v>
      </c>
      <c r="J5" t="str">
        <f t="shared" si="1"/>
        <v>*</v>
      </c>
    </row>
    <row r="6" spans="1:10">
      <c r="A6" t="s">
        <v>172</v>
      </c>
      <c r="B6" t="s">
        <v>173</v>
      </c>
      <c r="C6" t="str">
        <f t="shared" si="0"/>
        <v>4/17</v>
      </c>
      <c r="D6" t="str">
        <f>"91/8582"</f>
        <v>91/8582</v>
      </c>
      <c r="E6">
        <v>2.53370268896327E-5</v>
      </c>
      <c r="F6">
        <v>2.8531785190701302E-4</v>
      </c>
      <c r="G6">
        <v>2.5818235906636402E-4</v>
      </c>
      <c r="H6" t="s">
        <v>2032</v>
      </c>
      <c r="I6">
        <v>4</v>
      </c>
      <c r="J6" t="str">
        <f t="shared" si="1"/>
        <v>*</v>
      </c>
    </row>
    <row r="7" spans="1:10">
      <c r="A7" t="s">
        <v>145</v>
      </c>
      <c r="B7" t="s">
        <v>146</v>
      </c>
      <c r="C7" t="str">
        <f t="shared" si="0"/>
        <v>4/17</v>
      </c>
      <c r="D7" t="str">
        <f>"95/8582"</f>
        <v>95/8582</v>
      </c>
      <c r="E7">
        <v>3.0033458095475001E-5</v>
      </c>
      <c r="F7">
        <v>2.8531785190701302E-4</v>
      </c>
      <c r="G7">
        <v>2.5818235906636402E-4</v>
      </c>
      <c r="H7" t="s">
        <v>2032</v>
      </c>
      <c r="I7">
        <v>4</v>
      </c>
      <c r="J7" t="str">
        <f t="shared" si="1"/>
        <v>*</v>
      </c>
    </row>
    <row r="8" spans="1:10">
      <c r="A8" t="s">
        <v>190</v>
      </c>
      <c r="B8" t="s">
        <v>191</v>
      </c>
      <c r="C8" t="str">
        <f t="shared" si="0"/>
        <v>4/17</v>
      </c>
      <c r="D8" t="str">
        <f>"342/8582"</f>
        <v>342/8582</v>
      </c>
      <c r="E8">
        <v>3.9046253439612901E-3</v>
      </c>
      <c r="F8">
        <v>3.17948063722562E-2</v>
      </c>
      <c r="G8">
        <v>2.8770923587083198E-2</v>
      </c>
      <c r="H8" t="s">
        <v>2032</v>
      </c>
      <c r="I8">
        <v>4</v>
      </c>
      <c r="J8" t="str">
        <f t="shared" si="1"/>
        <v>*</v>
      </c>
    </row>
    <row r="9" spans="1:10">
      <c r="A9" t="s">
        <v>1830</v>
      </c>
      <c r="B9" t="s">
        <v>1831</v>
      </c>
      <c r="C9" t="str">
        <f>"1/17"</f>
        <v>1/17</v>
      </c>
      <c r="D9" t="str">
        <f>"22/8582"</f>
        <v>22/8582</v>
      </c>
      <c r="E9">
        <v>4.27362455327105E-2</v>
      </c>
      <c r="F9">
        <v>0.214994507275442</v>
      </c>
      <c r="G9">
        <v>0.19454719956595801</v>
      </c>
      <c r="H9" t="s">
        <v>2033</v>
      </c>
      <c r="I9">
        <v>1</v>
      </c>
      <c r="J9" t="str">
        <f t="shared" si="1"/>
        <v/>
      </c>
    </row>
    <row r="10" spans="1:10">
      <c r="A10" t="s">
        <v>1160</v>
      </c>
      <c r="B10" t="s">
        <v>1161</v>
      </c>
      <c r="C10" t="str">
        <f>"2/17"</f>
        <v>2/17</v>
      </c>
      <c r="D10" t="str">
        <f>"186/8582"</f>
        <v>186/8582</v>
      </c>
      <c r="E10">
        <v>5.1339054679184801E-2</v>
      </c>
      <c r="F10">
        <v>0.214994507275442</v>
      </c>
      <c r="G10">
        <v>0.19454719956595801</v>
      </c>
      <c r="H10" t="s">
        <v>2034</v>
      </c>
      <c r="I10">
        <v>2</v>
      </c>
      <c r="J10" t="str">
        <f t="shared" si="1"/>
        <v/>
      </c>
    </row>
    <row r="11" spans="1:10">
      <c r="A11" t="s">
        <v>632</v>
      </c>
      <c r="B11" t="s">
        <v>633</v>
      </c>
      <c r="C11" t="str">
        <f t="shared" ref="C11:C25" si="2">"1/17"</f>
        <v>1/17</v>
      </c>
      <c r="D11" t="str">
        <f>"28/8582"</f>
        <v>28/8582</v>
      </c>
      <c r="E11">
        <v>5.4089709183815199E-2</v>
      </c>
      <c r="F11">
        <v>0.214994507275442</v>
      </c>
      <c r="G11">
        <v>0.19454719956595801</v>
      </c>
      <c r="H11" t="s">
        <v>2033</v>
      </c>
      <c r="I11">
        <v>1</v>
      </c>
      <c r="J11" t="str">
        <f t="shared" si="1"/>
        <v/>
      </c>
    </row>
    <row r="12" spans="1:10">
      <c r="A12" t="s">
        <v>1464</v>
      </c>
      <c r="B12" t="s">
        <v>1465</v>
      </c>
      <c r="C12" t="str">
        <f t="shared" si="2"/>
        <v>1/17</v>
      </c>
      <c r="D12" t="str">
        <f>"32/8582"</f>
        <v>32/8582</v>
      </c>
      <c r="E12">
        <v>6.15881451631125E-2</v>
      </c>
      <c r="F12">
        <v>0.214994507275442</v>
      </c>
      <c r="G12">
        <v>0.19454719956595801</v>
      </c>
      <c r="H12" t="s">
        <v>2035</v>
      </c>
      <c r="I12">
        <v>1</v>
      </c>
      <c r="J12" t="str">
        <f t="shared" si="1"/>
        <v/>
      </c>
    </row>
    <row r="13" spans="1:10">
      <c r="A13" t="s">
        <v>1770</v>
      </c>
      <c r="B13" t="s">
        <v>1771</v>
      </c>
      <c r="C13" t="str">
        <f t="shared" si="2"/>
        <v>1/17</v>
      </c>
      <c r="D13" t="str">
        <f>"32/8582"</f>
        <v>32/8582</v>
      </c>
      <c r="E13">
        <v>6.15881451631125E-2</v>
      </c>
      <c r="F13">
        <v>0.214994507275442</v>
      </c>
      <c r="G13">
        <v>0.19454719956595801</v>
      </c>
      <c r="H13" t="s">
        <v>2033</v>
      </c>
      <c r="I13">
        <v>1</v>
      </c>
      <c r="J13" t="str">
        <f t="shared" si="1"/>
        <v/>
      </c>
    </row>
    <row r="14" spans="1:10">
      <c r="A14" t="s">
        <v>1956</v>
      </c>
      <c r="B14" t="s">
        <v>1957</v>
      </c>
      <c r="C14" t="str">
        <f t="shared" si="2"/>
        <v>1/17</v>
      </c>
      <c r="D14" t="str">
        <f>"33/8582"</f>
        <v>33/8582</v>
      </c>
      <c r="E14">
        <v>6.3453993295536706E-2</v>
      </c>
      <c r="F14">
        <v>0.214994507275442</v>
      </c>
      <c r="G14">
        <v>0.19454719956595801</v>
      </c>
      <c r="H14" t="s">
        <v>2036</v>
      </c>
      <c r="I14">
        <v>1</v>
      </c>
      <c r="J14" t="str">
        <f t="shared" si="1"/>
        <v/>
      </c>
    </row>
    <row r="15" spans="1:10">
      <c r="A15" t="s">
        <v>1211</v>
      </c>
      <c r="B15" t="s">
        <v>1212</v>
      </c>
      <c r="C15" t="str">
        <f t="shared" si="2"/>
        <v>1/17</v>
      </c>
      <c r="D15" t="str">
        <f>"33/8582"</f>
        <v>33/8582</v>
      </c>
      <c r="E15">
        <v>6.3453993295536706E-2</v>
      </c>
      <c r="F15">
        <v>0.214994507275442</v>
      </c>
      <c r="G15">
        <v>0.19454719956595801</v>
      </c>
      <c r="H15" t="s">
        <v>2037</v>
      </c>
      <c r="I15">
        <v>1</v>
      </c>
      <c r="J15" t="str">
        <f t="shared" si="1"/>
        <v/>
      </c>
    </row>
    <row r="16" spans="1:10">
      <c r="A16" t="s">
        <v>1472</v>
      </c>
      <c r="B16" t="s">
        <v>1473</v>
      </c>
      <c r="C16" t="str">
        <f t="shared" si="2"/>
        <v>1/17</v>
      </c>
      <c r="D16" t="str">
        <f>"39/8582"</f>
        <v>39/8582</v>
      </c>
      <c r="E16">
        <v>7.4575963078472807E-2</v>
      </c>
      <c r="F16">
        <v>0.214994507275442</v>
      </c>
      <c r="G16">
        <v>0.19454719956595801</v>
      </c>
      <c r="H16" t="s">
        <v>2035</v>
      </c>
      <c r="I16">
        <v>1</v>
      </c>
      <c r="J16" t="str">
        <f t="shared" si="1"/>
        <v/>
      </c>
    </row>
    <row r="17" spans="1:10">
      <c r="A17" t="s">
        <v>1041</v>
      </c>
      <c r="B17" t="s">
        <v>1042</v>
      </c>
      <c r="C17" t="str">
        <f t="shared" si="2"/>
        <v>1/17</v>
      </c>
      <c r="D17" t="str">
        <f>"40/8582"</f>
        <v>40/8582</v>
      </c>
      <c r="E17">
        <v>7.6417495166459196E-2</v>
      </c>
      <c r="F17">
        <v>0.214994507275442</v>
      </c>
      <c r="G17">
        <v>0.19454719956595801</v>
      </c>
      <c r="H17" t="s">
        <v>2038</v>
      </c>
      <c r="I17">
        <v>1</v>
      </c>
      <c r="J17" t="str">
        <f t="shared" si="1"/>
        <v/>
      </c>
    </row>
    <row r="18" spans="1:10">
      <c r="A18" t="s">
        <v>1144</v>
      </c>
      <c r="B18" t="s">
        <v>1145</v>
      </c>
      <c r="C18" t="str">
        <f t="shared" si="2"/>
        <v>1/17</v>
      </c>
      <c r="D18" t="str">
        <f>"41/8582"</f>
        <v>41/8582</v>
      </c>
      <c r="E18">
        <v>7.8255577885045793E-2</v>
      </c>
      <c r="F18">
        <v>0.214994507275442</v>
      </c>
      <c r="G18">
        <v>0.19454719956595801</v>
      </c>
      <c r="H18" t="s">
        <v>2033</v>
      </c>
      <c r="I18">
        <v>1</v>
      </c>
      <c r="J18" t="str">
        <f t="shared" si="1"/>
        <v/>
      </c>
    </row>
    <row r="19" spans="1:10">
      <c r="A19" t="s">
        <v>1147</v>
      </c>
      <c r="B19" t="s">
        <v>1148</v>
      </c>
      <c r="C19" t="str">
        <f t="shared" si="2"/>
        <v>1/17</v>
      </c>
      <c r="D19" t="str">
        <f>"42/8582"</f>
        <v>42/8582</v>
      </c>
      <c r="E19">
        <v>8.0090217292135696E-2</v>
      </c>
      <c r="F19">
        <v>0.214994507275442</v>
      </c>
      <c r="G19">
        <v>0.19454719956595801</v>
      </c>
      <c r="H19" t="s">
        <v>2033</v>
      </c>
      <c r="I19">
        <v>1</v>
      </c>
      <c r="J19" t="str">
        <f t="shared" si="1"/>
        <v/>
      </c>
    </row>
    <row r="20" spans="1:10">
      <c r="A20" t="s">
        <v>1149</v>
      </c>
      <c r="B20" t="s">
        <v>1150</v>
      </c>
      <c r="C20" t="str">
        <f t="shared" si="2"/>
        <v>1/17</v>
      </c>
      <c r="D20" t="str">
        <f>"46/8582"</f>
        <v>46/8582</v>
      </c>
      <c r="E20">
        <v>8.7394462616296201E-2</v>
      </c>
      <c r="F20">
        <v>0.214994507275442</v>
      </c>
      <c r="G20">
        <v>0.19454719956595801</v>
      </c>
      <c r="H20" t="s">
        <v>2033</v>
      </c>
      <c r="I20">
        <v>1</v>
      </c>
      <c r="J20" t="str">
        <f t="shared" si="1"/>
        <v/>
      </c>
    </row>
    <row r="21" spans="1:10">
      <c r="A21" t="s">
        <v>1151</v>
      </c>
      <c r="B21" t="s">
        <v>1152</v>
      </c>
      <c r="C21" t="str">
        <f t="shared" si="2"/>
        <v>1/17</v>
      </c>
      <c r="D21" t="str">
        <f>"47/8582"</f>
        <v>47/8582</v>
      </c>
      <c r="E21">
        <v>8.9211975987374306E-2</v>
      </c>
      <c r="F21">
        <v>0.214994507275442</v>
      </c>
      <c r="G21">
        <v>0.19454719956595801</v>
      </c>
      <c r="H21" t="s">
        <v>2033</v>
      </c>
      <c r="I21">
        <v>1</v>
      </c>
      <c r="J21" t="str">
        <f t="shared" si="1"/>
        <v/>
      </c>
    </row>
    <row r="22" spans="1:10">
      <c r="A22" t="s">
        <v>1153</v>
      </c>
      <c r="B22" t="s">
        <v>1154</v>
      </c>
      <c r="C22" t="str">
        <f t="shared" si="2"/>
        <v>1/17</v>
      </c>
      <c r="D22" t="str">
        <f>"48/8582"</f>
        <v>48/8582</v>
      </c>
      <c r="E22">
        <v>9.1026082186344795E-2</v>
      </c>
      <c r="F22">
        <v>0.214994507275442</v>
      </c>
      <c r="G22">
        <v>0.19454719956595801</v>
      </c>
      <c r="H22" t="s">
        <v>2033</v>
      </c>
      <c r="I22">
        <v>1</v>
      </c>
      <c r="J22" t="str">
        <f t="shared" si="1"/>
        <v/>
      </c>
    </row>
    <row r="23" spans="1:10">
      <c r="A23" t="s">
        <v>1047</v>
      </c>
      <c r="B23" t="s">
        <v>1048</v>
      </c>
      <c r="C23" t="str">
        <f t="shared" si="2"/>
        <v>1/17</v>
      </c>
      <c r="D23" t="str">
        <f>"48/8582"</f>
        <v>48/8582</v>
      </c>
      <c r="E23">
        <v>9.1026082186344795E-2</v>
      </c>
      <c r="F23">
        <v>0.214994507275442</v>
      </c>
      <c r="G23">
        <v>0.19454719956595801</v>
      </c>
      <c r="H23" t="s">
        <v>2038</v>
      </c>
      <c r="I23">
        <v>1</v>
      </c>
      <c r="J23" t="str">
        <f t="shared" si="1"/>
        <v/>
      </c>
    </row>
    <row r="24" spans="1:10">
      <c r="A24" t="s">
        <v>1155</v>
      </c>
      <c r="B24" t="s">
        <v>1156</v>
      </c>
      <c r="C24" t="str">
        <f t="shared" si="2"/>
        <v>1/17</v>
      </c>
      <c r="D24" t="str">
        <f>"48/8582"</f>
        <v>48/8582</v>
      </c>
      <c r="E24">
        <v>9.1026082186344795E-2</v>
      </c>
      <c r="F24">
        <v>0.214994507275442</v>
      </c>
      <c r="G24">
        <v>0.19454719956595801</v>
      </c>
      <c r="H24" t="s">
        <v>2033</v>
      </c>
      <c r="I24">
        <v>1</v>
      </c>
      <c r="J24" t="str">
        <f t="shared" si="1"/>
        <v/>
      </c>
    </row>
    <row r="25" spans="1:10">
      <c r="A25" t="s">
        <v>88</v>
      </c>
      <c r="B25" t="s">
        <v>89</v>
      </c>
      <c r="C25" t="str">
        <f t="shared" si="2"/>
        <v>1/17</v>
      </c>
      <c r="D25" t="str">
        <f>"52/8582"</f>
        <v>52/8582</v>
      </c>
      <c r="E25">
        <v>9.8248554887895898E-2</v>
      </c>
      <c r="F25">
        <v>0.214994507275442</v>
      </c>
      <c r="G25">
        <v>0.19454719956595801</v>
      </c>
      <c r="H25" t="s">
        <v>2039</v>
      </c>
      <c r="I25">
        <v>1</v>
      </c>
      <c r="J25" t="str">
        <f t="shared" si="1"/>
        <v/>
      </c>
    </row>
    <row r="26" spans="1:10">
      <c r="A26" t="s">
        <v>309</v>
      </c>
      <c r="B26" t="s">
        <v>310</v>
      </c>
      <c r="C26" t="str">
        <f>"2/17"</f>
        <v>2/17</v>
      </c>
      <c r="D26" t="str">
        <f>"274/8582"</f>
        <v>274/8582</v>
      </c>
      <c r="E26">
        <v>0.100877597765811</v>
      </c>
      <c r="F26">
        <v>0.214994507275442</v>
      </c>
      <c r="G26">
        <v>0.19454719956595801</v>
      </c>
      <c r="H26" t="s">
        <v>2034</v>
      </c>
      <c r="I26">
        <v>2</v>
      </c>
      <c r="J26" t="str">
        <f t="shared" si="1"/>
        <v/>
      </c>
    </row>
    <row r="27" spans="1:10">
      <c r="A27" t="s">
        <v>1157</v>
      </c>
      <c r="B27" t="s">
        <v>1158</v>
      </c>
      <c r="C27" t="str">
        <f>"1/17"</f>
        <v>1/17</v>
      </c>
      <c r="D27" t="str">
        <f>"54/8582"</f>
        <v>54/8582</v>
      </c>
      <c r="E27">
        <v>0.101839503446262</v>
      </c>
      <c r="F27">
        <v>0.214994507275442</v>
      </c>
      <c r="G27">
        <v>0.19454719956595801</v>
      </c>
      <c r="H27" t="s">
        <v>2040</v>
      </c>
      <c r="I27">
        <v>1</v>
      </c>
      <c r="J27" t="str">
        <f t="shared" si="1"/>
        <v/>
      </c>
    </row>
    <row r="28" spans="1:10">
      <c r="A28" t="s">
        <v>91</v>
      </c>
      <c r="B28" t="s">
        <v>92</v>
      </c>
      <c r="C28" t="str">
        <f>"1/17"</f>
        <v>1/17</v>
      </c>
      <c r="D28" t="str">
        <f>"54/8582"</f>
        <v>54/8582</v>
      </c>
      <c r="E28">
        <v>0.101839503446262</v>
      </c>
      <c r="F28">
        <v>0.214994507275442</v>
      </c>
      <c r="G28">
        <v>0.19454719956595801</v>
      </c>
      <c r="H28" t="s">
        <v>2039</v>
      </c>
      <c r="I28">
        <v>1</v>
      </c>
      <c r="J28" t="str">
        <f t="shared" si="1"/>
        <v/>
      </c>
    </row>
    <row r="29" spans="1:10">
      <c r="A29" t="s">
        <v>1563</v>
      </c>
      <c r="B29" t="s">
        <v>1564</v>
      </c>
      <c r="C29" t="str">
        <f>"1/17"</f>
        <v>1/17</v>
      </c>
      <c r="D29" t="str">
        <f>"57/8582"</f>
        <v>57/8582</v>
      </c>
      <c r="E29">
        <v>0.10720070013251</v>
      </c>
      <c r="F29">
        <v>0.21822999669832399</v>
      </c>
      <c r="G29">
        <v>0.19747497392830801</v>
      </c>
      <c r="H29" t="s">
        <v>2033</v>
      </c>
      <c r="I29">
        <v>1</v>
      </c>
      <c r="J29" t="str">
        <f t="shared" si="1"/>
        <v/>
      </c>
    </row>
    <row r="30" spans="1:10">
      <c r="A30" t="s">
        <v>1235</v>
      </c>
      <c r="B30" t="s">
        <v>1236</v>
      </c>
      <c r="C30" t="str">
        <f>"1/17"</f>
        <v>1/17</v>
      </c>
      <c r="D30" t="str">
        <f>"61/8582"</f>
        <v>61/8582</v>
      </c>
      <c r="E30">
        <v>0.114302121603439</v>
      </c>
      <c r="F30">
        <v>0.22466279073779299</v>
      </c>
      <c r="G30">
        <v>0.203295969458022</v>
      </c>
      <c r="H30" t="s">
        <v>2037</v>
      </c>
      <c r="I30">
        <v>1</v>
      </c>
      <c r="J30" t="str">
        <f t="shared" si="1"/>
        <v/>
      </c>
    </row>
    <row r="31" spans="1:10">
      <c r="A31" t="s">
        <v>314</v>
      </c>
      <c r="B31" t="s">
        <v>315</v>
      </c>
      <c r="C31" t="str">
        <f>"2/17"</f>
        <v>2/17</v>
      </c>
      <c r="D31" t="str">
        <f>"307/8582"</f>
        <v>307/8582</v>
      </c>
      <c r="E31">
        <v>0.122001672831096</v>
      </c>
      <c r="F31">
        <v>0.22957144171021801</v>
      </c>
      <c r="G31">
        <v>0.207737777355506</v>
      </c>
      <c r="H31" t="s">
        <v>2034</v>
      </c>
      <c r="I31">
        <v>2</v>
      </c>
      <c r="J31" t="str">
        <f t="shared" si="1"/>
        <v/>
      </c>
    </row>
    <row r="32" spans="1:10">
      <c r="A32" t="s">
        <v>852</v>
      </c>
      <c r="B32" t="s">
        <v>853</v>
      </c>
      <c r="C32" t="str">
        <f t="shared" ref="C32:C42" si="3">"1/17"</f>
        <v>1/17</v>
      </c>
      <c r="D32" t="str">
        <f>"67/8582"</f>
        <v>67/8582</v>
      </c>
      <c r="E32">
        <v>0.12485464373713601</v>
      </c>
      <c r="F32">
        <v>0.22957144171021801</v>
      </c>
      <c r="G32">
        <v>0.207737777355506</v>
      </c>
      <c r="H32" t="s">
        <v>2041</v>
      </c>
      <c r="I32">
        <v>1</v>
      </c>
      <c r="J32" t="str">
        <f t="shared" si="1"/>
        <v/>
      </c>
    </row>
    <row r="33" spans="1:10">
      <c r="A33" t="s">
        <v>1239</v>
      </c>
      <c r="B33" t="s">
        <v>1240</v>
      </c>
      <c r="C33" t="str">
        <f t="shared" si="3"/>
        <v>1/17</v>
      </c>
      <c r="D33" t="str">
        <f>"71/8582"</f>
        <v>71/8582</v>
      </c>
      <c r="E33">
        <v>0.13182379577315301</v>
      </c>
      <c r="F33">
        <v>0.23069092516258</v>
      </c>
      <c r="G33">
        <v>0.20875079100584301</v>
      </c>
      <c r="H33" t="s">
        <v>2037</v>
      </c>
      <c r="I33">
        <v>1</v>
      </c>
      <c r="J33" t="str">
        <f t="shared" si="1"/>
        <v/>
      </c>
    </row>
    <row r="34" spans="1:10">
      <c r="A34" t="s">
        <v>1054</v>
      </c>
      <c r="B34" t="s">
        <v>1055</v>
      </c>
      <c r="C34" t="str">
        <f t="shared" si="3"/>
        <v>1/17</v>
      </c>
      <c r="D34" t="str">
        <f>"72/8582"</f>
        <v>72/8582</v>
      </c>
      <c r="E34">
        <v>0.13355790404149401</v>
      </c>
      <c r="F34">
        <v>0.23069092516258</v>
      </c>
      <c r="G34">
        <v>0.20875079100584301</v>
      </c>
      <c r="H34" t="s">
        <v>2038</v>
      </c>
      <c r="I34">
        <v>1</v>
      </c>
      <c r="J34" t="str">
        <f t="shared" si="1"/>
        <v/>
      </c>
    </row>
    <row r="35" spans="1:10">
      <c r="A35" t="s">
        <v>1164</v>
      </c>
      <c r="B35" t="s">
        <v>1165</v>
      </c>
      <c r="C35" t="str">
        <f t="shared" si="3"/>
        <v>1/17</v>
      </c>
      <c r="D35" t="str">
        <f>"75/8582"</f>
        <v>75/8582</v>
      </c>
      <c r="E35">
        <v>0.13874068961864999</v>
      </c>
      <c r="F35">
        <v>0.23259468553714799</v>
      </c>
      <c r="G35">
        <v>0.21047349199113999</v>
      </c>
      <c r="H35" t="s">
        <v>2033</v>
      </c>
      <c r="I35">
        <v>1</v>
      </c>
      <c r="J35" t="str">
        <f t="shared" si="1"/>
        <v/>
      </c>
    </row>
    <row r="36" spans="1:10">
      <c r="A36" t="s">
        <v>673</v>
      </c>
      <c r="B36" t="s">
        <v>674</v>
      </c>
      <c r="C36" t="str">
        <f t="shared" si="3"/>
        <v>1/17</v>
      </c>
      <c r="D36" t="str">
        <f>"80/8582"</f>
        <v>80/8582</v>
      </c>
      <c r="E36">
        <v>0.147313878538227</v>
      </c>
      <c r="F36">
        <v>0.23991117361939901</v>
      </c>
      <c r="G36">
        <v>0.21709413679317699</v>
      </c>
      <c r="H36" t="s">
        <v>2042</v>
      </c>
      <c r="I36">
        <v>1</v>
      </c>
      <c r="J36" t="str">
        <f t="shared" si="1"/>
        <v/>
      </c>
    </row>
    <row r="37" spans="1:10">
      <c r="A37" t="s">
        <v>140</v>
      </c>
      <c r="B37" t="s">
        <v>141</v>
      </c>
      <c r="C37" t="str">
        <f t="shared" si="3"/>
        <v>1/17</v>
      </c>
      <c r="D37" t="str">
        <f>"89/8582"</f>
        <v>89/8582</v>
      </c>
      <c r="E37">
        <v>0.16254356943571799</v>
      </c>
      <c r="F37">
        <v>0.24144540452156099</v>
      </c>
      <c r="G37">
        <v>0.21848245284499501</v>
      </c>
      <c r="H37" t="s">
        <v>854</v>
      </c>
      <c r="I37">
        <v>1</v>
      </c>
      <c r="J37" t="str">
        <f t="shared" si="1"/>
        <v/>
      </c>
    </row>
    <row r="38" spans="1:10">
      <c r="A38" t="s">
        <v>722</v>
      </c>
      <c r="B38" t="s">
        <v>723</v>
      </c>
      <c r="C38" t="str">
        <f t="shared" si="3"/>
        <v>1/17</v>
      </c>
      <c r="D38" t="str">
        <f>"90/8582"</f>
        <v>90/8582</v>
      </c>
      <c r="E38">
        <v>0.16421986277371201</v>
      </c>
      <c r="F38">
        <v>0.24144540452156099</v>
      </c>
      <c r="G38">
        <v>0.21848245284499501</v>
      </c>
      <c r="H38" t="s">
        <v>2043</v>
      </c>
      <c r="I38">
        <v>1</v>
      </c>
      <c r="J38" t="str">
        <f t="shared" si="1"/>
        <v/>
      </c>
    </row>
    <row r="39" spans="1:10">
      <c r="A39" t="s">
        <v>1056</v>
      </c>
      <c r="B39" t="s">
        <v>1057</v>
      </c>
      <c r="C39" t="str">
        <f t="shared" si="3"/>
        <v>1/17</v>
      </c>
      <c r="D39" t="str">
        <f>"91/8582"</f>
        <v>91/8582</v>
      </c>
      <c r="E39">
        <v>0.16589299776345001</v>
      </c>
      <c r="F39">
        <v>0.24144540452156099</v>
      </c>
      <c r="G39">
        <v>0.21848245284499501</v>
      </c>
      <c r="H39" t="s">
        <v>2038</v>
      </c>
      <c r="I39">
        <v>1</v>
      </c>
      <c r="J39" t="str">
        <f t="shared" si="1"/>
        <v/>
      </c>
    </row>
    <row r="40" spans="1:10">
      <c r="A40" t="s">
        <v>682</v>
      </c>
      <c r="B40" t="s">
        <v>683</v>
      </c>
      <c r="C40" t="str">
        <f t="shared" si="3"/>
        <v>1/17</v>
      </c>
      <c r="D40" t="str">
        <f>"92/8582"</f>
        <v>92/8582</v>
      </c>
      <c r="E40">
        <v>0.16756297998439201</v>
      </c>
      <c r="F40">
        <v>0.24144540452156099</v>
      </c>
      <c r="G40">
        <v>0.21848245284499501</v>
      </c>
      <c r="H40" t="s">
        <v>2033</v>
      </c>
      <c r="I40">
        <v>1</v>
      </c>
      <c r="J40" t="str">
        <f t="shared" si="1"/>
        <v/>
      </c>
    </row>
    <row r="41" spans="1:10">
      <c r="A41" t="s">
        <v>96</v>
      </c>
      <c r="B41" t="s">
        <v>97</v>
      </c>
      <c r="C41" t="str">
        <f t="shared" si="3"/>
        <v>1/17</v>
      </c>
      <c r="D41" t="str">
        <f>"98/8582"</f>
        <v>98/8582</v>
      </c>
      <c r="E41">
        <v>0.177516976457816</v>
      </c>
      <c r="F41">
        <v>0.24144540452156099</v>
      </c>
      <c r="G41">
        <v>0.21848245284499501</v>
      </c>
      <c r="H41" t="s">
        <v>2039</v>
      </c>
      <c r="I41">
        <v>1</v>
      </c>
      <c r="J41" t="str">
        <f t="shared" si="1"/>
        <v/>
      </c>
    </row>
    <row r="42" spans="1:10">
      <c r="A42" t="s">
        <v>687</v>
      </c>
      <c r="B42" t="s">
        <v>688</v>
      </c>
      <c r="C42" t="str">
        <f t="shared" si="3"/>
        <v>1/17</v>
      </c>
      <c r="D42" t="str">
        <f>"100/8582"</f>
        <v>100/8582</v>
      </c>
      <c r="E42">
        <v>0.18081000458125701</v>
      </c>
      <c r="F42">
        <v>0.24144540452156099</v>
      </c>
      <c r="G42">
        <v>0.21848245284499501</v>
      </c>
      <c r="H42" t="s">
        <v>2033</v>
      </c>
      <c r="I42">
        <v>1</v>
      </c>
      <c r="J42" t="str">
        <f t="shared" si="1"/>
        <v/>
      </c>
    </row>
    <row r="43" spans="1:10">
      <c r="A43" t="s">
        <v>316</v>
      </c>
      <c r="B43" t="s">
        <v>317</v>
      </c>
      <c r="C43" t="str">
        <f>"2/17"</f>
        <v>2/17</v>
      </c>
      <c r="D43" t="str">
        <f>"394/8582"</f>
        <v>394/8582</v>
      </c>
      <c r="E43">
        <v>0.182157814933185</v>
      </c>
      <c r="F43">
        <v>0.24144540452156099</v>
      </c>
      <c r="G43">
        <v>0.21848245284499501</v>
      </c>
      <c r="H43" t="s">
        <v>2034</v>
      </c>
      <c r="I43">
        <v>2</v>
      </c>
      <c r="J43" t="str">
        <f t="shared" si="1"/>
        <v/>
      </c>
    </row>
    <row r="44" spans="1:10">
      <c r="A44" t="s">
        <v>859</v>
      </c>
      <c r="B44" t="s">
        <v>860</v>
      </c>
      <c r="C44" t="str">
        <f>"1/17"</f>
        <v>1/17</v>
      </c>
      <c r="D44" t="str">
        <f>"103/8582"</f>
        <v>103/8582</v>
      </c>
      <c r="E44">
        <v>0.18572628821926401</v>
      </c>
      <c r="F44">
        <v>0.24144540452156099</v>
      </c>
      <c r="G44">
        <v>0.21848245284499501</v>
      </c>
      <c r="H44" t="s">
        <v>854</v>
      </c>
      <c r="I44">
        <v>1</v>
      </c>
      <c r="J44" t="str">
        <f t="shared" si="1"/>
        <v/>
      </c>
    </row>
    <row r="45" spans="1:10">
      <c r="A45" t="s">
        <v>619</v>
      </c>
      <c r="B45" t="s">
        <v>620</v>
      </c>
      <c r="C45" t="str">
        <f>"2/17"</f>
        <v>2/17</v>
      </c>
      <c r="D45" t="str">
        <f>"400/8582"</f>
        <v>400/8582</v>
      </c>
      <c r="E45">
        <v>0.186484436560967</v>
      </c>
      <c r="F45">
        <v>0.24144540452156099</v>
      </c>
      <c r="G45">
        <v>0.21848245284499501</v>
      </c>
      <c r="H45" t="s">
        <v>2044</v>
      </c>
      <c r="I45">
        <v>2</v>
      </c>
      <c r="J45" t="str">
        <f t="shared" si="1"/>
        <v/>
      </c>
    </row>
    <row r="46" spans="1:10">
      <c r="A46" t="s">
        <v>861</v>
      </c>
      <c r="B46" t="s">
        <v>862</v>
      </c>
      <c r="C46" t="str">
        <f t="shared" ref="C46:C58" si="4">"1/17"</f>
        <v>1/17</v>
      </c>
      <c r="D46" t="str">
        <f>"106/8582"</f>
        <v>106/8582</v>
      </c>
      <c r="E46">
        <v>0.190614793043338</v>
      </c>
      <c r="F46">
        <v>0.24144540452156099</v>
      </c>
      <c r="G46">
        <v>0.21848245284499501</v>
      </c>
      <c r="H46" t="s">
        <v>2033</v>
      </c>
      <c r="I46">
        <v>1</v>
      </c>
      <c r="J46" t="str">
        <f t="shared" si="1"/>
        <v/>
      </c>
    </row>
    <row r="47" spans="1:10">
      <c r="A47" t="s">
        <v>153</v>
      </c>
      <c r="B47" t="s">
        <v>154</v>
      </c>
      <c r="C47" t="str">
        <f t="shared" si="4"/>
        <v>1/17</v>
      </c>
      <c r="D47" t="str">
        <f>"147/8582"</f>
        <v>147/8582</v>
      </c>
      <c r="E47">
        <v>0.25471615354547</v>
      </c>
      <c r="F47">
        <v>0.31562653808895202</v>
      </c>
      <c r="G47">
        <v>0.28560850168714003</v>
      </c>
      <c r="H47" t="s">
        <v>2042</v>
      </c>
      <c r="I47">
        <v>1</v>
      </c>
      <c r="J47" t="str">
        <f t="shared" si="1"/>
        <v/>
      </c>
    </row>
    <row r="48" spans="1:10">
      <c r="A48" t="s">
        <v>98</v>
      </c>
      <c r="B48" t="s">
        <v>99</v>
      </c>
      <c r="C48" t="str">
        <f t="shared" si="4"/>
        <v>1/17</v>
      </c>
      <c r="D48" t="str">
        <f>"153/8582"</f>
        <v>153/8582</v>
      </c>
      <c r="E48">
        <v>0.263685835896798</v>
      </c>
      <c r="F48">
        <v>0.31978920523654197</v>
      </c>
      <c r="G48">
        <v>0.28937527343657599</v>
      </c>
      <c r="H48" t="s">
        <v>2039</v>
      </c>
      <c r="I48">
        <v>1</v>
      </c>
      <c r="J48" t="str">
        <f t="shared" si="1"/>
        <v/>
      </c>
    </row>
    <row r="49" spans="1:10">
      <c r="A49" t="s">
        <v>483</v>
      </c>
      <c r="B49" t="s">
        <v>484</v>
      </c>
      <c r="C49" t="str">
        <f t="shared" si="4"/>
        <v>1/17</v>
      </c>
      <c r="D49" t="str">
        <f>"158/8582"</f>
        <v>158/8582</v>
      </c>
      <c r="E49">
        <v>0.27108285727013598</v>
      </c>
      <c r="F49">
        <v>0.32191089300828601</v>
      </c>
      <c r="G49">
        <v>0.291295175575365</v>
      </c>
      <c r="H49" t="s">
        <v>2036</v>
      </c>
      <c r="I49">
        <v>1</v>
      </c>
      <c r="J49" t="str">
        <f t="shared" si="1"/>
        <v/>
      </c>
    </row>
    <row r="50" spans="1:10">
      <c r="A50" t="s">
        <v>107</v>
      </c>
      <c r="B50" t="s">
        <v>108</v>
      </c>
      <c r="C50" t="str">
        <f t="shared" si="4"/>
        <v>1/17</v>
      </c>
      <c r="D50" t="str">
        <f>"169/8582"</f>
        <v>169/8582</v>
      </c>
      <c r="E50">
        <v>0.28711084613228299</v>
      </c>
      <c r="F50">
        <v>0.33398608631714499</v>
      </c>
      <c r="G50">
        <v>0.30222194329714003</v>
      </c>
      <c r="H50" t="s">
        <v>2039</v>
      </c>
      <c r="I50">
        <v>1</v>
      </c>
      <c r="J50" t="str">
        <f t="shared" si="1"/>
        <v/>
      </c>
    </row>
    <row r="51" spans="1:10">
      <c r="A51" t="s">
        <v>503</v>
      </c>
      <c r="B51" t="s">
        <v>504</v>
      </c>
      <c r="C51" t="str">
        <f t="shared" si="4"/>
        <v>1/17</v>
      </c>
      <c r="D51" t="str">
        <f>"230/8582"</f>
        <v>230/8582</v>
      </c>
      <c r="E51">
        <v>0.37014031914580903</v>
      </c>
      <c r="F51">
        <v>0.41368623904531598</v>
      </c>
      <c r="G51">
        <v>0.374342118434358</v>
      </c>
      <c r="H51" t="s">
        <v>2033</v>
      </c>
      <c r="I51">
        <v>1</v>
      </c>
      <c r="J51" t="str">
        <f t="shared" si="1"/>
        <v/>
      </c>
    </row>
    <row r="52" spans="1:10">
      <c r="A52" t="s">
        <v>114</v>
      </c>
      <c r="B52" t="s">
        <v>115</v>
      </c>
      <c r="C52" t="str">
        <f t="shared" si="4"/>
        <v>1/17</v>
      </c>
      <c r="D52" t="str">
        <f>"230/8582"</f>
        <v>230/8582</v>
      </c>
      <c r="E52">
        <v>0.37014031914580903</v>
      </c>
      <c r="F52">
        <v>0.41368623904531598</v>
      </c>
      <c r="G52">
        <v>0.374342118434358</v>
      </c>
      <c r="H52" t="s">
        <v>2035</v>
      </c>
      <c r="I52">
        <v>1</v>
      </c>
      <c r="J52" t="str">
        <f t="shared" si="1"/>
        <v/>
      </c>
    </row>
    <row r="53" spans="1:10">
      <c r="A53" t="s">
        <v>257</v>
      </c>
      <c r="B53" t="s">
        <v>258</v>
      </c>
      <c r="C53" t="str">
        <f t="shared" si="4"/>
        <v>1/17</v>
      </c>
      <c r="D53" t="str">
        <f>"256/8582"</f>
        <v>256/8582</v>
      </c>
      <c r="E53">
        <v>0.40268647143854203</v>
      </c>
      <c r="F53">
        <v>0.43307790324522399</v>
      </c>
      <c r="G53">
        <v>0.39188951540195699</v>
      </c>
      <c r="H53" t="s">
        <v>2037</v>
      </c>
      <c r="I53">
        <v>1</v>
      </c>
      <c r="J53" t="str">
        <f t="shared" si="1"/>
        <v/>
      </c>
    </row>
    <row r="54" spans="1:10">
      <c r="A54" t="s">
        <v>509</v>
      </c>
      <c r="B54" t="s">
        <v>510</v>
      </c>
      <c r="C54" t="str">
        <f t="shared" si="4"/>
        <v>1/17</v>
      </c>
      <c r="D54" t="str">
        <f>"256/8582"</f>
        <v>256/8582</v>
      </c>
      <c r="E54">
        <v>0.40268647143854203</v>
      </c>
      <c r="F54">
        <v>0.43307790324522399</v>
      </c>
      <c r="G54">
        <v>0.39188951540195699</v>
      </c>
      <c r="H54" t="s">
        <v>2033</v>
      </c>
      <c r="I54">
        <v>1</v>
      </c>
      <c r="J54" t="str">
        <f t="shared" si="1"/>
        <v/>
      </c>
    </row>
    <row r="55" spans="1:10">
      <c r="A55" t="s">
        <v>156</v>
      </c>
      <c r="B55" t="s">
        <v>157</v>
      </c>
      <c r="C55" t="str">
        <f t="shared" si="4"/>
        <v>1/17</v>
      </c>
      <c r="D55" t="str">
        <f>"440/8582"</f>
        <v>440/8582</v>
      </c>
      <c r="E55">
        <v>0.59163211833222495</v>
      </c>
      <c r="F55">
        <v>0.60823637978042999</v>
      </c>
      <c r="G55">
        <v>0.55038933719743499</v>
      </c>
      <c r="H55" t="s">
        <v>2036</v>
      </c>
      <c r="I55">
        <v>1</v>
      </c>
      <c r="J55" t="str">
        <f t="shared" si="1"/>
        <v/>
      </c>
    </row>
    <row r="56" spans="1:10">
      <c r="A56" t="s">
        <v>158</v>
      </c>
      <c r="B56" t="s">
        <v>159</v>
      </c>
      <c r="C56" t="str">
        <f t="shared" si="4"/>
        <v>1/17</v>
      </c>
      <c r="D56" t="str">
        <f>"443/8582"</f>
        <v>443/8582</v>
      </c>
      <c r="E56">
        <v>0.59418503592149996</v>
      </c>
      <c r="F56">
        <v>0.60823637978042999</v>
      </c>
      <c r="G56">
        <v>0.55038933719743499</v>
      </c>
      <c r="H56" t="s">
        <v>2036</v>
      </c>
      <c r="I56">
        <v>1</v>
      </c>
      <c r="J56" t="str">
        <f t="shared" si="1"/>
        <v/>
      </c>
    </row>
    <row r="57" spans="1:10">
      <c r="A57" t="s">
        <v>160</v>
      </c>
      <c r="B57" t="s">
        <v>161</v>
      </c>
      <c r="C57" t="str">
        <f t="shared" si="4"/>
        <v>1/17</v>
      </c>
      <c r="D57" t="str">
        <f>"447/8582"</f>
        <v>447/8582</v>
      </c>
      <c r="E57">
        <v>0.59756556610007205</v>
      </c>
      <c r="F57">
        <v>0.60823637978042999</v>
      </c>
      <c r="G57">
        <v>0.55038933719743499</v>
      </c>
      <c r="H57" t="s">
        <v>2042</v>
      </c>
      <c r="I57">
        <v>1</v>
      </c>
      <c r="J57" t="str">
        <f t="shared" si="1"/>
        <v/>
      </c>
    </row>
    <row r="58" spans="1:10">
      <c r="A58" t="s">
        <v>84</v>
      </c>
      <c r="B58" t="s">
        <v>85</v>
      </c>
      <c r="C58" t="str">
        <f t="shared" si="4"/>
        <v>1/17</v>
      </c>
      <c r="D58" t="str">
        <f>"492/8582"</f>
        <v>492/8582</v>
      </c>
      <c r="E58">
        <v>0.63381454782484303</v>
      </c>
      <c r="F58">
        <v>0.63381454782484303</v>
      </c>
      <c r="G58">
        <v>0.573534863221003</v>
      </c>
      <c r="H58" t="s">
        <v>854</v>
      </c>
      <c r="I58">
        <v>1</v>
      </c>
      <c r="J58" t="str">
        <f t="shared" si="1"/>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355E9-4209-4B28-8AF3-868627148F6F}">
  <dimension ref="A1:J42"/>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69</v>
      </c>
      <c r="B2" t="s">
        <v>70</v>
      </c>
      <c r="C2" t="str">
        <f>"3/9"</f>
        <v>3/9</v>
      </c>
      <c r="D2" t="str">
        <f>"114/8582"</f>
        <v>114/8582</v>
      </c>
      <c r="E2">
        <v>1.8092273884594E-4</v>
      </c>
      <c r="F2">
        <v>4.3179709107857003E-3</v>
      </c>
      <c r="G2">
        <v>1.99546794336695E-3</v>
      </c>
      <c r="H2" t="s">
        <v>87</v>
      </c>
      <c r="I2">
        <v>3</v>
      </c>
      <c r="J2" t="str">
        <f t="shared" ref="J2:J42" si="0">IF(F2&lt;0.05,"*","")</f>
        <v>*</v>
      </c>
    </row>
    <row r="3" spans="1:10">
      <c r="A3" t="s">
        <v>74</v>
      </c>
      <c r="B3" t="s">
        <v>75</v>
      </c>
      <c r="C3" t="str">
        <f>"3/9"</f>
        <v>3/9</v>
      </c>
      <c r="D3" t="str">
        <f>"120/8582"</f>
        <v>120/8582</v>
      </c>
      <c r="E3">
        <v>2.1063272735539999E-4</v>
      </c>
      <c r="F3">
        <v>4.3179709107857003E-3</v>
      </c>
      <c r="G3">
        <v>1.99546794336695E-3</v>
      </c>
      <c r="H3" t="s">
        <v>87</v>
      </c>
      <c r="I3">
        <v>3</v>
      </c>
      <c r="J3" t="str">
        <f t="shared" si="0"/>
        <v>*</v>
      </c>
    </row>
    <row r="4" spans="1:10">
      <c r="A4" t="s">
        <v>88</v>
      </c>
      <c r="B4" t="s">
        <v>89</v>
      </c>
      <c r="C4" t="str">
        <f>"2/9"</f>
        <v>2/9</v>
      </c>
      <c r="D4" t="str">
        <f>"52/8582"</f>
        <v>52/8582</v>
      </c>
      <c r="E4">
        <v>1.26162482899007E-3</v>
      </c>
      <c r="F4">
        <v>1.39404629711693E-2</v>
      </c>
      <c r="G4">
        <v>6.4423192164581996E-3</v>
      </c>
      <c r="H4" t="s">
        <v>90</v>
      </c>
      <c r="I4">
        <v>2</v>
      </c>
      <c r="J4" t="str">
        <f t="shared" si="0"/>
        <v>*</v>
      </c>
    </row>
    <row r="5" spans="1:10">
      <c r="A5" t="s">
        <v>91</v>
      </c>
      <c r="B5" t="s">
        <v>92</v>
      </c>
      <c r="C5" t="str">
        <f>"2/9"</f>
        <v>2/9</v>
      </c>
      <c r="D5" t="str">
        <f>"54/8582"</f>
        <v>54/8582</v>
      </c>
      <c r="E5">
        <v>1.3600451679189501E-3</v>
      </c>
      <c r="F5">
        <v>1.39404629711693E-2</v>
      </c>
      <c r="G5">
        <v>6.4423192164581996E-3</v>
      </c>
      <c r="H5" t="s">
        <v>90</v>
      </c>
      <c r="I5">
        <v>2</v>
      </c>
      <c r="J5" t="str">
        <f t="shared" si="0"/>
        <v>*</v>
      </c>
    </row>
    <row r="6" spans="1:10">
      <c r="A6" t="s">
        <v>93</v>
      </c>
      <c r="B6" t="s">
        <v>94</v>
      </c>
      <c r="C6" t="str">
        <f>"2/9"</f>
        <v>2/9</v>
      </c>
      <c r="D6" t="str">
        <f>"66/8582"</f>
        <v>66/8582</v>
      </c>
      <c r="E6">
        <v>2.0253617305044302E-3</v>
      </c>
      <c r="F6">
        <v>1.6607966190136301E-2</v>
      </c>
      <c r="G6">
        <v>7.67505497875361E-3</v>
      </c>
      <c r="H6" t="s">
        <v>95</v>
      </c>
      <c r="I6">
        <v>2</v>
      </c>
      <c r="J6" t="str">
        <f t="shared" si="0"/>
        <v>*</v>
      </c>
    </row>
    <row r="7" spans="1:10">
      <c r="A7" t="s">
        <v>96</v>
      </c>
      <c r="B7" t="s">
        <v>97</v>
      </c>
      <c r="C7" t="str">
        <f>"2/9"</f>
        <v>2/9</v>
      </c>
      <c r="D7" t="str">
        <f>"98/8582"</f>
        <v>98/8582</v>
      </c>
      <c r="E7">
        <v>4.41032986301908E-3</v>
      </c>
      <c r="F7">
        <v>3.0137254063963701E-2</v>
      </c>
      <c r="G7">
        <v>1.39273574621655E-2</v>
      </c>
      <c r="H7" t="s">
        <v>90</v>
      </c>
      <c r="I7">
        <v>2</v>
      </c>
      <c r="J7" t="str">
        <f t="shared" si="0"/>
        <v>*</v>
      </c>
    </row>
    <row r="8" spans="1:10">
      <c r="A8" t="s">
        <v>98</v>
      </c>
      <c r="B8" t="s">
        <v>99</v>
      </c>
      <c r="C8" t="str">
        <f>"2/9"</f>
        <v>2/9</v>
      </c>
      <c r="D8" t="str">
        <f>"153/8582"</f>
        <v>153/8582</v>
      </c>
      <c r="E8">
        <v>1.0470900891390101E-2</v>
      </c>
      <c r="F8">
        <v>4.7076734716954297E-2</v>
      </c>
      <c r="G8">
        <v>2.17556155302998E-2</v>
      </c>
      <c r="H8" t="s">
        <v>90</v>
      </c>
      <c r="I8">
        <v>2</v>
      </c>
      <c r="J8" t="str">
        <f t="shared" si="0"/>
        <v>*</v>
      </c>
    </row>
    <row r="9" spans="1:10">
      <c r="A9" t="s">
        <v>100</v>
      </c>
      <c r="B9" t="s">
        <v>101</v>
      </c>
      <c r="C9" t="str">
        <f>"1/9"</f>
        <v>1/9</v>
      </c>
      <c r="D9" t="str">
        <f>"10/8582"</f>
        <v>10/8582</v>
      </c>
      <c r="E9">
        <v>1.04431650063868E-2</v>
      </c>
      <c r="F9">
        <v>4.7076734716954297E-2</v>
      </c>
      <c r="G9">
        <v>2.17556155302998E-2</v>
      </c>
      <c r="H9" t="s">
        <v>102</v>
      </c>
      <c r="I9">
        <v>1</v>
      </c>
      <c r="J9" t="str">
        <f t="shared" si="0"/>
        <v>*</v>
      </c>
    </row>
    <row r="10" spans="1:10">
      <c r="A10" t="s">
        <v>103</v>
      </c>
      <c r="B10" t="s">
        <v>104</v>
      </c>
      <c r="C10" t="str">
        <f>"1/9"</f>
        <v>1/9</v>
      </c>
      <c r="D10" t="str">
        <f>"11/8582"</f>
        <v>11/8582</v>
      </c>
      <c r="E10">
        <v>1.1482130418769301E-2</v>
      </c>
      <c r="F10">
        <v>4.7076734716954297E-2</v>
      </c>
      <c r="G10">
        <v>2.17556155302998E-2</v>
      </c>
      <c r="H10" t="s">
        <v>102</v>
      </c>
      <c r="I10">
        <v>1</v>
      </c>
      <c r="J10" t="str">
        <f t="shared" si="0"/>
        <v>*</v>
      </c>
    </row>
    <row r="11" spans="1:10">
      <c r="A11" t="s">
        <v>105</v>
      </c>
      <c r="B11" t="s">
        <v>106</v>
      </c>
      <c r="C11" t="str">
        <f>"1/9"</f>
        <v>1/9</v>
      </c>
      <c r="D11" t="str">
        <f>"11/8582"</f>
        <v>11/8582</v>
      </c>
      <c r="E11">
        <v>1.1482130418769301E-2</v>
      </c>
      <c r="F11">
        <v>4.7076734716954297E-2</v>
      </c>
      <c r="G11">
        <v>2.17556155302998E-2</v>
      </c>
      <c r="H11" t="s">
        <v>102</v>
      </c>
      <c r="I11">
        <v>1</v>
      </c>
      <c r="J11" t="str">
        <f t="shared" si="0"/>
        <v>*</v>
      </c>
    </row>
    <row r="12" spans="1:10">
      <c r="A12" t="s">
        <v>107</v>
      </c>
      <c r="B12" t="s">
        <v>108</v>
      </c>
      <c r="C12" t="str">
        <f>"2/9"</f>
        <v>2/9</v>
      </c>
      <c r="D12" t="str">
        <f>"169/8582"</f>
        <v>169/8582</v>
      </c>
      <c r="E12">
        <v>1.2672255570343001E-2</v>
      </c>
      <c r="F12">
        <v>4.7232952580369199E-2</v>
      </c>
      <c r="G12">
        <v>2.1827808637911301E-2</v>
      </c>
      <c r="H12" t="s">
        <v>90</v>
      </c>
      <c r="I12">
        <v>2</v>
      </c>
      <c r="J12" t="str">
        <f t="shared" si="0"/>
        <v>*</v>
      </c>
    </row>
    <row r="13" spans="1:10">
      <c r="A13" t="s">
        <v>109</v>
      </c>
      <c r="B13" t="s">
        <v>110</v>
      </c>
      <c r="C13" t="str">
        <f>"1/9"</f>
        <v>1/9</v>
      </c>
      <c r="D13" t="str">
        <f>"19/8582"</f>
        <v>19/8582</v>
      </c>
      <c r="E13">
        <v>1.97590092004893E-2</v>
      </c>
      <c r="F13">
        <v>6.5566176059256895E-2</v>
      </c>
      <c r="G13">
        <v>3.03001583842522E-2</v>
      </c>
      <c r="H13" t="s">
        <v>102</v>
      </c>
      <c r="I13">
        <v>1</v>
      </c>
      <c r="J13" t="str">
        <f t="shared" si="0"/>
        <v/>
      </c>
    </row>
    <row r="14" spans="1:10">
      <c r="A14" t="s">
        <v>111</v>
      </c>
      <c r="B14" t="s">
        <v>112</v>
      </c>
      <c r="C14" t="str">
        <f>"1/9"</f>
        <v>1/9</v>
      </c>
      <c r="D14" t="str">
        <f>"20/8582"</f>
        <v>20/8582</v>
      </c>
      <c r="E14">
        <v>2.07892753358619E-2</v>
      </c>
      <c r="F14">
        <v>6.5566176059256895E-2</v>
      </c>
      <c r="G14">
        <v>3.03001583842522E-2</v>
      </c>
      <c r="H14" t="s">
        <v>113</v>
      </c>
      <c r="I14">
        <v>1</v>
      </c>
      <c r="J14" t="str">
        <f t="shared" si="0"/>
        <v/>
      </c>
    </row>
    <row r="15" spans="1:10">
      <c r="A15" t="s">
        <v>114</v>
      </c>
      <c r="B15" t="s">
        <v>115</v>
      </c>
      <c r="C15" t="str">
        <f>"2/9"</f>
        <v>2/9</v>
      </c>
      <c r="D15" t="str">
        <f>"230/8582"</f>
        <v>230/8582</v>
      </c>
      <c r="E15">
        <v>2.2738354376315401E-2</v>
      </c>
      <c r="F15">
        <v>6.6590894959209404E-2</v>
      </c>
      <c r="G15">
        <v>3.07737126897502E-2</v>
      </c>
      <c r="H15" t="s">
        <v>95</v>
      </c>
      <c r="I15">
        <v>2</v>
      </c>
      <c r="J15" t="str">
        <f t="shared" si="0"/>
        <v/>
      </c>
    </row>
    <row r="16" spans="1:10">
      <c r="A16" t="s">
        <v>116</v>
      </c>
      <c r="B16" t="s">
        <v>117</v>
      </c>
      <c r="C16" t="str">
        <f t="shared" ref="C16:C42" si="1">"1/9"</f>
        <v>1/9</v>
      </c>
      <c r="D16" t="str">
        <f>"28/8582"</f>
        <v>28/8582</v>
      </c>
      <c r="E16">
        <v>2.89968154042403E-2</v>
      </c>
      <c r="F16">
        <v>7.9257962104923405E-2</v>
      </c>
      <c r="G16">
        <v>3.6627556300092998E-2</v>
      </c>
      <c r="H16" t="s">
        <v>102</v>
      </c>
      <c r="I16">
        <v>1</v>
      </c>
      <c r="J16" t="str">
        <f t="shared" si="0"/>
        <v/>
      </c>
    </row>
    <row r="17" spans="1:10">
      <c r="A17" t="s">
        <v>118</v>
      </c>
      <c r="B17" t="s">
        <v>119</v>
      </c>
      <c r="C17" t="str">
        <f t="shared" si="1"/>
        <v>1/9</v>
      </c>
      <c r="D17" t="str">
        <f>"33/8582"</f>
        <v>33/8582</v>
      </c>
      <c r="E17">
        <v>3.4095420756217097E-2</v>
      </c>
      <c r="F17">
        <v>8.0151004231813996E-2</v>
      </c>
      <c r="G17">
        <v>3.7040258695061702E-2</v>
      </c>
      <c r="H17" t="s">
        <v>102</v>
      </c>
      <c r="I17">
        <v>1</v>
      </c>
      <c r="J17" t="str">
        <f t="shared" si="0"/>
        <v/>
      </c>
    </row>
    <row r="18" spans="1:10">
      <c r="A18" t="s">
        <v>120</v>
      </c>
      <c r="B18" t="s">
        <v>121</v>
      </c>
      <c r="C18" t="str">
        <f t="shared" si="1"/>
        <v>1/9</v>
      </c>
      <c r="D18" t="str">
        <f>"33/8582"</f>
        <v>33/8582</v>
      </c>
      <c r="E18">
        <v>3.4095420756217097E-2</v>
      </c>
      <c r="F18">
        <v>8.0151004231813996E-2</v>
      </c>
      <c r="G18">
        <v>3.7040258695061702E-2</v>
      </c>
      <c r="H18" t="s">
        <v>102</v>
      </c>
      <c r="I18">
        <v>1</v>
      </c>
      <c r="J18" t="str">
        <f t="shared" si="0"/>
        <v/>
      </c>
    </row>
    <row r="19" spans="1:10">
      <c r="A19" t="s">
        <v>122</v>
      </c>
      <c r="B19" t="s">
        <v>123</v>
      </c>
      <c r="C19" t="str">
        <f t="shared" si="1"/>
        <v>1/9</v>
      </c>
      <c r="D19" t="str">
        <f>"35/8582"</f>
        <v>35/8582</v>
      </c>
      <c r="E19">
        <v>3.61281902719464E-2</v>
      </c>
      <c r="F19">
        <v>8.0151004231813996E-2</v>
      </c>
      <c r="G19">
        <v>3.7040258695061702E-2</v>
      </c>
      <c r="H19" t="s">
        <v>124</v>
      </c>
      <c r="I19">
        <v>1</v>
      </c>
      <c r="J19" t="str">
        <f t="shared" si="0"/>
        <v/>
      </c>
    </row>
    <row r="20" spans="1:10">
      <c r="A20" t="s">
        <v>125</v>
      </c>
      <c r="B20" t="s">
        <v>126</v>
      </c>
      <c r="C20" t="str">
        <f t="shared" si="1"/>
        <v>1/9</v>
      </c>
      <c r="D20" t="str">
        <f>"36/8582"</f>
        <v>36/8582</v>
      </c>
      <c r="E20">
        <v>3.7143148302547897E-2</v>
      </c>
      <c r="F20">
        <v>8.0151004231813996E-2</v>
      </c>
      <c r="G20">
        <v>3.7040258695061702E-2</v>
      </c>
      <c r="H20" t="s">
        <v>113</v>
      </c>
      <c r="I20">
        <v>1</v>
      </c>
      <c r="J20" t="str">
        <f t="shared" si="0"/>
        <v/>
      </c>
    </row>
    <row r="21" spans="1:10">
      <c r="A21" t="s">
        <v>127</v>
      </c>
      <c r="B21" t="s">
        <v>128</v>
      </c>
      <c r="C21" t="str">
        <f t="shared" si="1"/>
        <v>1/9</v>
      </c>
      <c r="D21" t="str">
        <f>"39/8582"</f>
        <v>39/8582</v>
      </c>
      <c r="E21">
        <v>4.0182324830128097E-2</v>
      </c>
      <c r="F21">
        <v>8.23737659017625E-2</v>
      </c>
      <c r="G21">
        <v>3.80674656285424E-2</v>
      </c>
      <c r="H21" t="s">
        <v>129</v>
      </c>
      <c r="I21">
        <v>1</v>
      </c>
      <c r="J21" t="str">
        <f t="shared" si="0"/>
        <v/>
      </c>
    </row>
    <row r="22" spans="1:10">
      <c r="A22" t="s">
        <v>59</v>
      </c>
      <c r="B22" t="s">
        <v>60</v>
      </c>
      <c r="C22" t="str">
        <f t="shared" si="1"/>
        <v>1/9</v>
      </c>
      <c r="D22" t="str">
        <f>"42/8582"</f>
        <v>42/8582</v>
      </c>
      <c r="E22">
        <v>4.3212971338991601E-2</v>
      </c>
      <c r="F22">
        <v>8.4211505500052505E-2</v>
      </c>
      <c r="G22">
        <v>3.8916741951243797E-2</v>
      </c>
      <c r="H22" t="s">
        <v>102</v>
      </c>
      <c r="I22">
        <v>1</v>
      </c>
      <c r="J22" t="str">
        <f t="shared" si="0"/>
        <v/>
      </c>
    </row>
    <row r="23" spans="1:10">
      <c r="A23" t="s">
        <v>130</v>
      </c>
      <c r="B23" t="s">
        <v>131</v>
      </c>
      <c r="C23" t="str">
        <f t="shared" si="1"/>
        <v>1/9</v>
      </c>
      <c r="D23" t="str">
        <f>"46/8582"</f>
        <v>46/8582</v>
      </c>
      <c r="E23">
        <v>4.7240600646370902E-2</v>
      </c>
      <c r="F23">
        <v>8.4211505500052505E-2</v>
      </c>
      <c r="G23">
        <v>3.8916741951243797E-2</v>
      </c>
      <c r="H23" t="s">
        <v>113</v>
      </c>
      <c r="I23">
        <v>1</v>
      </c>
      <c r="J23" t="str">
        <f t="shared" si="0"/>
        <v/>
      </c>
    </row>
    <row r="24" spans="1:10">
      <c r="A24" t="s">
        <v>61</v>
      </c>
      <c r="B24" t="s">
        <v>62</v>
      </c>
      <c r="C24" t="str">
        <f t="shared" si="1"/>
        <v>1/9</v>
      </c>
      <c r="D24" t="str">
        <f>"46/8582"</f>
        <v>46/8582</v>
      </c>
      <c r="E24">
        <v>4.7240600646370902E-2</v>
      </c>
      <c r="F24">
        <v>8.4211505500052505E-2</v>
      </c>
      <c r="G24">
        <v>3.8916741951243797E-2</v>
      </c>
      <c r="H24" t="s">
        <v>102</v>
      </c>
      <c r="I24">
        <v>1</v>
      </c>
      <c r="J24" t="str">
        <f t="shared" si="0"/>
        <v/>
      </c>
    </row>
    <row r="25" spans="1:10">
      <c r="A25" t="s">
        <v>132</v>
      </c>
      <c r="B25" t="s">
        <v>133</v>
      </c>
      <c r="C25" t="str">
        <f t="shared" si="1"/>
        <v>1/9</v>
      </c>
      <c r="D25" t="str">
        <f>"55/8582"</f>
        <v>55/8582</v>
      </c>
      <c r="E25">
        <v>5.62477140939356E-2</v>
      </c>
      <c r="F25">
        <v>9.6089844910473302E-2</v>
      </c>
      <c r="G25">
        <v>4.4406090074159701E-2</v>
      </c>
      <c r="H25" t="s">
        <v>124</v>
      </c>
      <c r="I25">
        <v>1</v>
      </c>
      <c r="J25" t="str">
        <f t="shared" si="0"/>
        <v/>
      </c>
    </row>
    <row r="26" spans="1:10">
      <c r="A26" t="s">
        <v>134</v>
      </c>
      <c r="B26" t="s">
        <v>135</v>
      </c>
      <c r="C26" t="str">
        <f t="shared" si="1"/>
        <v>1/9</v>
      </c>
      <c r="D26" t="str">
        <f>"60/8582"</f>
        <v>60/8582</v>
      </c>
      <c r="E26">
        <v>6.1218890438996899E-2</v>
      </c>
      <c r="F26">
        <v>0.10039898031995501</v>
      </c>
      <c r="G26">
        <v>4.6397474859029203E-2</v>
      </c>
      <c r="H26" t="s">
        <v>124</v>
      </c>
      <c r="I26">
        <v>1</v>
      </c>
      <c r="J26" t="str">
        <f t="shared" si="0"/>
        <v/>
      </c>
    </row>
    <row r="27" spans="1:10">
      <c r="A27" t="s">
        <v>136</v>
      </c>
      <c r="B27" t="s">
        <v>137</v>
      </c>
      <c r="C27" t="str">
        <f t="shared" si="1"/>
        <v>1/9</v>
      </c>
      <c r="D27" t="str">
        <f>"64/8582"</f>
        <v>64/8582</v>
      </c>
      <c r="E27">
        <v>6.51790584073038E-2</v>
      </c>
      <c r="F27">
        <v>0.10278236133459399</v>
      </c>
      <c r="G27">
        <v>4.7498908960788198E-2</v>
      </c>
      <c r="H27" t="s">
        <v>102</v>
      </c>
      <c r="I27">
        <v>1</v>
      </c>
      <c r="J27" t="str">
        <f t="shared" si="0"/>
        <v/>
      </c>
    </row>
    <row r="28" spans="1:10">
      <c r="A28" t="s">
        <v>138</v>
      </c>
      <c r="B28" t="s">
        <v>139</v>
      </c>
      <c r="C28" t="str">
        <f t="shared" si="1"/>
        <v>1/9</v>
      </c>
      <c r="D28" t="str">
        <f>"73/8582"</f>
        <v>73/8582</v>
      </c>
      <c r="E28">
        <v>7.4035191882293502E-2</v>
      </c>
      <c r="F28">
        <v>0.112423809895335</v>
      </c>
      <c r="G28">
        <v>5.1954520619153302E-2</v>
      </c>
      <c r="H28" t="s">
        <v>124</v>
      </c>
      <c r="I28">
        <v>1</v>
      </c>
      <c r="J28" t="str">
        <f t="shared" si="0"/>
        <v/>
      </c>
    </row>
    <row r="29" spans="1:10">
      <c r="A29" t="s">
        <v>140</v>
      </c>
      <c r="B29" t="s">
        <v>141</v>
      </c>
      <c r="C29" t="str">
        <f t="shared" si="1"/>
        <v>1/9</v>
      </c>
      <c r="D29" t="str">
        <f>"89/8582"</f>
        <v>89/8582</v>
      </c>
      <c r="E29">
        <v>8.9595446198231704E-2</v>
      </c>
      <c r="F29">
        <v>0.125082857222515</v>
      </c>
      <c r="G29">
        <v>5.7804658023241702E-2</v>
      </c>
      <c r="H29" t="s">
        <v>142</v>
      </c>
      <c r="I29">
        <v>1</v>
      </c>
      <c r="J29" t="str">
        <f t="shared" si="0"/>
        <v/>
      </c>
    </row>
    <row r="30" spans="1:10">
      <c r="A30" t="s">
        <v>65</v>
      </c>
      <c r="B30" t="s">
        <v>66</v>
      </c>
      <c r="C30" t="str">
        <f t="shared" si="1"/>
        <v>1/9</v>
      </c>
      <c r="D30" t="str">
        <f>"89/8582"</f>
        <v>89/8582</v>
      </c>
      <c r="E30">
        <v>8.9595446198231704E-2</v>
      </c>
      <c r="F30">
        <v>0.125082857222515</v>
      </c>
      <c r="G30">
        <v>5.7804658023241702E-2</v>
      </c>
      <c r="H30" t="s">
        <v>102</v>
      </c>
      <c r="I30">
        <v>1</v>
      </c>
      <c r="J30" t="str">
        <f t="shared" si="0"/>
        <v/>
      </c>
    </row>
    <row r="31" spans="1:10">
      <c r="A31" t="s">
        <v>143</v>
      </c>
      <c r="B31" t="s">
        <v>144</v>
      </c>
      <c r="C31" t="str">
        <f t="shared" si="1"/>
        <v>1/9</v>
      </c>
      <c r="D31" t="str">
        <f>"91/8582"</f>
        <v>91/8582</v>
      </c>
      <c r="E31">
        <v>9.1524041870132702E-2</v>
      </c>
      <c r="F31">
        <v>0.125082857222515</v>
      </c>
      <c r="G31">
        <v>5.7804658023241702E-2</v>
      </c>
      <c r="H31" t="s">
        <v>129</v>
      </c>
      <c r="I31">
        <v>1</v>
      </c>
      <c r="J31" t="str">
        <f t="shared" si="0"/>
        <v/>
      </c>
    </row>
    <row r="32" spans="1:10">
      <c r="A32" t="s">
        <v>145</v>
      </c>
      <c r="B32" t="s">
        <v>146</v>
      </c>
      <c r="C32" t="str">
        <f t="shared" si="1"/>
        <v>1/9</v>
      </c>
      <c r="D32" t="str">
        <f>"95/8582"</f>
        <v>95/8582</v>
      </c>
      <c r="E32">
        <v>9.5370341900956904E-2</v>
      </c>
      <c r="F32">
        <v>0.12613496832061999</v>
      </c>
      <c r="G32">
        <v>5.8290871110941403E-2</v>
      </c>
      <c r="H32" t="s">
        <v>142</v>
      </c>
      <c r="I32">
        <v>1</v>
      </c>
      <c r="J32" t="str">
        <f t="shared" si="0"/>
        <v/>
      </c>
    </row>
    <row r="33" spans="1:10">
      <c r="A33" t="s">
        <v>147</v>
      </c>
      <c r="B33" t="s">
        <v>148</v>
      </c>
      <c r="C33" t="str">
        <f t="shared" si="1"/>
        <v>1/9</v>
      </c>
      <c r="D33" t="str">
        <f>"106/8582"</f>
        <v>106/8582</v>
      </c>
      <c r="E33">
        <v>0.10587313831608899</v>
      </c>
      <c r="F33">
        <v>0.13564995846748901</v>
      </c>
      <c r="G33">
        <v>6.2688042424000195E-2</v>
      </c>
      <c r="H33" t="s">
        <v>124</v>
      </c>
      <c r="I33">
        <v>1</v>
      </c>
      <c r="J33" t="str">
        <f t="shared" si="0"/>
        <v/>
      </c>
    </row>
    <row r="34" spans="1:10">
      <c r="A34" t="s">
        <v>149</v>
      </c>
      <c r="B34" t="s">
        <v>150</v>
      </c>
      <c r="C34" t="str">
        <f t="shared" si="1"/>
        <v>1/9</v>
      </c>
      <c r="D34" t="str">
        <f>"111/8582"</f>
        <v>111/8582</v>
      </c>
      <c r="E34">
        <v>0.11061119993497701</v>
      </c>
      <c r="F34">
        <v>0.13742603628284999</v>
      </c>
      <c r="G34">
        <v>6.3508822929173203E-2</v>
      </c>
      <c r="H34" t="s">
        <v>142</v>
      </c>
      <c r="I34">
        <v>1</v>
      </c>
      <c r="J34" t="str">
        <f t="shared" si="0"/>
        <v/>
      </c>
    </row>
    <row r="35" spans="1:10">
      <c r="A35" t="s">
        <v>151</v>
      </c>
      <c r="B35" t="s">
        <v>152</v>
      </c>
      <c r="C35" t="str">
        <f t="shared" si="1"/>
        <v>1/9</v>
      </c>
      <c r="D35" t="str">
        <f>"139/8582"</f>
        <v>139/8582</v>
      </c>
      <c r="E35">
        <v>0.136734273253833</v>
      </c>
      <c r="F35">
        <v>0.164885447159034</v>
      </c>
      <c r="G35">
        <v>7.6198666209566293E-2</v>
      </c>
      <c r="H35" t="s">
        <v>142</v>
      </c>
      <c r="I35">
        <v>1</v>
      </c>
      <c r="J35" t="str">
        <f t="shared" si="0"/>
        <v/>
      </c>
    </row>
    <row r="36" spans="1:10">
      <c r="A36" t="s">
        <v>153</v>
      </c>
      <c r="B36" t="s">
        <v>154</v>
      </c>
      <c r="C36" t="str">
        <f t="shared" si="1"/>
        <v>1/9</v>
      </c>
      <c r="D36" t="str">
        <f>"147/8582"</f>
        <v>147/8582</v>
      </c>
      <c r="E36">
        <v>0.144071632122969</v>
      </c>
      <c r="F36">
        <v>0.16876962620119201</v>
      </c>
      <c r="G36">
        <v>7.7993665510178597E-2</v>
      </c>
      <c r="H36" t="s">
        <v>155</v>
      </c>
      <c r="I36">
        <v>1</v>
      </c>
      <c r="J36" t="str">
        <f t="shared" si="0"/>
        <v/>
      </c>
    </row>
    <row r="37" spans="1:10">
      <c r="A37" t="s">
        <v>78</v>
      </c>
      <c r="B37" t="s">
        <v>79</v>
      </c>
      <c r="C37" t="str">
        <f t="shared" si="1"/>
        <v>1/9</v>
      </c>
      <c r="D37" t="str">
        <f>"169/8582"</f>
        <v>169/8582</v>
      </c>
      <c r="E37">
        <v>0.163964367123588</v>
      </c>
      <c r="F37">
        <v>0.18673719589075299</v>
      </c>
      <c r="G37">
        <v>8.6297035328204194E-2</v>
      </c>
      <c r="H37" t="s">
        <v>102</v>
      </c>
      <c r="I37">
        <v>1</v>
      </c>
      <c r="J37" t="str">
        <f t="shared" si="0"/>
        <v/>
      </c>
    </row>
    <row r="38" spans="1:10">
      <c r="A38" t="s">
        <v>80</v>
      </c>
      <c r="B38" t="s">
        <v>81</v>
      </c>
      <c r="C38" t="str">
        <f t="shared" si="1"/>
        <v>1/9</v>
      </c>
      <c r="D38" t="str">
        <f>"192/8582"</f>
        <v>192/8582</v>
      </c>
      <c r="E38">
        <v>0.18432089496653201</v>
      </c>
      <c r="F38">
        <v>0.20424747820615699</v>
      </c>
      <c r="G38">
        <v>9.43890785034871E-2</v>
      </c>
      <c r="H38" t="s">
        <v>102</v>
      </c>
      <c r="I38">
        <v>1</v>
      </c>
      <c r="J38" t="str">
        <f t="shared" si="0"/>
        <v/>
      </c>
    </row>
    <row r="39" spans="1:10">
      <c r="A39" t="s">
        <v>156</v>
      </c>
      <c r="B39" t="s">
        <v>157</v>
      </c>
      <c r="C39" t="str">
        <f t="shared" si="1"/>
        <v>1/9</v>
      </c>
      <c r="D39" t="str">
        <f>"440/8582"</f>
        <v>440/8582</v>
      </c>
      <c r="E39">
        <v>0.37743489758318999</v>
      </c>
      <c r="F39">
        <v>0.39179385939592598</v>
      </c>
      <c r="G39">
        <v>0.18106006339221201</v>
      </c>
      <c r="H39" t="s">
        <v>129</v>
      </c>
      <c r="I39">
        <v>1</v>
      </c>
      <c r="J39" t="str">
        <f t="shared" si="0"/>
        <v/>
      </c>
    </row>
    <row r="40" spans="1:10">
      <c r="A40" t="s">
        <v>158</v>
      </c>
      <c r="B40" t="s">
        <v>159</v>
      </c>
      <c r="C40" t="str">
        <f t="shared" si="1"/>
        <v>1/9</v>
      </c>
      <c r="D40" t="str">
        <f>"443/8582"</f>
        <v>443/8582</v>
      </c>
      <c r="E40">
        <v>0.37949738153975798</v>
      </c>
      <c r="F40">
        <v>0.39179385939592598</v>
      </c>
      <c r="G40">
        <v>0.18106006339221201</v>
      </c>
      <c r="H40" t="s">
        <v>129</v>
      </c>
      <c r="I40">
        <v>1</v>
      </c>
      <c r="J40" t="str">
        <f t="shared" si="0"/>
        <v/>
      </c>
    </row>
    <row r="41" spans="1:10">
      <c r="A41" t="s">
        <v>160</v>
      </c>
      <c r="B41" t="s">
        <v>161</v>
      </c>
      <c r="C41" t="str">
        <f t="shared" si="1"/>
        <v>1/9</v>
      </c>
      <c r="D41" t="str">
        <f>"447/8582"</f>
        <v>447/8582</v>
      </c>
      <c r="E41">
        <v>0.38223791160578202</v>
      </c>
      <c r="F41">
        <v>0.39179385939592598</v>
      </c>
      <c r="G41">
        <v>0.18106006339221201</v>
      </c>
      <c r="H41" t="s">
        <v>155</v>
      </c>
      <c r="I41">
        <v>1</v>
      </c>
      <c r="J41" t="str">
        <f t="shared" si="0"/>
        <v/>
      </c>
    </row>
    <row r="42" spans="1:10">
      <c r="A42" t="s">
        <v>84</v>
      </c>
      <c r="B42" t="s">
        <v>85</v>
      </c>
      <c r="C42" t="str">
        <f t="shared" si="1"/>
        <v>1/9</v>
      </c>
      <c r="D42" t="str">
        <f>"492/8582"</f>
        <v>492/8582</v>
      </c>
      <c r="E42">
        <v>0.41233580138520898</v>
      </c>
      <c r="F42">
        <v>0.41233580138520898</v>
      </c>
      <c r="G42">
        <v>0.19055313029355</v>
      </c>
      <c r="H42" t="s">
        <v>142</v>
      </c>
      <c r="I42">
        <v>1</v>
      </c>
      <c r="J42" t="str">
        <f t="shared" si="0"/>
        <v/>
      </c>
    </row>
  </sheetData>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76341-0811-4363-8787-F1113AD6619C}">
  <dimension ref="A1:J93"/>
  <sheetViews>
    <sheetView workbookViewId="0"/>
  </sheetViews>
  <sheetFormatPr defaultRowHeight="15"/>
  <sheetData>
    <row r="1" spans="1:10">
      <c r="A1" t="s">
        <v>34</v>
      </c>
      <c r="B1" t="s">
        <v>7</v>
      </c>
      <c r="C1" t="str">
        <f>"GeneRatio"</f>
        <v>GeneRatio</v>
      </c>
      <c r="D1" t="str">
        <f>"BgRatio"</f>
        <v>BgRatio</v>
      </c>
      <c r="E1" t="s">
        <v>41</v>
      </c>
      <c r="F1" t="s">
        <v>43</v>
      </c>
      <c r="G1" s="10" t="s">
        <v>45</v>
      </c>
      <c r="H1" t="s">
        <v>47</v>
      </c>
      <c r="I1" t="s">
        <v>49</v>
      </c>
      <c r="J1" t="s">
        <v>51</v>
      </c>
    </row>
    <row r="2" spans="1:10">
      <c r="A2" t="s">
        <v>84</v>
      </c>
      <c r="B2" t="s">
        <v>85</v>
      </c>
      <c r="C2" t="str">
        <f>"3/17"</f>
        <v>3/17</v>
      </c>
      <c r="D2" t="str">
        <f>"492/8582"</f>
        <v>492/8582</v>
      </c>
      <c r="E2">
        <v>6.9951491785435804E-2</v>
      </c>
      <c r="F2">
        <v>0.25081509381505102</v>
      </c>
      <c r="G2" s="10">
        <v>0.22096981949380901</v>
      </c>
      <c r="H2" t="s">
        <v>2045</v>
      </c>
      <c r="I2">
        <v>3</v>
      </c>
      <c r="J2" t="str">
        <f t="shared" ref="J2:J65" si="0">IF(F2&lt;0.05,"*","")</f>
        <v/>
      </c>
    </row>
    <row r="3" spans="1:10">
      <c r="A3" t="s">
        <v>301</v>
      </c>
      <c r="B3" t="s">
        <v>302</v>
      </c>
      <c r="C3" t="str">
        <f>"2/17"</f>
        <v>2/17</v>
      </c>
      <c r="D3" t="str">
        <f>"97/8582"</f>
        <v>97/8582</v>
      </c>
      <c r="E3">
        <v>1.53985246979068E-2</v>
      </c>
      <c r="F3">
        <v>0.25081509381505102</v>
      </c>
      <c r="G3" s="10">
        <v>0.22096981949380901</v>
      </c>
      <c r="H3" t="s">
        <v>2046</v>
      </c>
      <c r="I3">
        <v>2</v>
      </c>
      <c r="J3" t="str">
        <f t="shared" si="0"/>
        <v/>
      </c>
    </row>
    <row r="4" spans="1:10">
      <c r="A4" t="s">
        <v>69</v>
      </c>
      <c r="B4" t="s">
        <v>70</v>
      </c>
      <c r="C4" t="str">
        <f>"2/17"</f>
        <v>2/17</v>
      </c>
      <c r="D4" t="str">
        <f>"114/8582"</f>
        <v>114/8582</v>
      </c>
      <c r="E4">
        <v>2.0886469519833899E-2</v>
      </c>
      <c r="F4">
        <v>0.25081509381505102</v>
      </c>
      <c r="G4" s="10">
        <v>0.22096981949380901</v>
      </c>
      <c r="H4" t="s">
        <v>2047</v>
      </c>
      <c r="I4">
        <v>2</v>
      </c>
      <c r="J4" t="str">
        <f t="shared" si="0"/>
        <v/>
      </c>
    </row>
    <row r="5" spans="1:10">
      <c r="A5" t="s">
        <v>74</v>
      </c>
      <c r="B5" t="s">
        <v>75</v>
      </c>
      <c r="C5" t="str">
        <f>"2/17"</f>
        <v>2/17</v>
      </c>
      <c r="D5" t="str">
        <f>"120/8582"</f>
        <v>120/8582</v>
      </c>
      <c r="E5">
        <v>2.29928652269791E-2</v>
      </c>
      <c r="F5">
        <v>0.25081509381505102</v>
      </c>
      <c r="G5" s="10">
        <v>0.22096981949380901</v>
      </c>
      <c r="H5" t="s">
        <v>2047</v>
      </c>
      <c r="I5">
        <v>2</v>
      </c>
      <c r="J5" t="str">
        <f t="shared" si="0"/>
        <v/>
      </c>
    </row>
    <row r="6" spans="1:10">
      <c r="A6" t="s">
        <v>2048</v>
      </c>
      <c r="B6" t="s">
        <v>2049</v>
      </c>
      <c r="C6" t="str">
        <f>"2/17"</f>
        <v>2/17</v>
      </c>
      <c r="D6" t="str">
        <f>"163/8582"</f>
        <v>163/8582</v>
      </c>
      <c r="E6">
        <v>4.0456051298911298E-2</v>
      </c>
      <c r="F6">
        <v>0.25081509381505102</v>
      </c>
      <c r="G6" s="10">
        <v>0.22096981949380901</v>
      </c>
      <c r="H6" t="s">
        <v>2050</v>
      </c>
      <c r="I6">
        <v>2</v>
      </c>
      <c r="J6" t="str">
        <f t="shared" si="0"/>
        <v/>
      </c>
    </row>
    <row r="7" spans="1:10">
      <c r="A7" t="s">
        <v>265</v>
      </c>
      <c r="B7" t="s">
        <v>266</v>
      </c>
      <c r="C7" t="str">
        <f t="shared" ref="C7:C27" si="1">"1/17"</f>
        <v>1/17</v>
      </c>
      <c r="D7" t="str">
        <f>"11/8582"</f>
        <v>11/8582</v>
      </c>
      <c r="E7">
        <v>2.1587710009841301E-2</v>
      </c>
      <c r="F7">
        <v>0.25081509381505102</v>
      </c>
      <c r="G7" s="10">
        <v>0.22096981949380901</v>
      </c>
      <c r="H7" t="s">
        <v>2051</v>
      </c>
      <c r="I7">
        <v>1</v>
      </c>
      <c r="J7" t="str">
        <f t="shared" si="0"/>
        <v/>
      </c>
    </row>
    <row r="8" spans="1:10">
      <c r="A8" t="s">
        <v>940</v>
      </c>
      <c r="B8" t="s">
        <v>941</v>
      </c>
      <c r="C8" t="str">
        <f t="shared" si="1"/>
        <v>1/17</v>
      </c>
      <c r="D8" t="str">
        <f>"13/8582"</f>
        <v>13/8582</v>
      </c>
      <c r="E8">
        <v>2.5465316403582301E-2</v>
      </c>
      <c r="F8">
        <v>0.25081509381505102</v>
      </c>
      <c r="G8" s="10">
        <v>0.22096981949380901</v>
      </c>
      <c r="H8" t="s">
        <v>1070</v>
      </c>
      <c r="I8">
        <v>1</v>
      </c>
      <c r="J8" t="str">
        <f t="shared" si="0"/>
        <v/>
      </c>
    </row>
    <row r="9" spans="1:10">
      <c r="A9" t="s">
        <v>2052</v>
      </c>
      <c r="B9" t="s">
        <v>2053</v>
      </c>
      <c r="C9" t="str">
        <f t="shared" si="1"/>
        <v>1/17</v>
      </c>
      <c r="D9" t="str">
        <f>"14/8582"</f>
        <v>14/8582</v>
      </c>
      <c r="E9">
        <v>2.73986913156067E-2</v>
      </c>
      <c r="F9">
        <v>0.25081509381505102</v>
      </c>
      <c r="G9" s="10">
        <v>0.22096981949380901</v>
      </c>
      <c r="H9" t="s">
        <v>2054</v>
      </c>
      <c r="I9">
        <v>1</v>
      </c>
      <c r="J9" t="str">
        <f t="shared" si="0"/>
        <v/>
      </c>
    </row>
    <row r="10" spans="1:10">
      <c r="A10" t="s">
        <v>2055</v>
      </c>
      <c r="B10" t="s">
        <v>2056</v>
      </c>
      <c r="C10" t="str">
        <f t="shared" si="1"/>
        <v>1/17</v>
      </c>
      <c r="D10" t="str">
        <f>"16/8582"</f>
        <v>16/8582</v>
      </c>
      <c r="E10">
        <v>3.1254616229140803E-2</v>
      </c>
      <c r="F10">
        <v>0.25081509381505102</v>
      </c>
      <c r="G10" s="10">
        <v>0.22096981949380901</v>
      </c>
      <c r="H10" t="s">
        <v>2057</v>
      </c>
      <c r="I10">
        <v>1</v>
      </c>
      <c r="J10" t="str">
        <f t="shared" si="0"/>
        <v/>
      </c>
    </row>
    <row r="11" spans="1:10">
      <c r="A11" t="s">
        <v>271</v>
      </c>
      <c r="B11" t="s">
        <v>272</v>
      </c>
      <c r="C11" t="str">
        <f t="shared" si="1"/>
        <v>1/17</v>
      </c>
      <c r="D11" t="str">
        <f>"17/8582"</f>
        <v>17/8582</v>
      </c>
      <c r="E11">
        <v>3.3177178863287499E-2</v>
      </c>
      <c r="F11">
        <v>0.25081509381505102</v>
      </c>
      <c r="G11" s="10">
        <v>0.22096981949380901</v>
      </c>
      <c r="H11" t="s">
        <v>2051</v>
      </c>
      <c r="I11">
        <v>1</v>
      </c>
      <c r="J11" t="str">
        <f t="shared" si="0"/>
        <v/>
      </c>
    </row>
    <row r="12" spans="1:10">
      <c r="A12" t="s">
        <v>823</v>
      </c>
      <c r="B12" t="s">
        <v>824</v>
      </c>
      <c r="C12" t="str">
        <f t="shared" si="1"/>
        <v>1/17</v>
      </c>
      <c r="D12" t="str">
        <f>"19/8582"</f>
        <v>19/8582</v>
      </c>
      <c r="E12">
        <v>3.7011535990543701E-2</v>
      </c>
      <c r="F12">
        <v>0.25081509381505102</v>
      </c>
      <c r="G12" s="10">
        <v>0.22096981949380901</v>
      </c>
      <c r="H12" t="s">
        <v>2058</v>
      </c>
      <c r="I12">
        <v>1</v>
      </c>
      <c r="J12" t="str">
        <f t="shared" si="0"/>
        <v/>
      </c>
    </row>
    <row r="13" spans="1:10">
      <c r="A13" t="s">
        <v>175</v>
      </c>
      <c r="B13" t="s">
        <v>176</v>
      </c>
      <c r="C13" t="str">
        <f t="shared" si="1"/>
        <v>1/17</v>
      </c>
      <c r="D13" t="str">
        <f>"21/8582"</f>
        <v>21/8582</v>
      </c>
      <c r="E13">
        <v>4.0831577481921497E-2</v>
      </c>
      <c r="F13">
        <v>0.25081509381505102</v>
      </c>
      <c r="G13" s="10">
        <v>0.22096981949380901</v>
      </c>
      <c r="H13" t="s">
        <v>2059</v>
      </c>
      <c r="I13">
        <v>1</v>
      </c>
      <c r="J13" t="str">
        <f t="shared" si="0"/>
        <v/>
      </c>
    </row>
    <row r="14" spans="1:10">
      <c r="A14" t="s">
        <v>797</v>
      </c>
      <c r="B14" t="s">
        <v>798</v>
      </c>
      <c r="C14" t="str">
        <f t="shared" si="1"/>
        <v>1/17</v>
      </c>
      <c r="D14" t="str">
        <f>"21/8582"</f>
        <v>21/8582</v>
      </c>
      <c r="E14">
        <v>4.0831577481921497E-2</v>
      </c>
      <c r="F14">
        <v>0.25081509381505102</v>
      </c>
      <c r="G14" s="10">
        <v>0.22096981949380901</v>
      </c>
      <c r="H14" t="s">
        <v>2059</v>
      </c>
      <c r="I14">
        <v>1</v>
      </c>
      <c r="J14" t="str">
        <f t="shared" si="0"/>
        <v/>
      </c>
    </row>
    <row r="15" spans="1:10">
      <c r="A15" t="s">
        <v>2060</v>
      </c>
      <c r="B15" t="s">
        <v>2061</v>
      </c>
      <c r="C15" t="str">
        <f t="shared" si="1"/>
        <v>1/17</v>
      </c>
      <c r="D15" t="str">
        <f>"22/8582"</f>
        <v>22/8582</v>
      </c>
      <c r="E15">
        <v>4.27362455327105E-2</v>
      </c>
      <c r="F15">
        <v>0.25081509381505102</v>
      </c>
      <c r="G15" s="10">
        <v>0.22096981949380901</v>
      </c>
      <c r="H15" t="s">
        <v>2062</v>
      </c>
      <c r="I15">
        <v>1</v>
      </c>
      <c r="J15" t="str">
        <f t="shared" si="0"/>
        <v/>
      </c>
    </row>
    <row r="16" spans="1:10">
      <c r="A16" t="s">
        <v>2063</v>
      </c>
      <c r="B16" t="s">
        <v>2064</v>
      </c>
      <c r="C16" t="str">
        <f t="shared" si="1"/>
        <v>1/17</v>
      </c>
      <c r="D16" t="str">
        <f>"23/8582"</f>
        <v>23/8582</v>
      </c>
      <c r="E16">
        <v>4.4637353456302299E-2</v>
      </c>
      <c r="F16">
        <v>0.25081509381505102</v>
      </c>
      <c r="G16" s="10">
        <v>0.22096981949380901</v>
      </c>
      <c r="H16" t="s">
        <v>2054</v>
      </c>
      <c r="I16">
        <v>1</v>
      </c>
      <c r="J16" t="str">
        <f t="shared" si="0"/>
        <v/>
      </c>
    </row>
    <row r="17" spans="1:10">
      <c r="A17" t="s">
        <v>2065</v>
      </c>
      <c r="B17" t="s">
        <v>2066</v>
      </c>
      <c r="C17" t="str">
        <f t="shared" si="1"/>
        <v>1/17</v>
      </c>
      <c r="D17" t="str">
        <f>"24/8582"</f>
        <v>24/8582</v>
      </c>
      <c r="E17">
        <v>4.6534907491965802E-2</v>
      </c>
      <c r="F17">
        <v>0.25081509381505102</v>
      </c>
      <c r="G17" s="10">
        <v>0.22096981949380901</v>
      </c>
      <c r="H17" t="s">
        <v>2067</v>
      </c>
      <c r="I17">
        <v>1</v>
      </c>
      <c r="J17" t="str">
        <f t="shared" si="0"/>
        <v/>
      </c>
    </row>
    <row r="18" spans="1:10">
      <c r="A18" t="s">
        <v>1311</v>
      </c>
      <c r="B18" t="s">
        <v>1312</v>
      </c>
      <c r="C18" t="str">
        <f t="shared" si="1"/>
        <v>1/17</v>
      </c>
      <c r="D18" t="str">
        <f>"28/8582"</f>
        <v>28/8582</v>
      </c>
      <c r="E18">
        <v>5.4089709183815199E-2</v>
      </c>
      <c r="F18">
        <v>0.25081509381505102</v>
      </c>
      <c r="G18" s="10">
        <v>0.22096981949380901</v>
      </c>
      <c r="H18" t="s">
        <v>1556</v>
      </c>
      <c r="I18">
        <v>1</v>
      </c>
      <c r="J18" t="str">
        <f t="shared" si="0"/>
        <v/>
      </c>
    </row>
    <row r="19" spans="1:10">
      <c r="A19" t="s">
        <v>1314</v>
      </c>
      <c r="B19" t="s">
        <v>1315</v>
      </c>
      <c r="C19" t="str">
        <f t="shared" si="1"/>
        <v>1/17</v>
      </c>
      <c r="D19" t="str">
        <f>"28/8582"</f>
        <v>28/8582</v>
      </c>
      <c r="E19">
        <v>5.4089709183815199E-2</v>
      </c>
      <c r="F19">
        <v>0.25081509381505102</v>
      </c>
      <c r="G19" s="10">
        <v>0.22096981949380901</v>
      </c>
      <c r="H19" t="s">
        <v>1556</v>
      </c>
      <c r="I19">
        <v>1</v>
      </c>
      <c r="J19" t="str">
        <f t="shared" si="0"/>
        <v/>
      </c>
    </row>
    <row r="20" spans="1:10">
      <c r="A20" t="s">
        <v>1316</v>
      </c>
      <c r="B20" t="s">
        <v>1317</v>
      </c>
      <c r="C20" t="str">
        <f t="shared" si="1"/>
        <v>1/17</v>
      </c>
      <c r="D20" t="str">
        <f>"28/8582"</f>
        <v>28/8582</v>
      </c>
      <c r="E20">
        <v>5.4089709183815199E-2</v>
      </c>
      <c r="F20">
        <v>0.25081509381505102</v>
      </c>
      <c r="G20" s="10">
        <v>0.22096981949380901</v>
      </c>
      <c r="H20" t="s">
        <v>1556</v>
      </c>
      <c r="I20">
        <v>1</v>
      </c>
      <c r="J20" t="str">
        <f t="shared" si="0"/>
        <v/>
      </c>
    </row>
    <row r="21" spans="1:10">
      <c r="A21" t="s">
        <v>2068</v>
      </c>
      <c r="B21" t="s">
        <v>2069</v>
      </c>
      <c r="C21" t="str">
        <f t="shared" si="1"/>
        <v>1/17</v>
      </c>
      <c r="D21" t="str">
        <f>"29/8582"</f>
        <v>29/8582</v>
      </c>
      <c r="E21">
        <v>5.5969587012185198E-2</v>
      </c>
      <c r="F21">
        <v>0.25081509381505102</v>
      </c>
      <c r="G21" s="10">
        <v>0.22096981949380901</v>
      </c>
      <c r="H21" t="s">
        <v>2070</v>
      </c>
      <c r="I21">
        <v>1</v>
      </c>
      <c r="J21" t="str">
        <f t="shared" si="0"/>
        <v/>
      </c>
    </row>
    <row r="22" spans="1:10">
      <c r="A22" t="s">
        <v>2071</v>
      </c>
      <c r="B22" t="s">
        <v>2072</v>
      </c>
      <c r="C22" t="str">
        <f t="shared" si="1"/>
        <v>1/17</v>
      </c>
      <c r="D22" t="str">
        <f>"29/8582"</f>
        <v>29/8582</v>
      </c>
      <c r="E22">
        <v>5.5969587012185198E-2</v>
      </c>
      <c r="F22">
        <v>0.25081509381505102</v>
      </c>
      <c r="G22" s="10">
        <v>0.22096981949380901</v>
      </c>
      <c r="H22" t="s">
        <v>2062</v>
      </c>
      <c r="I22">
        <v>1</v>
      </c>
      <c r="J22" t="str">
        <f t="shared" si="0"/>
        <v/>
      </c>
    </row>
    <row r="23" spans="1:10">
      <c r="A23" t="s">
        <v>1833</v>
      </c>
      <c r="B23" t="s">
        <v>1834</v>
      </c>
      <c r="C23" t="str">
        <f t="shared" si="1"/>
        <v>1/17</v>
      </c>
      <c r="D23" t="str">
        <f>"30/8582"</f>
        <v>30/8582</v>
      </c>
      <c r="E23">
        <v>5.7845948174443398E-2</v>
      </c>
      <c r="F23">
        <v>0.25081509381505102</v>
      </c>
      <c r="G23" s="10">
        <v>0.22096981949380901</v>
      </c>
      <c r="H23" t="s">
        <v>2062</v>
      </c>
      <c r="I23">
        <v>1</v>
      </c>
      <c r="J23" t="str">
        <f t="shared" si="0"/>
        <v/>
      </c>
    </row>
    <row r="24" spans="1:10">
      <c r="A24" t="s">
        <v>921</v>
      </c>
      <c r="B24" t="s">
        <v>922</v>
      </c>
      <c r="C24" t="str">
        <f t="shared" si="1"/>
        <v>1/17</v>
      </c>
      <c r="D24" t="str">
        <f>"33/8582"</f>
        <v>33/8582</v>
      </c>
      <c r="E24">
        <v>6.3453993295536706E-2</v>
      </c>
      <c r="F24">
        <v>0.25081509381505102</v>
      </c>
      <c r="G24" s="10">
        <v>0.22096981949380901</v>
      </c>
      <c r="H24" t="s">
        <v>2073</v>
      </c>
      <c r="I24">
        <v>1</v>
      </c>
      <c r="J24" t="str">
        <f t="shared" si="0"/>
        <v/>
      </c>
    </row>
    <row r="25" spans="1:10">
      <c r="A25" t="s">
        <v>1327</v>
      </c>
      <c r="B25" t="s">
        <v>1328</v>
      </c>
      <c r="C25" t="str">
        <f t="shared" si="1"/>
        <v>1/17</v>
      </c>
      <c r="D25" t="str">
        <f>"34/8582"</f>
        <v>34/8582</v>
      </c>
      <c r="E25">
        <v>6.5316349373905694E-2</v>
      </c>
      <c r="F25">
        <v>0.25081509381505102</v>
      </c>
      <c r="G25" s="10">
        <v>0.22096981949380901</v>
      </c>
      <c r="H25" t="s">
        <v>1556</v>
      </c>
      <c r="I25">
        <v>1</v>
      </c>
      <c r="J25" t="str">
        <f t="shared" si="0"/>
        <v/>
      </c>
    </row>
    <row r="26" spans="1:10">
      <c r="A26" t="s">
        <v>188</v>
      </c>
      <c r="B26" t="s">
        <v>189</v>
      </c>
      <c r="C26" t="str">
        <f t="shared" si="1"/>
        <v>1/17</v>
      </c>
      <c r="D26" t="str">
        <f>"36/8582"</f>
        <v>36/8582</v>
      </c>
      <c r="E26">
        <v>6.9030609869816406E-2</v>
      </c>
      <c r="F26">
        <v>0.25081509381505102</v>
      </c>
      <c r="G26" s="10">
        <v>0.22096981949380901</v>
      </c>
      <c r="H26" t="s">
        <v>2059</v>
      </c>
      <c r="I26">
        <v>1</v>
      </c>
      <c r="J26" t="str">
        <f t="shared" si="0"/>
        <v/>
      </c>
    </row>
    <row r="27" spans="1:10">
      <c r="A27" t="s">
        <v>1214</v>
      </c>
      <c r="B27" t="s">
        <v>1215</v>
      </c>
      <c r="C27" t="str">
        <f t="shared" si="1"/>
        <v>1/17</v>
      </c>
      <c r="D27" t="str">
        <f>"37/8582"</f>
        <v>37/8582</v>
      </c>
      <c r="E27">
        <v>7.0882526512949101E-2</v>
      </c>
      <c r="F27">
        <v>0.25081509381505102</v>
      </c>
      <c r="G27" s="10">
        <v>0.22096981949380901</v>
      </c>
      <c r="H27" t="s">
        <v>2062</v>
      </c>
      <c r="I27">
        <v>1</v>
      </c>
      <c r="J27" t="str">
        <f t="shared" si="0"/>
        <v/>
      </c>
    </row>
    <row r="28" spans="1:10">
      <c r="A28" t="s">
        <v>262</v>
      </c>
      <c r="B28" t="s">
        <v>263</v>
      </c>
      <c r="C28" t="str">
        <f>"2/17"</f>
        <v>2/17</v>
      </c>
      <c r="D28" t="str">
        <f>"323/8582"</f>
        <v>323/8582</v>
      </c>
      <c r="E28">
        <v>0.13262983022310901</v>
      </c>
      <c r="F28">
        <v>0.25230247299424902</v>
      </c>
      <c r="G28" s="10">
        <v>0.22228021076152399</v>
      </c>
      <c r="H28" t="s">
        <v>2046</v>
      </c>
      <c r="I28">
        <v>2</v>
      </c>
      <c r="J28" t="str">
        <f t="shared" si="0"/>
        <v/>
      </c>
    </row>
    <row r="29" spans="1:10">
      <c r="A29" t="s">
        <v>316</v>
      </c>
      <c r="B29" t="s">
        <v>317</v>
      </c>
      <c r="C29" t="str">
        <f>"2/17"</f>
        <v>2/17</v>
      </c>
      <c r="D29" t="str">
        <f>"394/8582"</f>
        <v>394/8582</v>
      </c>
      <c r="E29">
        <v>0.182157814933185</v>
      </c>
      <c r="F29">
        <v>0.25230247299424902</v>
      </c>
      <c r="G29" s="10">
        <v>0.22228021076152399</v>
      </c>
      <c r="H29" t="s">
        <v>2074</v>
      </c>
      <c r="I29">
        <v>2</v>
      </c>
      <c r="J29" t="str">
        <f t="shared" si="0"/>
        <v/>
      </c>
    </row>
    <row r="30" spans="1:10">
      <c r="A30" t="s">
        <v>619</v>
      </c>
      <c r="B30" t="s">
        <v>620</v>
      </c>
      <c r="C30" t="str">
        <f>"2/17"</f>
        <v>2/17</v>
      </c>
      <c r="D30" t="str">
        <f>"400/8582"</f>
        <v>400/8582</v>
      </c>
      <c r="E30">
        <v>0.186484436560967</v>
      </c>
      <c r="F30">
        <v>0.25230247299424902</v>
      </c>
      <c r="G30" s="10">
        <v>0.22228021076152399</v>
      </c>
      <c r="H30" t="s">
        <v>2075</v>
      </c>
      <c r="I30">
        <v>2</v>
      </c>
      <c r="J30" t="str">
        <f t="shared" si="0"/>
        <v/>
      </c>
    </row>
    <row r="31" spans="1:10">
      <c r="A31" t="s">
        <v>1329</v>
      </c>
      <c r="B31" t="s">
        <v>1330</v>
      </c>
      <c r="C31" t="str">
        <f t="shared" ref="C31:C93" si="2">"1/17"</f>
        <v>1/17</v>
      </c>
      <c r="D31" t="str">
        <f>"41/8582"</f>
        <v>41/8582</v>
      </c>
      <c r="E31">
        <v>7.8255577885045793E-2</v>
      </c>
      <c r="F31">
        <v>0.25230247299424902</v>
      </c>
      <c r="G31" s="10">
        <v>0.22228021076152399</v>
      </c>
      <c r="H31" t="s">
        <v>1556</v>
      </c>
      <c r="I31">
        <v>1</v>
      </c>
      <c r="J31" t="str">
        <f t="shared" si="0"/>
        <v/>
      </c>
    </row>
    <row r="32" spans="1:10">
      <c r="A32" t="s">
        <v>1331</v>
      </c>
      <c r="B32" t="s">
        <v>1332</v>
      </c>
      <c r="C32" t="str">
        <f t="shared" si="2"/>
        <v>1/17</v>
      </c>
      <c r="D32" t="str">
        <f>"41/8582"</f>
        <v>41/8582</v>
      </c>
      <c r="E32">
        <v>7.8255577885045793E-2</v>
      </c>
      <c r="F32">
        <v>0.25230247299424902</v>
      </c>
      <c r="G32" s="10">
        <v>0.22228021076152399</v>
      </c>
      <c r="H32" t="s">
        <v>1556</v>
      </c>
      <c r="I32">
        <v>1</v>
      </c>
      <c r="J32" t="str">
        <f t="shared" si="0"/>
        <v/>
      </c>
    </row>
    <row r="33" spans="1:10">
      <c r="A33" t="s">
        <v>1837</v>
      </c>
      <c r="B33" t="s">
        <v>1838</v>
      </c>
      <c r="C33" t="str">
        <f t="shared" si="2"/>
        <v>1/17</v>
      </c>
      <c r="D33" t="str">
        <f>"44/8582"</f>
        <v>44/8582</v>
      </c>
      <c r="E33">
        <v>8.3749190353792094E-2</v>
      </c>
      <c r="F33">
        <v>0.25230247299424902</v>
      </c>
      <c r="G33" s="10">
        <v>0.22228021076152399</v>
      </c>
      <c r="H33" t="s">
        <v>2062</v>
      </c>
      <c r="I33">
        <v>1</v>
      </c>
      <c r="J33" t="str">
        <f t="shared" si="0"/>
        <v/>
      </c>
    </row>
    <row r="34" spans="1:10">
      <c r="A34" t="s">
        <v>2076</v>
      </c>
      <c r="B34" t="s">
        <v>2077</v>
      </c>
      <c r="C34" t="str">
        <f t="shared" si="2"/>
        <v>1/17</v>
      </c>
      <c r="D34" t="str">
        <f>"47/8582"</f>
        <v>47/8582</v>
      </c>
      <c r="E34">
        <v>8.9211975987374306E-2</v>
      </c>
      <c r="F34">
        <v>0.25230247299424902</v>
      </c>
      <c r="G34" s="10">
        <v>0.22228021076152399</v>
      </c>
      <c r="H34" t="s">
        <v>2067</v>
      </c>
      <c r="I34">
        <v>1</v>
      </c>
      <c r="J34" t="str">
        <f t="shared" si="0"/>
        <v/>
      </c>
    </row>
    <row r="35" spans="1:10">
      <c r="A35" t="s">
        <v>2078</v>
      </c>
      <c r="B35" t="s">
        <v>2079</v>
      </c>
      <c r="C35" t="str">
        <f t="shared" si="2"/>
        <v>1/17</v>
      </c>
      <c r="D35" t="str">
        <f>"49/8582"</f>
        <v>49/8582</v>
      </c>
      <c r="E35">
        <v>9.2836787201910104E-2</v>
      </c>
      <c r="F35">
        <v>0.25230247299424902</v>
      </c>
      <c r="G35" s="10">
        <v>0.22228021076152399</v>
      </c>
      <c r="H35" t="s">
        <v>2070</v>
      </c>
      <c r="I35">
        <v>1</v>
      </c>
      <c r="J35" t="str">
        <f t="shared" si="0"/>
        <v/>
      </c>
    </row>
    <row r="36" spans="1:10">
      <c r="A36" t="s">
        <v>960</v>
      </c>
      <c r="B36" t="s">
        <v>961</v>
      </c>
      <c r="C36" t="str">
        <f t="shared" si="2"/>
        <v>1/17</v>
      </c>
      <c r="D36" t="str">
        <f>"52/8582"</f>
        <v>52/8582</v>
      </c>
      <c r="E36">
        <v>9.8248554887895898E-2</v>
      </c>
      <c r="F36">
        <v>0.25230247299424902</v>
      </c>
      <c r="G36" s="10">
        <v>0.22228021076152399</v>
      </c>
      <c r="H36" t="s">
        <v>2080</v>
      </c>
      <c r="I36">
        <v>1</v>
      </c>
      <c r="J36" t="str">
        <f t="shared" si="0"/>
        <v/>
      </c>
    </row>
    <row r="37" spans="1:10">
      <c r="A37" t="s">
        <v>2081</v>
      </c>
      <c r="B37" t="s">
        <v>2082</v>
      </c>
      <c r="C37" t="str">
        <f t="shared" si="2"/>
        <v>1/17</v>
      </c>
      <c r="D37" t="str">
        <f>"55/8582"</f>
        <v>55/8582</v>
      </c>
      <c r="E37">
        <v>0.10362992657494501</v>
      </c>
      <c r="F37">
        <v>0.25230247299424902</v>
      </c>
      <c r="G37" s="10">
        <v>0.22228021076152399</v>
      </c>
      <c r="H37" t="s">
        <v>2062</v>
      </c>
      <c r="I37">
        <v>1</v>
      </c>
      <c r="J37" t="str">
        <f t="shared" si="0"/>
        <v/>
      </c>
    </row>
    <row r="38" spans="1:10">
      <c r="A38" t="s">
        <v>2083</v>
      </c>
      <c r="B38" t="s">
        <v>2084</v>
      </c>
      <c r="C38" t="str">
        <f t="shared" si="2"/>
        <v>1/17</v>
      </c>
      <c r="D38" t="str">
        <f>"55/8582"</f>
        <v>55/8582</v>
      </c>
      <c r="E38">
        <v>0.10362992657494501</v>
      </c>
      <c r="F38">
        <v>0.25230247299424902</v>
      </c>
      <c r="G38" s="10">
        <v>0.22228021076152399</v>
      </c>
      <c r="H38" t="s">
        <v>2062</v>
      </c>
      <c r="I38">
        <v>1</v>
      </c>
      <c r="J38" t="str">
        <f t="shared" si="0"/>
        <v/>
      </c>
    </row>
    <row r="39" spans="1:10">
      <c r="A39" t="s">
        <v>2085</v>
      </c>
      <c r="B39" t="s">
        <v>2086</v>
      </c>
      <c r="C39" t="str">
        <f t="shared" si="2"/>
        <v>1/17</v>
      </c>
      <c r="D39" t="str">
        <f>"55/8582"</f>
        <v>55/8582</v>
      </c>
      <c r="E39">
        <v>0.10362992657494501</v>
      </c>
      <c r="F39">
        <v>0.25230247299424902</v>
      </c>
      <c r="G39" s="10">
        <v>0.22228021076152399</v>
      </c>
      <c r="H39" t="s">
        <v>2087</v>
      </c>
      <c r="I39">
        <v>1</v>
      </c>
      <c r="J39" t="str">
        <f t="shared" si="0"/>
        <v/>
      </c>
    </row>
    <row r="40" spans="1:10">
      <c r="A40" t="s">
        <v>658</v>
      </c>
      <c r="B40" t="s">
        <v>659</v>
      </c>
      <c r="C40" t="str">
        <f t="shared" si="2"/>
        <v>1/17</v>
      </c>
      <c r="D40" t="str">
        <f>"56/8582"</f>
        <v>56/8582</v>
      </c>
      <c r="E40">
        <v>0.105416990166856</v>
      </c>
      <c r="F40">
        <v>0.25230247299424902</v>
      </c>
      <c r="G40" s="10">
        <v>0.22228021076152399</v>
      </c>
      <c r="H40" t="s">
        <v>1573</v>
      </c>
      <c r="I40">
        <v>1</v>
      </c>
      <c r="J40" t="str">
        <f t="shared" si="0"/>
        <v/>
      </c>
    </row>
    <row r="41" spans="1:10">
      <c r="A41" t="s">
        <v>230</v>
      </c>
      <c r="B41" t="s">
        <v>231</v>
      </c>
      <c r="C41" t="str">
        <f t="shared" si="2"/>
        <v>1/17</v>
      </c>
      <c r="D41" t="str">
        <f>"57/8582"</f>
        <v>57/8582</v>
      </c>
      <c r="E41">
        <v>0.10720070013251</v>
      </c>
      <c r="F41">
        <v>0.25230247299424902</v>
      </c>
      <c r="G41" s="10">
        <v>0.22228021076152399</v>
      </c>
      <c r="H41" t="s">
        <v>1556</v>
      </c>
      <c r="I41">
        <v>1</v>
      </c>
      <c r="J41" t="str">
        <f t="shared" si="0"/>
        <v/>
      </c>
    </row>
    <row r="42" spans="1:10">
      <c r="A42" t="s">
        <v>293</v>
      </c>
      <c r="B42" t="s">
        <v>294</v>
      </c>
      <c r="C42" t="str">
        <f t="shared" si="2"/>
        <v>1/17</v>
      </c>
      <c r="D42" t="str">
        <f>"64/8582"</f>
        <v>64/8582</v>
      </c>
      <c r="E42">
        <v>0.119593262805524</v>
      </c>
      <c r="F42">
        <v>0.25230247299424902</v>
      </c>
      <c r="G42" s="10">
        <v>0.22228021076152399</v>
      </c>
      <c r="H42" t="s">
        <v>2062</v>
      </c>
      <c r="I42">
        <v>1</v>
      </c>
      <c r="J42" t="str">
        <f t="shared" si="0"/>
        <v/>
      </c>
    </row>
    <row r="43" spans="1:10">
      <c r="A43" t="s">
        <v>1241</v>
      </c>
      <c r="B43" t="s">
        <v>1242</v>
      </c>
      <c r="C43" t="str">
        <f t="shared" si="2"/>
        <v>1/17</v>
      </c>
      <c r="D43" t="str">
        <f>"75/8582"</f>
        <v>75/8582</v>
      </c>
      <c r="E43">
        <v>0.13874068961864999</v>
      </c>
      <c r="F43">
        <v>0.25230247299424902</v>
      </c>
      <c r="G43" s="10">
        <v>0.22228021076152399</v>
      </c>
      <c r="H43" t="s">
        <v>2070</v>
      </c>
      <c r="I43">
        <v>1</v>
      </c>
      <c r="J43" t="str">
        <f t="shared" si="0"/>
        <v/>
      </c>
    </row>
    <row r="44" spans="1:10">
      <c r="A44" t="s">
        <v>545</v>
      </c>
      <c r="B44" t="s">
        <v>546</v>
      </c>
      <c r="C44" t="str">
        <f t="shared" si="2"/>
        <v>1/17</v>
      </c>
      <c r="D44" t="str">
        <f>"76/8582"</f>
        <v>76/8582</v>
      </c>
      <c r="E44">
        <v>0.14046179086191801</v>
      </c>
      <c r="F44">
        <v>0.25230247299424902</v>
      </c>
      <c r="G44" s="10">
        <v>0.22228021076152399</v>
      </c>
      <c r="H44" t="s">
        <v>2062</v>
      </c>
      <c r="I44">
        <v>1</v>
      </c>
      <c r="J44" t="str">
        <f t="shared" si="0"/>
        <v/>
      </c>
    </row>
    <row r="45" spans="1:10">
      <c r="A45" t="s">
        <v>547</v>
      </c>
      <c r="B45" t="s">
        <v>548</v>
      </c>
      <c r="C45" t="str">
        <f t="shared" si="2"/>
        <v>1/17</v>
      </c>
      <c r="D45" t="str">
        <f>"78/8582"</f>
        <v>78/8582</v>
      </c>
      <c r="E45">
        <v>0.14389428675399801</v>
      </c>
      <c r="F45">
        <v>0.25230247299424902</v>
      </c>
      <c r="G45" s="10">
        <v>0.22228021076152399</v>
      </c>
      <c r="H45" t="s">
        <v>2062</v>
      </c>
      <c r="I45">
        <v>1</v>
      </c>
      <c r="J45" t="str">
        <f t="shared" si="0"/>
        <v/>
      </c>
    </row>
    <row r="46" spans="1:10">
      <c r="A46" t="s">
        <v>549</v>
      </c>
      <c r="B46" t="s">
        <v>550</v>
      </c>
      <c r="C46" t="str">
        <f t="shared" si="2"/>
        <v>1/17</v>
      </c>
      <c r="D46" t="str">
        <f>"78/8582"</f>
        <v>78/8582</v>
      </c>
      <c r="E46">
        <v>0.14389428675399801</v>
      </c>
      <c r="F46">
        <v>0.25230247299424902</v>
      </c>
      <c r="G46" s="10">
        <v>0.22228021076152399</v>
      </c>
      <c r="H46" t="s">
        <v>2062</v>
      </c>
      <c r="I46">
        <v>1</v>
      </c>
      <c r="J46" t="str">
        <f t="shared" si="0"/>
        <v/>
      </c>
    </row>
    <row r="47" spans="1:10">
      <c r="A47" t="s">
        <v>551</v>
      </c>
      <c r="B47" t="s">
        <v>552</v>
      </c>
      <c r="C47" t="str">
        <f t="shared" si="2"/>
        <v>1/17</v>
      </c>
      <c r="D47" t="str">
        <f>"78/8582"</f>
        <v>78/8582</v>
      </c>
      <c r="E47">
        <v>0.14389428675399801</v>
      </c>
      <c r="F47">
        <v>0.25230247299424902</v>
      </c>
      <c r="G47" s="10">
        <v>0.22228021076152399</v>
      </c>
      <c r="H47" t="s">
        <v>2062</v>
      </c>
      <c r="I47">
        <v>1</v>
      </c>
      <c r="J47" t="str">
        <f t="shared" si="0"/>
        <v/>
      </c>
    </row>
    <row r="48" spans="1:10">
      <c r="A48" t="s">
        <v>553</v>
      </c>
      <c r="B48" t="s">
        <v>554</v>
      </c>
      <c r="C48" t="str">
        <f t="shared" si="2"/>
        <v>1/17</v>
      </c>
      <c r="D48" t="str">
        <f>"79/8582"</f>
        <v>79/8582</v>
      </c>
      <c r="E48">
        <v>0.14560569281293301</v>
      </c>
      <c r="F48">
        <v>0.25230247299424902</v>
      </c>
      <c r="G48" s="10">
        <v>0.22228021076152399</v>
      </c>
      <c r="H48" t="s">
        <v>2062</v>
      </c>
      <c r="I48">
        <v>1</v>
      </c>
      <c r="J48" t="str">
        <f t="shared" si="0"/>
        <v/>
      </c>
    </row>
    <row r="49" spans="1:10">
      <c r="A49" t="s">
        <v>555</v>
      </c>
      <c r="B49" t="s">
        <v>556</v>
      </c>
      <c r="C49" t="str">
        <f t="shared" si="2"/>
        <v>1/17</v>
      </c>
      <c r="D49" t="str">
        <f>"79/8582"</f>
        <v>79/8582</v>
      </c>
      <c r="E49">
        <v>0.14560569281293301</v>
      </c>
      <c r="F49">
        <v>0.25230247299424902</v>
      </c>
      <c r="G49" s="10">
        <v>0.22228021076152399</v>
      </c>
      <c r="H49" t="s">
        <v>2062</v>
      </c>
      <c r="I49">
        <v>1</v>
      </c>
      <c r="J49" t="str">
        <f t="shared" si="0"/>
        <v/>
      </c>
    </row>
    <row r="50" spans="1:10">
      <c r="A50" t="s">
        <v>557</v>
      </c>
      <c r="B50" t="s">
        <v>558</v>
      </c>
      <c r="C50" t="str">
        <f t="shared" si="2"/>
        <v>1/17</v>
      </c>
      <c r="D50" t="str">
        <f>"79/8582"</f>
        <v>79/8582</v>
      </c>
      <c r="E50">
        <v>0.14560569281293301</v>
      </c>
      <c r="F50">
        <v>0.25230247299424902</v>
      </c>
      <c r="G50" s="10">
        <v>0.22228021076152399</v>
      </c>
      <c r="H50" t="s">
        <v>2062</v>
      </c>
      <c r="I50">
        <v>1</v>
      </c>
      <c r="J50" t="str">
        <f t="shared" si="0"/>
        <v/>
      </c>
    </row>
    <row r="51" spans="1:10">
      <c r="A51" t="s">
        <v>559</v>
      </c>
      <c r="B51" t="s">
        <v>560</v>
      </c>
      <c r="C51" t="str">
        <f t="shared" si="2"/>
        <v>1/17</v>
      </c>
      <c r="D51" t="str">
        <f>"79/8582"</f>
        <v>79/8582</v>
      </c>
      <c r="E51">
        <v>0.14560569281293301</v>
      </c>
      <c r="F51">
        <v>0.25230247299424902</v>
      </c>
      <c r="G51" s="10">
        <v>0.22228021076152399</v>
      </c>
      <c r="H51" t="s">
        <v>2062</v>
      </c>
      <c r="I51">
        <v>1</v>
      </c>
      <c r="J51" t="str">
        <f t="shared" si="0"/>
        <v/>
      </c>
    </row>
    <row r="52" spans="1:10">
      <c r="A52" t="s">
        <v>561</v>
      </c>
      <c r="B52" t="s">
        <v>562</v>
      </c>
      <c r="C52" t="str">
        <f t="shared" si="2"/>
        <v>1/17</v>
      </c>
      <c r="D52" t="str">
        <f>"81/8582"</f>
        <v>81/8582</v>
      </c>
      <c r="E52">
        <v>0.14901884961148701</v>
      </c>
      <c r="F52">
        <v>0.25230247299424902</v>
      </c>
      <c r="G52" s="10">
        <v>0.22228021076152399</v>
      </c>
      <c r="H52" t="s">
        <v>2088</v>
      </c>
      <c r="I52">
        <v>1</v>
      </c>
      <c r="J52" t="str">
        <f t="shared" si="0"/>
        <v/>
      </c>
    </row>
    <row r="53" spans="1:10">
      <c r="A53" t="s">
        <v>563</v>
      </c>
      <c r="B53" t="s">
        <v>564</v>
      </c>
      <c r="C53" t="str">
        <f t="shared" si="2"/>
        <v>1/17</v>
      </c>
      <c r="D53" t="str">
        <f>"83/8582"</f>
        <v>83/8582</v>
      </c>
      <c r="E53">
        <v>0.15241917048154899</v>
      </c>
      <c r="F53">
        <v>0.25230247299424902</v>
      </c>
      <c r="G53" s="10">
        <v>0.22228021076152399</v>
      </c>
      <c r="H53" t="s">
        <v>2062</v>
      </c>
      <c r="I53">
        <v>1</v>
      </c>
      <c r="J53" t="str">
        <f t="shared" si="0"/>
        <v/>
      </c>
    </row>
    <row r="54" spans="1:10">
      <c r="A54" t="s">
        <v>565</v>
      </c>
      <c r="B54" t="s">
        <v>566</v>
      </c>
      <c r="C54" t="str">
        <f t="shared" si="2"/>
        <v>1/17</v>
      </c>
      <c r="D54" t="str">
        <f>"84/8582"</f>
        <v>84/8582</v>
      </c>
      <c r="E54">
        <v>0.15411453159483399</v>
      </c>
      <c r="F54">
        <v>0.25230247299424902</v>
      </c>
      <c r="G54" s="10">
        <v>0.22228021076152399</v>
      </c>
      <c r="H54" t="s">
        <v>2062</v>
      </c>
      <c r="I54">
        <v>1</v>
      </c>
      <c r="J54" t="str">
        <f t="shared" si="0"/>
        <v/>
      </c>
    </row>
    <row r="55" spans="1:10">
      <c r="A55" t="s">
        <v>239</v>
      </c>
      <c r="B55" t="s">
        <v>240</v>
      </c>
      <c r="C55" t="str">
        <f t="shared" si="2"/>
        <v>1/17</v>
      </c>
      <c r="D55" t="str">
        <f>"85/8582"</f>
        <v>85/8582</v>
      </c>
      <c r="E55">
        <v>0.15580670068907901</v>
      </c>
      <c r="F55">
        <v>0.25230247299424902</v>
      </c>
      <c r="G55" s="10">
        <v>0.22228021076152399</v>
      </c>
      <c r="H55" t="s">
        <v>2062</v>
      </c>
      <c r="I55">
        <v>1</v>
      </c>
      <c r="J55" t="str">
        <f t="shared" si="0"/>
        <v/>
      </c>
    </row>
    <row r="56" spans="1:10">
      <c r="A56" t="s">
        <v>567</v>
      </c>
      <c r="B56" t="s">
        <v>568</v>
      </c>
      <c r="C56" t="str">
        <f t="shared" si="2"/>
        <v>1/17</v>
      </c>
      <c r="D56" t="str">
        <f>"89/8582"</f>
        <v>89/8582</v>
      </c>
      <c r="E56">
        <v>0.16254356943571799</v>
      </c>
      <c r="F56">
        <v>0.25230247299424902</v>
      </c>
      <c r="G56" s="10">
        <v>0.22228021076152399</v>
      </c>
      <c r="H56" t="s">
        <v>2062</v>
      </c>
      <c r="I56">
        <v>1</v>
      </c>
      <c r="J56" t="str">
        <f t="shared" si="0"/>
        <v/>
      </c>
    </row>
    <row r="57" spans="1:10">
      <c r="A57" t="s">
        <v>298</v>
      </c>
      <c r="B57" t="s">
        <v>299</v>
      </c>
      <c r="C57" t="str">
        <f t="shared" si="2"/>
        <v>1/17</v>
      </c>
      <c r="D57" t="str">
        <f>"91/8582"</f>
        <v>91/8582</v>
      </c>
      <c r="E57">
        <v>0.16589299776345001</v>
      </c>
      <c r="F57">
        <v>0.25230247299424902</v>
      </c>
      <c r="G57" s="10">
        <v>0.22228021076152399</v>
      </c>
      <c r="H57" t="s">
        <v>2062</v>
      </c>
      <c r="I57">
        <v>1</v>
      </c>
      <c r="J57" t="str">
        <f t="shared" si="0"/>
        <v/>
      </c>
    </row>
    <row r="58" spans="1:10">
      <c r="A58" t="s">
        <v>143</v>
      </c>
      <c r="B58" t="s">
        <v>144</v>
      </c>
      <c r="C58" t="str">
        <f t="shared" si="2"/>
        <v>1/17</v>
      </c>
      <c r="D58" t="str">
        <f>"91/8582"</f>
        <v>91/8582</v>
      </c>
      <c r="E58">
        <v>0.16589299776345001</v>
      </c>
      <c r="F58">
        <v>0.25230247299424902</v>
      </c>
      <c r="G58" s="10">
        <v>0.22228021076152399</v>
      </c>
      <c r="H58" t="s">
        <v>2062</v>
      </c>
      <c r="I58">
        <v>1</v>
      </c>
      <c r="J58" t="str">
        <f t="shared" si="0"/>
        <v/>
      </c>
    </row>
    <row r="59" spans="1:10">
      <c r="A59" t="s">
        <v>970</v>
      </c>
      <c r="B59" t="s">
        <v>971</v>
      </c>
      <c r="C59" t="str">
        <f t="shared" si="2"/>
        <v>1/17</v>
      </c>
      <c r="D59" t="str">
        <f>"91/8582"</f>
        <v>91/8582</v>
      </c>
      <c r="E59">
        <v>0.16589299776345001</v>
      </c>
      <c r="F59">
        <v>0.25230247299424902</v>
      </c>
      <c r="G59" s="10">
        <v>0.22228021076152399</v>
      </c>
      <c r="H59" t="s">
        <v>2080</v>
      </c>
      <c r="I59">
        <v>1</v>
      </c>
      <c r="J59" t="str">
        <f t="shared" si="0"/>
        <v/>
      </c>
    </row>
    <row r="60" spans="1:10">
      <c r="A60" t="s">
        <v>682</v>
      </c>
      <c r="B60" t="s">
        <v>683</v>
      </c>
      <c r="C60" t="str">
        <f t="shared" si="2"/>
        <v>1/17</v>
      </c>
      <c r="D60" t="str">
        <f>"92/8582"</f>
        <v>92/8582</v>
      </c>
      <c r="E60">
        <v>0.16756297998439201</v>
      </c>
      <c r="F60">
        <v>0.25230247299424902</v>
      </c>
      <c r="G60" s="10">
        <v>0.22228021076152399</v>
      </c>
      <c r="H60" t="s">
        <v>1070</v>
      </c>
      <c r="I60">
        <v>1</v>
      </c>
      <c r="J60" t="str">
        <f t="shared" si="0"/>
        <v/>
      </c>
    </row>
    <row r="61" spans="1:10">
      <c r="A61" t="s">
        <v>2089</v>
      </c>
      <c r="B61" t="s">
        <v>2090</v>
      </c>
      <c r="C61" t="str">
        <f t="shared" si="2"/>
        <v>1/17</v>
      </c>
      <c r="D61" t="str">
        <f>"93/8582"</f>
        <v>93/8582</v>
      </c>
      <c r="E61">
        <v>0.16922981500680301</v>
      </c>
      <c r="F61">
        <v>0.25230247299424902</v>
      </c>
      <c r="G61" s="10">
        <v>0.22228021076152399</v>
      </c>
      <c r="H61" t="s">
        <v>2087</v>
      </c>
      <c r="I61">
        <v>1</v>
      </c>
      <c r="J61" t="str">
        <f t="shared" si="0"/>
        <v/>
      </c>
    </row>
    <row r="62" spans="1:10">
      <c r="A62" t="s">
        <v>1625</v>
      </c>
      <c r="B62" t="s">
        <v>1626</v>
      </c>
      <c r="C62" t="str">
        <f t="shared" si="2"/>
        <v>1/17</v>
      </c>
      <c r="D62" t="str">
        <f>"94/8582"</f>
        <v>94/8582</v>
      </c>
      <c r="E62">
        <v>0.17089350839175799</v>
      </c>
      <c r="F62">
        <v>0.25230247299424902</v>
      </c>
      <c r="G62" s="10">
        <v>0.22228021076152399</v>
      </c>
      <c r="H62" t="s">
        <v>2054</v>
      </c>
      <c r="I62">
        <v>1</v>
      </c>
      <c r="J62" t="str">
        <f t="shared" si="0"/>
        <v/>
      </c>
    </row>
    <row r="63" spans="1:10">
      <c r="A63" t="s">
        <v>569</v>
      </c>
      <c r="B63" t="s">
        <v>570</v>
      </c>
      <c r="C63" t="str">
        <f t="shared" si="2"/>
        <v>1/17</v>
      </c>
      <c r="D63" t="str">
        <f>"95/8582"</f>
        <v>95/8582</v>
      </c>
      <c r="E63">
        <v>0.172554065691161</v>
      </c>
      <c r="F63">
        <v>0.25230247299424902</v>
      </c>
      <c r="G63" s="10">
        <v>0.22228021076152399</v>
      </c>
      <c r="H63" t="s">
        <v>2062</v>
      </c>
      <c r="I63">
        <v>1</v>
      </c>
      <c r="J63" t="str">
        <f t="shared" si="0"/>
        <v/>
      </c>
    </row>
    <row r="64" spans="1:10">
      <c r="A64" t="s">
        <v>572</v>
      </c>
      <c r="B64" t="s">
        <v>573</v>
      </c>
      <c r="C64" t="str">
        <f t="shared" si="2"/>
        <v>1/17</v>
      </c>
      <c r="D64" t="str">
        <f>"95/8582"</f>
        <v>95/8582</v>
      </c>
      <c r="E64">
        <v>0.172554065691161</v>
      </c>
      <c r="F64">
        <v>0.25230247299424902</v>
      </c>
      <c r="G64" s="10">
        <v>0.22228021076152399</v>
      </c>
      <c r="H64" t="s">
        <v>2062</v>
      </c>
      <c r="I64">
        <v>1</v>
      </c>
      <c r="J64" t="str">
        <f t="shared" si="0"/>
        <v/>
      </c>
    </row>
    <row r="65" spans="1:10">
      <c r="A65" t="s">
        <v>67</v>
      </c>
      <c r="B65" t="s">
        <v>68</v>
      </c>
      <c r="C65" t="str">
        <f t="shared" si="2"/>
        <v>1/17</v>
      </c>
      <c r="D65" t="str">
        <f>"97/8582"</f>
        <v>97/8582</v>
      </c>
      <c r="E65">
        <v>0.175865794195155</v>
      </c>
      <c r="F65">
        <v>0.25230247299424902</v>
      </c>
      <c r="G65" s="10">
        <v>0.22228021076152399</v>
      </c>
      <c r="H65" t="s">
        <v>2073</v>
      </c>
      <c r="I65">
        <v>1</v>
      </c>
      <c r="J65" t="str">
        <f t="shared" si="0"/>
        <v/>
      </c>
    </row>
    <row r="66" spans="1:10">
      <c r="A66" t="s">
        <v>96</v>
      </c>
      <c r="B66" t="s">
        <v>97</v>
      </c>
      <c r="C66" t="str">
        <f t="shared" si="2"/>
        <v>1/17</v>
      </c>
      <c r="D66" t="str">
        <f>"98/8582"</f>
        <v>98/8582</v>
      </c>
      <c r="E66">
        <v>0.177516976457816</v>
      </c>
      <c r="F66">
        <v>0.25230247299424902</v>
      </c>
      <c r="G66" s="10">
        <v>0.22228021076152399</v>
      </c>
      <c r="H66" t="s">
        <v>2051</v>
      </c>
      <c r="I66">
        <v>1</v>
      </c>
      <c r="J66" t="str">
        <f t="shared" ref="J66:J93" si="3">IF(F66&lt;0.05,"*","")</f>
        <v/>
      </c>
    </row>
    <row r="67" spans="1:10">
      <c r="A67" t="s">
        <v>449</v>
      </c>
      <c r="B67" t="s">
        <v>450</v>
      </c>
      <c r="C67" t="str">
        <f t="shared" si="2"/>
        <v>1/17</v>
      </c>
      <c r="D67" t="str">
        <f>"99/8582"</f>
        <v>99/8582</v>
      </c>
      <c r="E67">
        <v>0.17916504475109901</v>
      </c>
      <c r="F67">
        <v>0.25230247299424902</v>
      </c>
      <c r="G67" s="10">
        <v>0.22228021076152399</v>
      </c>
      <c r="H67" t="s">
        <v>2057</v>
      </c>
      <c r="I67">
        <v>1</v>
      </c>
      <c r="J67" t="str">
        <f t="shared" si="3"/>
        <v/>
      </c>
    </row>
    <row r="68" spans="1:10">
      <c r="A68" t="s">
        <v>687</v>
      </c>
      <c r="B68" t="s">
        <v>688</v>
      </c>
      <c r="C68" t="str">
        <f t="shared" si="2"/>
        <v>1/17</v>
      </c>
      <c r="D68" t="str">
        <f>"100/8582"</f>
        <v>100/8582</v>
      </c>
      <c r="E68">
        <v>0.18081000458125701</v>
      </c>
      <c r="F68">
        <v>0.25230247299424902</v>
      </c>
      <c r="G68" s="10">
        <v>0.22228021076152399</v>
      </c>
      <c r="H68" t="s">
        <v>1070</v>
      </c>
      <c r="I68">
        <v>1</v>
      </c>
      <c r="J68" t="str">
        <f t="shared" si="3"/>
        <v/>
      </c>
    </row>
    <row r="69" spans="1:10">
      <c r="A69" t="s">
        <v>455</v>
      </c>
      <c r="B69" t="s">
        <v>456</v>
      </c>
      <c r="C69" t="str">
        <f t="shared" si="2"/>
        <v>1/17</v>
      </c>
      <c r="D69" t="str">
        <f>"102/8582"</f>
        <v>102/8582</v>
      </c>
      <c r="E69">
        <v>0.18409062083177999</v>
      </c>
      <c r="F69">
        <v>0.25230247299424902</v>
      </c>
      <c r="G69" s="10">
        <v>0.22228021076152399</v>
      </c>
      <c r="H69" t="s">
        <v>2062</v>
      </c>
      <c r="I69">
        <v>1</v>
      </c>
      <c r="J69" t="str">
        <f t="shared" si="3"/>
        <v/>
      </c>
    </row>
    <row r="70" spans="1:10">
      <c r="A70" t="s">
        <v>149</v>
      </c>
      <c r="B70" t="s">
        <v>150</v>
      </c>
      <c r="C70" t="str">
        <f t="shared" si="2"/>
        <v>1/17</v>
      </c>
      <c r="D70" t="str">
        <f>"111/8582"</f>
        <v>111/8582</v>
      </c>
      <c r="E70">
        <v>0.198700969865335</v>
      </c>
      <c r="F70">
        <v>0.26493462648711402</v>
      </c>
      <c r="G70" s="10">
        <v>0.23340922470832701</v>
      </c>
      <c r="H70" t="s">
        <v>2062</v>
      </c>
      <c r="I70">
        <v>1</v>
      </c>
      <c r="J70" t="str">
        <f t="shared" si="3"/>
        <v/>
      </c>
    </row>
    <row r="71" spans="1:10">
      <c r="A71" t="s">
        <v>465</v>
      </c>
      <c r="B71" t="s">
        <v>466</v>
      </c>
      <c r="C71" t="str">
        <f t="shared" si="2"/>
        <v>1/17</v>
      </c>
      <c r="D71" t="str">
        <f>"115/8582"</f>
        <v>115/8582</v>
      </c>
      <c r="E71">
        <v>0.20511510301893199</v>
      </c>
      <c r="F71">
        <v>0.26616624595898702</v>
      </c>
      <c r="G71" s="10">
        <v>0.23449428991810101</v>
      </c>
      <c r="H71" t="s">
        <v>2062</v>
      </c>
      <c r="I71">
        <v>1</v>
      </c>
      <c r="J71" t="str">
        <f t="shared" si="3"/>
        <v/>
      </c>
    </row>
    <row r="72" spans="1:10">
      <c r="A72" t="s">
        <v>2091</v>
      </c>
      <c r="B72" t="s">
        <v>2092</v>
      </c>
      <c r="C72" t="str">
        <f t="shared" si="2"/>
        <v>1/17</v>
      </c>
      <c r="D72" t="str">
        <f>"116/8582"</f>
        <v>116/8582</v>
      </c>
      <c r="E72">
        <v>0.206711068915788</v>
      </c>
      <c r="F72">
        <v>0.26616624595898702</v>
      </c>
      <c r="G72" s="10">
        <v>0.23449428991810101</v>
      </c>
      <c r="H72" t="s">
        <v>2087</v>
      </c>
      <c r="I72">
        <v>1</v>
      </c>
      <c r="J72" t="str">
        <f t="shared" si="3"/>
        <v/>
      </c>
    </row>
    <row r="73" spans="1:10">
      <c r="A73" t="s">
        <v>72</v>
      </c>
      <c r="B73" t="s">
        <v>73</v>
      </c>
      <c r="C73" t="str">
        <f t="shared" si="2"/>
        <v>1/17</v>
      </c>
      <c r="D73" t="str">
        <f>"117/8582"</f>
        <v>117/8582</v>
      </c>
      <c r="E73">
        <v>0.208304018576599</v>
      </c>
      <c r="F73">
        <v>0.26616624595898702</v>
      </c>
      <c r="G73" s="10">
        <v>0.23449428991810101</v>
      </c>
      <c r="H73" t="s">
        <v>1070</v>
      </c>
      <c r="I73">
        <v>1</v>
      </c>
      <c r="J73" t="str">
        <f t="shared" si="3"/>
        <v/>
      </c>
    </row>
    <row r="74" spans="1:10">
      <c r="A74" t="s">
        <v>76</v>
      </c>
      <c r="B74" t="s">
        <v>77</v>
      </c>
      <c r="C74" t="str">
        <f t="shared" si="2"/>
        <v>1/17</v>
      </c>
      <c r="D74" t="str">
        <f>"122/8582"</f>
        <v>122/8582</v>
      </c>
      <c r="E74">
        <v>0.21622371009806801</v>
      </c>
      <c r="F74">
        <v>0.26881866660840897</v>
      </c>
      <c r="G74" s="10">
        <v>0.23683109071907901</v>
      </c>
      <c r="H74" t="s">
        <v>1070</v>
      </c>
      <c r="I74">
        <v>1</v>
      </c>
      <c r="J74" t="str">
        <f t="shared" si="3"/>
        <v/>
      </c>
    </row>
    <row r="75" spans="1:10">
      <c r="A75" t="s">
        <v>977</v>
      </c>
      <c r="B75" t="s">
        <v>978</v>
      </c>
      <c r="C75" t="str">
        <f t="shared" si="2"/>
        <v>1/17</v>
      </c>
      <c r="D75" t="str">
        <f>"122/8582"</f>
        <v>122/8582</v>
      </c>
      <c r="E75">
        <v>0.21622371009806801</v>
      </c>
      <c r="F75">
        <v>0.26881866660840897</v>
      </c>
      <c r="G75" s="10">
        <v>0.23683109071907901</v>
      </c>
      <c r="H75" t="s">
        <v>2080</v>
      </c>
      <c r="I75">
        <v>1</v>
      </c>
      <c r="J75" t="str">
        <f t="shared" si="3"/>
        <v/>
      </c>
    </row>
    <row r="76" spans="1:10">
      <c r="A76" t="s">
        <v>979</v>
      </c>
      <c r="B76" t="s">
        <v>980</v>
      </c>
      <c r="C76" t="str">
        <f t="shared" si="2"/>
        <v>1/17</v>
      </c>
      <c r="D76" t="str">
        <f>"124/8582"</f>
        <v>124/8582</v>
      </c>
      <c r="E76">
        <v>0.21937065944213899</v>
      </c>
      <c r="F76">
        <v>0.269094675582357</v>
      </c>
      <c r="G76" s="10">
        <v>0.237074256519926</v>
      </c>
      <c r="H76" t="s">
        <v>2080</v>
      </c>
      <c r="I76">
        <v>1</v>
      </c>
      <c r="J76" t="str">
        <f t="shared" si="3"/>
        <v/>
      </c>
    </row>
    <row r="77" spans="1:10">
      <c r="A77" t="s">
        <v>307</v>
      </c>
      <c r="B77" t="s">
        <v>308</v>
      </c>
      <c r="C77" t="str">
        <f t="shared" si="2"/>
        <v>1/17</v>
      </c>
      <c r="D77" t="str">
        <f>"131/8582"</f>
        <v>131/8582</v>
      </c>
      <c r="E77">
        <v>0.23029158608793199</v>
      </c>
      <c r="F77">
        <v>0.27700355112057201</v>
      </c>
      <c r="G77" s="10">
        <v>0.24404203016343301</v>
      </c>
      <c r="H77" t="s">
        <v>2062</v>
      </c>
      <c r="I77">
        <v>1</v>
      </c>
      <c r="J77" t="str">
        <f t="shared" si="3"/>
        <v/>
      </c>
    </row>
    <row r="78" spans="1:10">
      <c r="A78" t="s">
        <v>1060</v>
      </c>
      <c r="B78" t="s">
        <v>1061</v>
      </c>
      <c r="C78" t="str">
        <f t="shared" si="2"/>
        <v>1/17</v>
      </c>
      <c r="D78" t="str">
        <f>"132/8582"</f>
        <v>132/8582</v>
      </c>
      <c r="E78">
        <v>0.23183992865526101</v>
      </c>
      <c r="F78">
        <v>0.27700355112057201</v>
      </c>
      <c r="G78" s="10">
        <v>0.24404203016343301</v>
      </c>
      <c r="H78" t="s">
        <v>1573</v>
      </c>
      <c r="I78">
        <v>1</v>
      </c>
      <c r="J78" t="str">
        <f t="shared" si="3"/>
        <v/>
      </c>
    </row>
    <row r="79" spans="1:10">
      <c r="A79" t="s">
        <v>247</v>
      </c>
      <c r="B79" t="s">
        <v>248</v>
      </c>
      <c r="C79" t="str">
        <f t="shared" si="2"/>
        <v>1/17</v>
      </c>
      <c r="D79" t="str">
        <f>"138/8582"</f>
        <v>138/8582</v>
      </c>
      <c r="E79">
        <v>0.24106859869967401</v>
      </c>
      <c r="F79">
        <v>0.28251747548147099</v>
      </c>
      <c r="G79" s="10">
        <v>0.24889983537841301</v>
      </c>
      <c r="H79" t="s">
        <v>1556</v>
      </c>
      <c r="I79">
        <v>1</v>
      </c>
      <c r="J79" t="str">
        <f t="shared" si="3"/>
        <v/>
      </c>
    </row>
    <row r="80" spans="1:10">
      <c r="A80" t="s">
        <v>151</v>
      </c>
      <c r="B80" t="s">
        <v>152</v>
      </c>
      <c r="C80" t="str">
        <f t="shared" si="2"/>
        <v>1/17</v>
      </c>
      <c r="D80" t="str">
        <f>"139/8582"</f>
        <v>139/8582</v>
      </c>
      <c r="E80">
        <v>0.242596527859089</v>
      </c>
      <c r="F80">
        <v>0.28251747548147099</v>
      </c>
      <c r="G80" s="10">
        <v>0.24889983537841301</v>
      </c>
      <c r="H80" t="s">
        <v>2062</v>
      </c>
      <c r="I80">
        <v>1</v>
      </c>
      <c r="J80" t="str">
        <f t="shared" si="3"/>
        <v/>
      </c>
    </row>
    <row r="81" spans="1:10">
      <c r="A81" t="s">
        <v>1255</v>
      </c>
      <c r="B81" t="s">
        <v>1256</v>
      </c>
      <c r="C81" t="str">
        <f t="shared" si="2"/>
        <v>1/17</v>
      </c>
      <c r="D81" t="str">
        <f>"147/8582"</f>
        <v>147/8582</v>
      </c>
      <c r="E81">
        <v>0.25471615354547</v>
      </c>
      <c r="F81">
        <v>0.29292357657729001</v>
      </c>
      <c r="G81" s="10">
        <v>0.25806768188159401</v>
      </c>
      <c r="H81" t="s">
        <v>2062</v>
      </c>
      <c r="I81">
        <v>1</v>
      </c>
      <c r="J81" t="str">
        <f t="shared" si="3"/>
        <v/>
      </c>
    </row>
    <row r="82" spans="1:10">
      <c r="A82" t="s">
        <v>98</v>
      </c>
      <c r="B82" t="s">
        <v>99</v>
      </c>
      <c r="C82" t="str">
        <f t="shared" si="2"/>
        <v>1/17</v>
      </c>
      <c r="D82" t="str">
        <f>"153/8582"</f>
        <v>153/8582</v>
      </c>
      <c r="E82">
        <v>0.263685835896798</v>
      </c>
      <c r="F82">
        <v>0.299495023487721</v>
      </c>
      <c r="G82" s="10">
        <v>0.26385717172259199</v>
      </c>
      <c r="H82" t="s">
        <v>2051</v>
      </c>
      <c r="I82">
        <v>1</v>
      </c>
      <c r="J82" t="str">
        <f t="shared" si="3"/>
        <v/>
      </c>
    </row>
    <row r="83" spans="1:10">
      <c r="A83" t="s">
        <v>981</v>
      </c>
      <c r="B83" t="s">
        <v>982</v>
      </c>
      <c r="C83" t="str">
        <f t="shared" si="2"/>
        <v>1/17</v>
      </c>
      <c r="D83" t="str">
        <f>"179/8582"</f>
        <v>179/8582</v>
      </c>
      <c r="E83">
        <v>0.30139335836245601</v>
      </c>
      <c r="F83">
        <v>0.338148645967633</v>
      </c>
      <c r="G83" s="10">
        <v>0.29791127848407101</v>
      </c>
      <c r="H83" t="s">
        <v>2080</v>
      </c>
      <c r="I83">
        <v>1</v>
      </c>
      <c r="J83" t="str">
        <f t="shared" si="3"/>
        <v/>
      </c>
    </row>
    <row r="84" spans="1:10">
      <c r="A84" t="s">
        <v>1160</v>
      </c>
      <c r="B84" t="s">
        <v>1161</v>
      </c>
      <c r="C84" t="str">
        <f t="shared" si="2"/>
        <v>1/17</v>
      </c>
      <c r="D84" t="str">
        <f>"186/8582"</f>
        <v>186/8582</v>
      </c>
      <c r="E84">
        <v>0.31123040012229802</v>
      </c>
      <c r="F84">
        <v>0.344978274834355</v>
      </c>
      <c r="G84" s="10">
        <v>0.303928228400976</v>
      </c>
      <c r="H84" t="s">
        <v>2093</v>
      </c>
      <c r="I84">
        <v>1</v>
      </c>
      <c r="J84" t="str">
        <f t="shared" si="3"/>
        <v/>
      </c>
    </row>
    <row r="85" spans="1:10">
      <c r="A85" t="s">
        <v>863</v>
      </c>
      <c r="B85" t="s">
        <v>864</v>
      </c>
      <c r="C85" t="str">
        <f t="shared" si="2"/>
        <v>1/17</v>
      </c>
      <c r="D85" t="str">
        <f>"200/8582"</f>
        <v>200/8582</v>
      </c>
      <c r="E85">
        <v>0.33051468205800999</v>
      </c>
      <c r="F85">
        <v>0.35920317910677402</v>
      </c>
      <c r="G85" s="10">
        <v>0.31646046671878197</v>
      </c>
      <c r="H85" t="s">
        <v>2093</v>
      </c>
      <c r="I85">
        <v>1</v>
      </c>
      <c r="J85" t="str">
        <f t="shared" si="3"/>
        <v/>
      </c>
    </row>
    <row r="86" spans="1:10">
      <c r="A86" t="s">
        <v>251</v>
      </c>
      <c r="B86" t="s">
        <v>252</v>
      </c>
      <c r="C86" t="str">
        <f t="shared" si="2"/>
        <v>1/17</v>
      </c>
      <c r="D86" t="str">
        <f>"201/8582"</f>
        <v>201/8582</v>
      </c>
      <c r="E86">
        <v>0.33187250243560601</v>
      </c>
      <c r="F86">
        <v>0.35920317910677402</v>
      </c>
      <c r="G86" s="10">
        <v>0.31646046671878197</v>
      </c>
      <c r="H86" t="s">
        <v>1556</v>
      </c>
      <c r="I86">
        <v>1</v>
      </c>
      <c r="J86" t="str">
        <f t="shared" si="3"/>
        <v/>
      </c>
    </row>
    <row r="87" spans="1:10">
      <c r="A87" t="s">
        <v>82</v>
      </c>
      <c r="B87" t="s">
        <v>83</v>
      </c>
      <c r="C87" t="str">
        <f t="shared" si="2"/>
        <v>1/17</v>
      </c>
      <c r="D87" t="str">
        <f>"246/8582"</f>
        <v>246/8582</v>
      </c>
      <c r="E87">
        <v>0.39036069076497398</v>
      </c>
      <c r="F87">
        <v>0.41759515756253002</v>
      </c>
      <c r="G87" s="10">
        <v>0.36790420059856799</v>
      </c>
      <c r="H87" t="s">
        <v>1070</v>
      </c>
      <c r="I87">
        <v>1</v>
      </c>
      <c r="J87" t="str">
        <f t="shared" si="3"/>
        <v/>
      </c>
    </row>
    <row r="88" spans="1:10">
      <c r="A88" t="s">
        <v>513</v>
      </c>
      <c r="B88" t="s">
        <v>514</v>
      </c>
      <c r="C88" t="str">
        <f t="shared" si="2"/>
        <v>1/17</v>
      </c>
      <c r="D88" t="str">
        <f>"266/8582"</f>
        <v>266/8582</v>
      </c>
      <c r="E88">
        <v>0.414777426912805</v>
      </c>
      <c r="F88">
        <v>0.43861521006871301</v>
      </c>
      <c r="G88" s="10">
        <v>0.38642301115893501</v>
      </c>
      <c r="H88" t="s">
        <v>2062</v>
      </c>
      <c r="I88">
        <v>1</v>
      </c>
      <c r="J88" t="str">
        <f t="shared" si="3"/>
        <v/>
      </c>
    </row>
    <row r="89" spans="1:10">
      <c r="A89" t="s">
        <v>1261</v>
      </c>
      <c r="B89" t="s">
        <v>1262</v>
      </c>
      <c r="C89" t="str">
        <f t="shared" si="2"/>
        <v>1/17</v>
      </c>
      <c r="D89" t="str">
        <f>"286/8582"</f>
        <v>286/8582</v>
      </c>
      <c r="E89">
        <v>0.43827158881899803</v>
      </c>
      <c r="F89">
        <v>0.45819302467440698</v>
      </c>
      <c r="G89" s="10">
        <v>0.403671200228025</v>
      </c>
      <c r="H89" t="s">
        <v>2062</v>
      </c>
      <c r="I89">
        <v>1</v>
      </c>
      <c r="J89" t="str">
        <f t="shared" si="3"/>
        <v/>
      </c>
    </row>
    <row r="90" spans="1:10">
      <c r="A90" t="s">
        <v>314</v>
      </c>
      <c r="B90" t="s">
        <v>315</v>
      </c>
      <c r="C90" t="str">
        <f t="shared" si="2"/>
        <v>1/17</v>
      </c>
      <c r="D90" t="str">
        <f>"307/8582"</f>
        <v>307/8582</v>
      </c>
      <c r="E90">
        <v>0.46198336666508599</v>
      </c>
      <c r="F90">
        <v>0.47755583969873999</v>
      </c>
      <c r="G90" s="10">
        <v>0.42072997318996602</v>
      </c>
      <c r="H90" t="s">
        <v>2093</v>
      </c>
      <c r="I90">
        <v>1</v>
      </c>
      <c r="J90" t="str">
        <f t="shared" si="3"/>
        <v/>
      </c>
    </row>
    <row r="91" spans="1:10">
      <c r="A91" t="s">
        <v>156</v>
      </c>
      <c r="B91" t="s">
        <v>157</v>
      </c>
      <c r="C91" t="str">
        <f t="shared" si="2"/>
        <v>1/17</v>
      </c>
      <c r="D91" t="str">
        <f>"440/8582"</f>
        <v>440/8582</v>
      </c>
      <c r="E91">
        <v>0.59163211833222495</v>
      </c>
      <c r="F91">
        <v>0.59756556610007205</v>
      </c>
      <c r="G91" s="10">
        <v>0.52645936601493704</v>
      </c>
      <c r="H91" t="s">
        <v>2062</v>
      </c>
      <c r="I91">
        <v>1</v>
      </c>
      <c r="J91" t="str">
        <f t="shared" si="3"/>
        <v/>
      </c>
    </row>
    <row r="92" spans="1:10">
      <c r="A92" t="s">
        <v>158</v>
      </c>
      <c r="B92" t="s">
        <v>159</v>
      </c>
      <c r="C92" t="str">
        <f t="shared" si="2"/>
        <v>1/17</v>
      </c>
      <c r="D92" t="str">
        <f>"443/8582"</f>
        <v>443/8582</v>
      </c>
      <c r="E92">
        <v>0.59418503592149996</v>
      </c>
      <c r="F92">
        <v>0.59756556610007205</v>
      </c>
      <c r="G92" s="10">
        <v>0.52645936601493704</v>
      </c>
      <c r="H92" t="s">
        <v>2062</v>
      </c>
      <c r="I92">
        <v>1</v>
      </c>
      <c r="J92" t="str">
        <f t="shared" si="3"/>
        <v/>
      </c>
    </row>
    <row r="93" spans="1:10">
      <c r="A93" t="s">
        <v>205</v>
      </c>
      <c r="B93" t="s">
        <v>206</v>
      </c>
      <c r="C93" t="str">
        <f t="shared" si="2"/>
        <v>1/17</v>
      </c>
      <c r="D93" t="str">
        <f>"447/8582"</f>
        <v>447/8582</v>
      </c>
      <c r="E93">
        <v>0.59756556610007205</v>
      </c>
      <c r="F93">
        <v>0.59756556610007205</v>
      </c>
      <c r="G93" s="10">
        <v>0.52645936601493704</v>
      </c>
      <c r="H93" t="s">
        <v>2062</v>
      </c>
      <c r="I93">
        <v>1</v>
      </c>
      <c r="J93" t="str">
        <f t="shared" si="3"/>
        <v/>
      </c>
    </row>
  </sheetData>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23833-1BBB-431B-9C10-C49398CBD797}">
  <dimension ref="A1:J53"/>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69</v>
      </c>
      <c r="B2" t="s">
        <v>70</v>
      </c>
      <c r="C2" t="str">
        <f>"2/9"</f>
        <v>2/9</v>
      </c>
      <c r="D2" t="str">
        <f>"114/8582"</f>
        <v>114/8582</v>
      </c>
      <c r="E2">
        <v>5.9247351509626603E-3</v>
      </c>
      <c r="F2">
        <v>0.100710277846368</v>
      </c>
      <c r="G2">
        <v>5.5044078984856998E-2</v>
      </c>
      <c r="H2" t="s">
        <v>2094</v>
      </c>
      <c r="I2">
        <v>2</v>
      </c>
      <c r="J2" t="str">
        <f t="shared" ref="J2:J53" si="0">IF(F2&lt;0.05,"*","")</f>
        <v/>
      </c>
    </row>
    <row r="3" spans="1:10">
      <c r="A3" t="s">
        <v>74</v>
      </c>
      <c r="B3" t="s">
        <v>75</v>
      </c>
      <c r="C3" t="str">
        <f>"2/9"</f>
        <v>2/9</v>
      </c>
      <c r="D3" t="str">
        <f>"120/8582"</f>
        <v>120/8582</v>
      </c>
      <c r="E3">
        <v>6.5462596829563699E-3</v>
      </c>
      <c r="F3">
        <v>0.100710277846368</v>
      </c>
      <c r="G3">
        <v>5.5044078984856998E-2</v>
      </c>
      <c r="H3" t="s">
        <v>2094</v>
      </c>
      <c r="I3">
        <v>2</v>
      </c>
      <c r="J3" t="str">
        <f t="shared" si="0"/>
        <v/>
      </c>
    </row>
    <row r="4" spans="1:10">
      <c r="A4" t="s">
        <v>2048</v>
      </c>
      <c r="B4" t="s">
        <v>2049</v>
      </c>
      <c r="C4" t="str">
        <f>"2/9"</f>
        <v>2/9</v>
      </c>
      <c r="D4" t="str">
        <f>"163/8582"</f>
        <v>163/8582</v>
      </c>
      <c r="E4">
        <v>1.1824487595354901E-2</v>
      </c>
      <c r="F4">
        <v>0.100710277846368</v>
      </c>
      <c r="G4">
        <v>5.5044078984856998E-2</v>
      </c>
      <c r="H4" t="s">
        <v>2050</v>
      </c>
      <c r="I4">
        <v>2</v>
      </c>
      <c r="J4" t="str">
        <f t="shared" si="0"/>
        <v/>
      </c>
    </row>
    <row r="5" spans="1:10">
      <c r="A5" t="s">
        <v>100</v>
      </c>
      <c r="B5" t="s">
        <v>101</v>
      </c>
      <c r="C5" t="str">
        <f t="shared" ref="C5:C29" si="1">"1/9"</f>
        <v>1/9</v>
      </c>
      <c r="D5" t="str">
        <f>"10/8582"</f>
        <v>10/8582</v>
      </c>
      <c r="E5">
        <v>1.04431650063868E-2</v>
      </c>
      <c r="F5">
        <v>0.100710277846368</v>
      </c>
      <c r="G5">
        <v>5.5044078984856998E-2</v>
      </c>
      <c r="H5" t="s">
        <v>102</v>
      </c>
      <c r="I5">
        <v>1</v>
      </c>
      <c r="J5" t="str">
        <f t="shared" si="0"/>
        <v/>
      </c>
    </row>
    <row r="6" spans="1:10">
      <c r="A6" t="s">
        <v>103</v>
      </c>
      <c r="B6" t="s">
        <v>104</v>
      </c>
      <c r="C6" t="str">
        <f t="shared" si="1"/>
        <v>1/9</v>
      </c>
      <c r="D6" t="str">
        <f>"11/8582"</f>
        <v>11/8582</v>
      </c>
      <c r="E6">
        <v>1.1482130418769301E-2</v>
      </c>
      <c r="F6">
        <v>0.100710277846368</v>
      </c>
      <c r="G6">
        <v>5.5044078984856998E-2</v>
      </c>
      <c r="H6" t="s">
        <v>102</v>
      </c>
      <c r="I6">
        <v>1</v>
      </c>
      <c r="J6" t="str">
        <f t="shared" si="0"/>
        <v/>
      </c>
    </row>
    <row r="7" spans="1:10">
      <c r="A7" t="s">
        <v>105</v>
      </c>
      <c r="B7" t="s">
        <v>106</v>
      </c>
      <c r="C7" t="str">
        <f t="shared" si="1"/>
        <v>1/9</v>
      </c>
      <c r="D7" t="str">
        <f>"11/8582"</f>
        <v>11/8582</v>
      </c>
      <c r="E7">
        <v>1.1482130418769301E-2</v>
      </c>
      <c r="F7">
        <v>0.100710277846368</v>
      </c>
      <c r="G7">
        <v>5.5044078984856998E-2</v>
      </c>
      <c r="H7" t="s">
        <v>102</v>
      </c>
      <c r="I7">
        <v>1</v>
      </c>
      <c r="J7" t="str">
        <f t="shared" si="0"/>
        <v/>
      </c>
    </row>
    <row r="8" spans="1:10">
      <c r="A8" t="s">
        <v>940</v>
      </c>
      <c r="B8" t="s">
        <v>941</v>
      </c>
      <c r="C8" t="str">
        <f t="shared" si="1"/>
        <v>1/9</v>
      </c>
      <c r="D8" t="str">
        <f>"13/8582"</f>
        <v>13/8582</v>
      </c>
      <c r="E8">
        <v>1.35571527870111E-2</v>
      </c>
      <c r="F8">
        <v>0.100710277846368</v>
      </c>
      <c r="G8">
        <v>5.5044078984856998E-2</v>
      </c>
      <c r="H8" t="s">
        <v>1070</v>
      </c>
      <c r="I8">
        <v>1</v>
      </c>
      <c r="J8" t="str">
        <f t="shared" si="0"/>
        <v/>
      </c>
    </row>
    <row r="9" spans="1:10">
      <c r="A9" t="s">
        <v>2095</v>
      </c>
      <c r="B9" t="s">
        <v>2096</v>
      </c>
      <c r="C9" t="str">
        <f t="shared" si="1"/>
        <v>1/9</v>
      </c>
      <c r="D9" t="str">
        <f>"18/8582"</f>
        <v>18/8582</v>
      </c>
      <c r="E9">
        <v>1.87277796368195E-2</v>
      </c>
      <c r="F9">
        <v>0.102139750437617</v>
      </c>
      <c r="G9">
        <v>5.5825369672381497E-2</v>
      </c>
      <c r="H9" t="s">
        <v>2097</v>
      </c>
      <c r="I9">
        <v>1</v>
      </c>
      <c r="J9" t="str">
        <f t="shared" si="0"/>
        <v/>
      </c>
    </row>
    <row r="10" spans="1:10">
      <c r="A10" t="s">
        <v>109</v>
      </c>
      <c r="B10" t="s">
        <v>110</v>
      </c>
      <c r="C10" t="str">
        <f t="shared" si="1"/>
        <v>1/9</v>
      </c>
      <c r="D10" t="str">
        <f>"19/8582"</f>
        <v>19/8582</v>
      </c>
      <c r="E10">
        <v>1.97590092004893E-2</v>
      </c>
      <c r="F10">
        <v>0.102139750437617</v>
      </c>
      <c r="G10">
        <v>5.5825369672381497E-2</v>
      </c>
      <c r="H10" t="s">
        <v>102</v>
      </c>
      <c r="I10">
        <v>1</v>
      </c>
      <c r="J10" t="str">
        <f t="shared" si="0"/>
        <v/>
      </c>
    </row>
    <row r="11" spans="1:10">
      <c r="A11" t="s">
        <v>2065</v>
      </c>
      <c r="B11" t="s">
        <v>2066</v>
      </c>
      <c r="C11" t="str">
        <f t="shared" si="1"/>
        <v>1/9</v>
      </c>
      <c r="D11" t="str">
        <f>"24/8582"</f>
        <v>24/8582</v>
      </c>
      <c r="E11">
        <v>2.4900721339425402E-2</v>
      </c>
      <c r="F11">
        <v>0.102139750437617</v>
      </c>
      <c r="G11">
        <v>5.5825369672381497E-2</v>
      </c>
      <c r="H11" t="s">
        <v>2067</v>
      </c>
      <c r="I11">
        <v>1</v>
      </c>
      <c r="J11" t="str">
        <f t="shared" si="0"/>
        <v/>
      </c>
    </row>
    <row r="12" spans="1:10">
      <c r="A12" t="s">
        <v>1311</v>
      </c>
      <c r="B12" t="s">
        <v>1312</v>
      </c>
      <c r="C12" t="str">
        <f t="shared" si="1"/>
        <v>1/9</v>
      </c>
      <c r="D12" t="str">
        <f>"28/8582"</f>
        <v>28/8582</v>
      </c>
      <c r="E12">
        <v>2.89968154042403E-2</v>
      </c>
      <c r="F12">
        <v>0.102139750437617</v>
      </c>
      <c r="G12">
        <v>5.5825369672381497E-2</v>
      </c>
      <c r="H12" t="s">
        <v>1556</v>
      </c>
      <c r="I12">
        <v>1</v>
      </c>
      <c r="J12" t="str">
        <f t="shared" si="0"/>
        <v/>
      </c>
    </row>
    <row r="13" spans="1:10">
      <c r="A13" t="s">
        <v>1314</v>
      </c>
      <c r="B13" t="s">
        <v>1315</v>
      </c>
      <c r="C13" t="str">
        <f t="shared" si="1"/>
        <v>1/9</v>
      </c>
      <c r="D13" t="str">
        <f>"28/8582"</f>
        <v>28/8582</v>
      </c>
      <c r="E13">
        <v>2.89968154042403E-2</v>
      </c>
      <c r="F13">
        <v>0.102139750437617</v>
      </c>
      <c r="G13">
        <v>5.5825369672381497E-2</v>
      </c>
      <c r="H13" t="s">
        <v>1556</v>
      </c>
      <c r="I13">
        <v>1</v>
      </c>
      <c r="J13" t="str">
        <f t="shared" si="0"/>
        <v/>
      </c>
    </row>
    <row r="14" spans="1:10">
      <c r="A14" t="s">
        <v>116</v>
      </c>
      <c r="B14" t="s">
        <v>117</v>
      </c>
      <c r="C14" t="str">
        <f t="shared" si="1"/>
        <v>1/9</v>
      </c>
      <c r="D14" t="str">
        <f>"28/8582"</f>
        <v>28/8582</v>
      </c>
      <c r="E14">
        <v>2.89968154042403E-2</v>
      </c>
      <c r="F14">
        <v>0.102139750437617</v>
      </c>
      <c r="G14">
        <v>5.5825369672381497E-2</v>
      </c>
      <c r="H14" t="s">
        <v>102</v>
      </c>
      <c r="I14">
        <v>1</v>
      </c>
      <c r="J14" t="str">
        <f t="shared" si="0"/>
        <v/>
      </c>
    </row>
    <row r="15" spans="1:10">
      <c r="A15" t="s">
        <v>1316</v>
      </c>
      <c r="B15" t="s">
        <v>1317</v>
      </c>
      <c r="C15" t="str">
        <f t="shared" si="1"/>
        <v>1/9</v>
      </c>
      <c r="D15" t="str">
        <f>"28/8582"</f>
        <v>28/8582</v>
      </c>
      <c r="E15">
        <v>2.89968154042403E-2</v>
      </c>
      <c r="F15">
        <v>0.102139750437617</v>
      </c>
      <c r="G15">
        <v>5.5825369672381497E-2</v>
      </c>
      <c r="H15" t="s">
        <v>1556</v>
      </c>
      <c r="I15">
        <v>1</v>
      </c>
      <c r="J15" t="str">
        <f t="shared" si="0"/>
        <v/>
      </c>
    </row>
    <row r="16" spans="1:10">
      <c r="A16" t="s">
        <v>118</v>
      </c>
      <c r="B16" t="s">
        <v>119</v>
      </c>
      <c r="C16" t="str">
        <f t="shared" si="1"/>
        <v>1/9</v>
      </c>
      <c r="D16" t="str">
        <f>"33/8582"</f>
        <v>33/8582</v>
      </c>
      <c r="E16">
        <v>3.4095420756217097E-2</v>
      </c>
      <c r="F16">
        <v>0.102139750437617</v>
      </c>
      <c r="G16">
        <v>5.5825369672381497E-2</v>
      </c>
      <c r="H16" t="s">
        <v>102</v>
      </c>
      <c r="I16">
        <v>1</v>
      </c>
      <c r="J16" t="str">
        <f t="shared" si="0"/>
        <v/>
      </c>
    </row>
    <row r="17" spans="1:10">
      <c r="A17" t="s">
        <v>120</v>
      </c>
      <c r="B17" t="s">
        <v>121</v>
      </c>
      <c r="C17" t="str">
        <f t="shared" si="1"/>
        <v>1/9</v>
      </c>
      <c r="D17" t="str">
        <f>"33/8582"</f>
        <v>33/8582</v>
      </c>
      <c r="E17">
        <v>3.4095420756217097E-2</v>
      </c>
      <c r="F17">
        <v>0.102139750437617</v>
      </c>
      <c r="G17">
        <v>5.5825369672381497E-2</v>
      </c>
      <c r="H17" t="s">
        <v>102</v>
      </c>
      <c r="I17">
        <v>1</v>
      </c>
      <c r="J17" t="str">
        <f t="shared" si="0"/>
        <v/>
      </c>
    </row>
    <row r="18" spans="1:10">
      <c r="A18" t="s">
        <v>1327</v>
      </c>
      <c r="B18" t="s">
        <v>1328</v>
      </c>
      <c r="C18" t="str">
        <f t="shared" si="1"/>
        <v>1/9</v>
      </c>
      <c r="D18" t="str">
        <f>"34/8582"</f>
        <v>34/8582</v>
      </c>
      <c r="E18">
        <v>3.5112281349642602E-2</v>
      </c>
      <c r="F18">
        <v>0.102139750437617</v>
      </c>
      <c r="G18">
        <v>5.5825369672381497E-2</v>
      </c>
      <c r="H18" t="s">
        <v>1556</v>
      </c>
      <c r="I18">
        <v>1</v>
      </c>
      <c r="J18" t="str">
        <f t="shared" si="0"/>
        <v/>
      </c>
    </row>
    <row r="19" spans="1:10">
      <c r="A19" t="s">
        <v>876</v>
      </c>
      <c r="B19" t="s">
        <v>877</v>
      </c>
      <c r="C19" t="str">
        <f t="shared" si="1"/>
        <v>1/9</v>
      </c>
      <c r="D19" t="str">
        <f>"36/8582"</f>
        <v>36/8582</v>
      </c>
      <c r="E19">
        <v>3.7143148302547897E-2</v>
      </c>
      <c r="F19">
        <v>0.102139750437617</v>
      </c>
      <c r="G19">
        <v>5.5825369672381497E-2</v>
      </c>
      <c r="H19" t="s">
        <v>2098</v>
      </c>
      <c r="I19">
        <v>1</v>
      </c>
      <c r="J19" t="str">
        <f t="shared" si="0"/>
        <v/>
      </c>
    </row>
    <row r="20" spans="1:10">
      <c r="A20" t="s">
        <v>168</v>
      </c>
      <c r="B20" t="s">
        <v>169</v>
      </c>
      <c r="C20" t="str">
        <f t="shared" si="1"/>
        <v>1/9</v>
      </c>
      <c r="D20" t="str">
        <f>"40/8582"</f>
        <v>40/8582</v>
      </c>
      <c r="E20">
        <v>4.1193487077175198E-2</v>
      </c>
      <c r="F20">
        <v>0.102139750437617</v>
      </c>
      <c r="G20">
        <v>5.5825369672381497E-2</v>
      </c>
      <c r="H20" t="s">
        <v>2098</v>
      </c>
      <c r="I20">
        <v>1</v>
      </c>
      <c r="J20" t="str">
        <f t="shared" si="0"/>
        <v/>
      </c>
    </row>
    <row r="21" spans="1:10">
      <c r="A21" t="s">
        <v>1329</v>
      </c>
      <c r="B21" t="s">
        <v>1330</v>
      </c>
      <c r="C21" t="str">
        <f t="shared" si="1"/>
        <v>1/9</v>
      </c>
      <c r="D21" t="str">
        <f>"41/8582"</f>
        <v>41/8582</v>
      </c>
      <c r="E21">
        <v>4.2203702321416597E-2</v>
      </c>
      <c r="F21">
        <v>0.102139750437617</v>
      </c>
      <c r="G21">
        <v>5.5825369672381497E-2</v>
      </c>
      <c r="H21" t="s">
        <v>1556</v>
      </c>
      <c r="I21">
        <v>1</v>
      </c>
      <c r="J21" t="str">
        <f t="shared" si="0"/>
        <v/>
      </c>
    </row>
    <row r="22" spans="1:10">
      <c r="A22" t="s">
        <v>1331</v>
      </c>
      <c r="B22" t="s">
        <v>1332</v>
      </c>
      <c r="C22" t="str">
        <f t="shared" si="1"/>
        <v>1/9</v>
      </c>
      <c r="D22" t="str">
        <f>"41/8582"</f>
        <v>41/8582</v>
      </c>
      <c r="E22">
        <v>4.2203702321416597E-2</v>
      </c>
      <c r="F22">
        <v>0.102139750437617</v>
      </c>
      <c r="G22">
        <v>5.5825369672381497E-2</v>
      </c>
      <c r="H22" t="s">
        <v>1556</v>
      </c>
      <c r="I22">
        <v>1</v>
      </c>
      <c r="J22" t="str">
        <f t="shared" si="0"/>
        <v/>
      </c>
    </row>
    <row r="23" spans="1:10">
      <c r="A23" t="s">
        <v>59</v>
      </c>
      <c r="B23" t="s">
        <v>60</v>
      </c>
      <c r="C23" t="str">
        <f t="shared" si="1"/>
        <v>1/9</v>
      </c>
      <c r="D23" t="str">
        <f>"42/8582"</f>
        <v>42/8582</v>
      </c>
      <c r="E23">
        <v>4.3212971338991601E-2</v>
      </c>
      <c r="F23">
        <v>0.102139750437617</v>
      </c>
      <c r="G23">
        <v>5.5825369672381497E-2</v>
      </c>
      <c r="H23" t="s">
        <v>102</v>
      </c>
      <c r="I23">
        <v>1</v>
      </c>
      <c r="J23" t="str">
        <f t="shared" si="0"/>
        <v/>
      </c>
    </row>
    <row r="24" spans="1:10">
      <c r="A24" t="s">
        <v>61</v>
      </c>
      <c r="B24" t="s">
        <v>62</v>
      </c>
      <c r="C24" t="str">
        <f t="shared" si="1"/>
        <v>1/9</v>
      </c>
      <c r="D24" t="str">
        <f>"46/8582"</f>
        <v>46/8582</v>
      </c>
      <c r="E24">
        <v>4.7240600646370902E-2</v>
      </c>
      <c r="F24">
        <v>0.102437416805735</v>
      </c>
      <c r="G24">
        <v>5.5988061816899699E-2</v>
      </c>
      <c r="H24" t="s">
        <v>102</v>
      </c>
      <c r="I24">
        <v>1</v>
      </c>
      <c r="J24" t="str">
        <f t="shared" si="0"/>
        <v/>
      </c>
    </row>
    <row r="25" spans="1:10">
      <c r="A25" t="s">
        <v>2076</v>
      </c>
      <c r="B25" t="s">
        <v>2077</v>
      </c>
      <c r="C25" t="str">
        <f t="shared" si="1"/>
        <v>1/9</v>
      </c>
      <c r="D25" t="str">
        <f>"47/8582"</f>
        <v>47/8582</v>
      </c>
      <c r="E25">
        <v>4.8245150153655901E-2</v>
      </c>
      <c r="F25">
        <v>0.102437416805735</v>
      </c>
      <c r="G25">
        <v>5.5988061816899699E-2</v>
      </c>
      <c r="H25" t="s">
        <v>2067</v>
      </c>
      <c r="I25">
        <v>1</v>
      </c>
      <c r="J25" t="str">
        <f t="shared" si="0"/>
        <v/>
      </c>
    </row>
    <row r="26" spans="1:10">
      <c r="A26" t="s">
        <v>878</v>
      </c>
      <c r="B26" t="s">
        <v>879</v>
      </c>
      <c r="C26" t="str">
        <f t="shared" si="1"/>
        <v>1/9</v>
      </c>
      <c r="D26" t="str">
        <f>"48/8582"</f>
        <v>48/8582</v>
      </c>
      <c r="E26">
        <v>4.9248758079680301E-2</v>
      </c>
      <c r="F26">
        <v>0.102437416805735</v>
      </c>
      <c r="G26">
        <v>5.5988061816899699E-2</v>
      </c>
      <c r="H26" t="s">
        <v>2098</v>
      </c>
      <c r="I26">
        <v>1</v>
      </c>
      <c r="J26" t="str">
        <f t="shared" si="0"/>
        <v/>
      </c>
    </row>
    <row r="27" spans="1:10">
      <c r="A27" t="s">
        <v>2085</v>
      </c>
      <c r="B27" t="s">
        <v>2086</v>
      </c>
      <c r="C27" t="str">
        <f t="shared" si="1"/>
        <v>1/9</v>
      </c>
      <c r="D27" t="str">
        <f>"55/8582"</f>
        <v>55/8582</v>
      </c>
      <c r="E27">
        <v>5.62477140939356E-2</v>
      </c>
      <c r="F27">
        <v>0.10815811595206599</v>
      </c>
      <c r="G27">
        <v>5.9114759730886403E-2</v>
      </c>
      <c r="H27" t="s">
        <v>2087</v>
      </c>
      <c r="I27">
        <v>1</v>
      </c>
      <c r="J27" t="str">
        <f t="shared" si="0"/>
        <v/>
      </c>
    </row>
    <row r="28" spans="1:10">
      <c r="A28" t="s">
        <v>658</v>
      </c>
      <c r="B28" t="s">
        <v>659</v>
      </c>
      <c r="C28" t="str">
        <f t="shared" si="1"/>
        <v>1/9</v>
      </c>
      <c r="D28" t="str">
        <f>"56/8582"</f>
        <v>56/8582</v>
      </c>
      <c r="E28">
        <v>5.7243817128197698E-2</v>
      </c>
      <c r="F28">
        <v>0.10815811595206599</v>
      </c>
      <c r="G28">
        <v>5.9114759730886403E-2</v>
      </c>
      <c r="H28" t="s">
        <v>1573</v>
      </c>
      <c r="I28">
        <v>1</v>
      </c>
      <c r="J28" t="str">
        <f t="shared" si="0"/>
        <v/>
      </c>
    </row>
    <row r="29" spans="1:10">
      <c r="A29" t="s">
        <v>230</v>
      </c>
      <c r="B29" t="s">
        <v>231</v>
      </c>
      <c r="C29" t="str">
        <f t="shared" si="1"/>
        <v>1/9</v>
      </c>
      <c r="D29" t="str">
        <f>"57/8582"</f>
        <v>57/8582</v>
      </c>
      <c r="E29">
        <v>5.8238985512651102E-2</v>
      </c>
      <c r="F29">
        <v>0.10815811595206599</v>
      </c>
      <c r="G29">
        <v>5.9114759730886403E-2</v>
      </c>
      <c r="H29" t="s">
        <v>1556</v>
      </c>
      <c r="I29">
        <v>1</v>
      </c>
      <c r="J29" t="str">
        <f t="shared" si="0"/>
        <v/>
      </c>
    </row>
    <row r="30" spans="1:10">
      <c r="A30" t="s">
        <v>619</v>
      </c>
      <c r="B30" t="s">
        <v>620</v>
      </c>
      <c r="C30" t="str">
        <f>"2/9"</f>
        <v>2/9</v>
      </c>
      <c r="D30" t="str">
        <f>"400/8582"</f>
        <v>400/8582</v>
      </c>
      <c r="E30">
        <v>6.2785586143449201E-2</v>
      </c>
      <c r="F30">
        <v>0.11258105101584</v>
      </c>
      <c r="G30">
        <v>6.1532153389224298E-2</v>
      </c>
      <c r="H30" t="s">
        <v>2099</v>
      </c>
      <c r="I30">
        <v>2</v>
      </c>
      <c r="J30" t="str">
        <f t="shared" si="0"/>
        <v/>
      </c>
    </row>
    <row r="31" spans="1:10">
      <c r="A31" t="s">
        <v>136</v>
      </c>
      <c r="B31" t="s">
        <v>137</v>
      </c>
      <c r="C31" t="str">
        <f t="shared" ref="C31:C53" si="2">"1/9"</f>
        <v>1/9</v>
      </c>
      <c r="D31" t="str">
        <f>"64/8582"</f>
        <v>64/8582</v>
      </c>
      <c r="E31">
        <v>6.51790584073038E-2</v>
      </c>
      <c r="F31">
        <v>0.11297703457266001</v>
      </c>
      <c r="G31">
        <v>6.1748581649024602E-2</v>
      </c>
      <c r="H31" t="s">
        <v>102</v>
      </c>
      <c r="I31">
        <v>1</v>
      </c>
      <c r="J31" t="str">
        <f t="shared" si="0"/>
        <v/>
      </c>
    </row>
    <row r="32" spans="1:10">
      <c r="A32" t="s">
        <v>65</v>
      </c>
      <c r="B32" t="s">
        <v>66</v>
      </c>
      <c r="C32" t="str">
        <f t="shared" si="2"/>
        <v>1/9</v>
      </c>
      <c r="D32" t="str">
        <f>"89/8582"</f>
        <v>89/8582</v>
      </c>
      <c r="E32">
        <v>8.9595446198231704E-2</v>
      </c>
      <c r="F32">
        <v>0.14605161040065501</v>
      </c>
      <c r="G32">
        <v>7.9825778963920804E-2</v>
      </c>
      <c r="H32" t="s">
        <v>102</v>
      </c>
      <c r="I32">
        <v>1</v>
      </c>
      <c r="J32" t="str">
        <f t="shared" si="0"/>
        <v/>
      </c>
    </row>
    <row r="33" spans="1:10">
      <c r="A33" t="s">
        <v>682</v>
      </c>
      <c r="B33" t="s">
        <v>683</v>
      </c>
      <c r="C33" t="str">
        <f t="shared" si="2"/>
        <v>1/9</v>
      </c>
      <c r="D33" t="str">
        <f>"92/8582"</f>
        <v>92/8582</v>
      </c>
      <c r="E33">
        <v>9.2486977169057502E-2</v>
      </c>
      <c r="F33">
        <v>0.14605161040065501</v>
      </c>
      <c r="G33">
        <v>7.9825778963920804E-2</v>
      </c>
      <c r="H33" t="s">
        <v>1070</v>
      </c>
      <c r="I33">
        <v>1</v>
      </c>
      <c r="J33" t="str">
        <f t="shared" si="0"/>
        <v/>
      </c>
    </row>
    <row r="34" spans="1:10">
      <c r="A34" t="s">
        <v>2089</v>
      </c>
      <c r="B34" t="s">
        <v>2090</v>
      </c>
      <c r="C34" t="str">
        <f t="shared" si="2"/>
        <v>1/9</v>
      </c>
      <c r="D34" t="str">
        <f>"93/8582"</f>
        <v>93/8582</v>
      </c>
      <c r="E34">
        <v>9.3449005108453803E-2</v>
      </c>
      <c r="F34">
        <v>0.14605161040065501</v>
      </c>
      <c r="G34">
        <v>7.9825778963920804E-2</v>
      </c>
      <c r="H34" t="s">
        <v>2087</v>
      </c>
      <c r="I34">
        <v>1</v>
      </c>
      <c r="J34" t="str">
        <f t="shared" si="0"/>
        <v/>
      </c>
    </row>
    <row r="35" spans="1:10">
      <c r="A35" t="s">
        <v>301</v>
      </c>
      <c r="B35" t="s">
        <v>302</v>
      </c>
      <c r="C35" t="str">
        <f t="shared" si="2"/>
        <v>1/9</v>
      </c>
      <c r="D35" t="str">
        <f>"97/8582"</f>
        <v>97/8582</v>
      </c>
      <c r="E35">
        <v>9.7288058226941601E-2</v>
      </c>
      <c r="F35">
        <v>0.14605161040065501</v>
      </c>
      <c r="G35">
        <v>7.9825778963920804E-2</v>
      </c>
      <c r="H35" t="s">
        <v>1556</v>
      </c>
      <c r="I35">
        <v>1</v>
      </c>
      <c r="J35" t="str">
        <f t="shared" si="0"/>
        <v/>
      </c>
    </row>
    <row r="36" spans="1:10">
      <c r="A36" t="s">
        <v>687</v>
      </c>
      <c r="B36" t="s">
        <v>688</v>
      </c>
      <c r="C36" t="str">
        <f t="shared" si="2"/>
        <v>1/9</v>
      </c>
      <c r="D36" t="str">
        <f>"100/8582"</f>
        <v>100/8582</v>
      </c>
      <c r="E36">
        <v>0.100157857400115</v>
      </c>
      <c r="F36">
        <v>0.14605161040065501</v>
      </c>
      <c r="G36">
        <v>7.9825778963920804E-2</v>
      </c>
      <c r="H36" t="s">
        <v>1070</v>
      </c>
      <c r="I36">
        <v>1</v>
      </c>
      <c r="J36" t="str">
        <f t="shared" si="0"/>
        <v/>
      </c>
    </row>
    <row r="37" spans="1:10">
      <c r="A37" t="s">
        <v>689</v>
      </c>
      <c r="B37" t="s">
        <v>690</v>
      </c>
      <c r="C37" t="str">
        <f t="shared" si="2"/>
        <v>1/9</v>
      </c>
      <c r="D37" t="str">
        <f>"101/8582"</f>
        <v>101/8582</v>
      </c>
      <c r="E37">
        <v>0.1011126533543</v>
      </c>
      <c r="F37">
        <v>0.14605161040065501</v>
      </c>
      <c r="G37">
        <v>7.9825778963920804E-2</v>
      </c>
      <c r="H37" t="s">
        <v>2098</v>
      </c>
      <c r="I37">
        <v>1</v>
      </c>
      <c r="J37" t="str">
        <f t="shared" si="0"/>
        <v/>
      </c>
    </row>
    <row r="38" spans="1:10">
      <c r="A38" t="s">
        <v>2091</v>
      </c>
      <c r="B38" t="s">
        <v>2092</v>
      </c>
      <c r="C38" t="str">
        <f t="shared" si="2"/>
        <v>1/9</v>
      </c>
      <c r="D38" t="str">
        <f>"116/8582"</f>
        <v>116/8582</v>
      </c>
      <c r="E38">
        <v>0.11532693068364799</v>
      </c>
      <c r="F38">
        <v>0.15910276507007601</v>
      </c>
      <c r="G38">
        <v>8.69590011516609E-2</v>
      </c>
      <c r="H38" t="s">
        <v>2087</v>
      </c>
      <c r="I38">
        <v>1</v>
      </c>
      <c r="J38" t="str">
        <f t="shared" si="0"/>
        <v/>
      </c>
    </row>
    <row r="39" spans="1:10">
      <c r="A39" t="s">
        <v>72</v>
      </c>
      <c r="B39" t="s">
        <v>73</v>
      </c>
      <c r="C39" t="str">
        <f t="shared" si="2"/>
        <v>1/9</v>
      </c>
      <c r="D39" t="str">
        <f>"117/8582"</f>
        <v>117/8582</v>
      </c>
      <c r="E39">
        <v>0.116267405243517</v>
      </c>
      <c r="F39">
        <v>0.15910276507007601</v>
      </c>
      <c r="G39">
        <v>8.69590011516609E-2</v>
      </c>
      <c r="H39" t="s">
        <v>1070</v>
      </c>
      <c r="I39">
        <v>1</v>
      </c>
      <c r="J39" t="str">
        <f t="shared" si="0"/>
        <v/>
      </c>
    </row>
    <row r="40" spans="1:10">
      <c r="A40" t="s">
        <v>76</v>
      </c>
      <c r="B40" t="s">
        <v>77</v>
      </c>
      <c r="C40" t="str">
        <f t="shared" si="2"/>
        <v>1/9</v>
      </c>
      <c r="D40" t="str">
        <f>"122/8582"</f>
        <v>122/8582</v>
      </c>
      <c r="E40">
        <v>0.120956460551435</v>
      </c>
      <c r="F40">
        <v>0.161275280735246</v>
      </c>
      <c r="G40">
        <v>8.8146408499021195E-2</v>
      </c>
      <c r="H40" t="s">
        <v>1070</v>
      </c>
      <c r="I40">
        <v>1</v>
      </c>
      <c r="J40" t="str">
        <f t="shared" si="0"/>
        <v/>
      </c>
    </row>
    <row r="41" spans="1:10">
      <c r="A41" t="s">
        <v>1060</v>
      </c>
      <c r="B41" t="s">
        <v>1061</v>
      </c>
      <c r="C41" t="str">
        <f t="shared" si="2"/>
        <v>1/9</v>
      </c>
      <c r="D41" t="str">
        <f>"132/8582"</f>
        <v>132/8582</v>
      </c>
      <c r="E41">
        <v>0.130268276856075</v>
      </c>
      <c r="F41">
        <v>0.163577245251497</v>
      </c>
      <c r="G41">
        <v>8.9404567242721097E-2</v>
      </c>
      <c r="H41" t="s">
        <v>1573</v>
      </c>
      <c r="I41">
        <v>1</v>
      </c>
      <c r="J41" t="str">
        <f t="shared" si="0"/>
        <v/>
      </c>
    </row>
    <row r="42" spans="1:10">
      <c r="A42" t="s">
        <v>693</v>
      </c>
      <c r="B42" t="s">
        <v>694</v>
      </c>
      <c r="C42" t="str">
        <f t="shared" si="2"/>
        <v>1/9</v>
      </c>
      <c r="D42" t="str">
        <f>"132/8582"</f>
        <v>132/8582</v>
      </c>
      <c r="E42">
        <v>0.130268276856075</v>
      </c>
      <c r="F42">
        <v>0.163577245251497</v>
      </c>
      <c r="G42">
        <v>8.9404567242721097E-2</v>
      </c>
      <c r="H42" t="s">
        <v>2098</v>
      </c>
      <c r="I42">
        <v>1</v>
      </c>
      <c r="J42" t="str">
        <f t="shared" si="0"/>
        <v/>
      </c>
    </row>
    <row r="43" spans="1:10">
      <c r="A43" t="s">
        <v>695</v>
      </c>
      <c r="B43" t="s">
        <v>696</v>
      </c>
      <c r="C43" t="str">
        <f t="shared" si="2"/>
        <v>1/9</v>
      </c>
      <c r="D43" t="str">
        <f>"134/8582"</f>
        <v>134/8582</v>
      </c>
      <c r="E43">
        <v>0.132120082703132</v>
      </c>
      <c r="F43">
        <v>0.163577245251497</v>
      </c>
      <c r="G43">
        <v>8.9404567242721097E-2</v>
      </c>
      <c r="H43" t="s">
        <v>2098</v>
      </c>
      <c r="I43">
        <v>1</v>
      </c>
      <c r="J43" t="str">
        <f t="shared" si="0"/>
        <v/>
      </c>
    </row>
    <row r="44" spans="1:10">
      <c r="A44" t="s">
        <v>247</v>
      </c>
      <c r="B44" t="s">
        <v>248</v>
      </c>
      <c r="C44" t="str">
        <f t="shared" si="2"/>
        <v>1/9</v>
      </c>
      <c r="D44" t="str">
        <f>"138/8582"</f>
        <v>138/8582</v>
      </c>
      <c r="E44">
        <v>0.13581318356317301</v>
      </c>
      <c r="F44">
        <v>0.16423919872755799</v>
      </c>
      <c r="G44">
        <v>8.9766363677005606E-2</v>
      </c>
      <c r="H44" t="s">
        <v>1556</v>
      </c>
      <c r="I44">
        <v>1</v>
      </c>
      <c r="J44" t="str">
        <f t="shared" si="0"/>
        <v/>
      </c>
    </row>
    <row r="45" spans="1:10">
      <c r="A45" t="s">
        <v>78</v>
      </c>
      <c r="B45" t="s">
        <v>79</v>
      </c>
      <c r="C45" t="str">
        <f t="shared" si="2"/>
        <v>1/9</v>
      </c>
      <c r="D45" t="str">
        <f>"169/8582"</f>
        <v>169/8582</v>
      </c>
      <c r="E45">
        <v>0.163964367123588</v>
      </c>
      <c r="F45">
        <v>0.193776070236968</v>
      </c>
      <c r="G45">
        <v>0.105909997902796</v>
      </c>
      <c r="H45" t="s">
        <v>102</v>
      </c>
      <c r="I45">
        <v>1</v>
      </c>
      <c r="J45" t="str">
        <f t="shared" si="0"/>
        <v/>
      </c>
    </row>
    <row r="46" spans="1:10">
      <c r="A46" t="s">
        <v>80</v>
      </c>
      <c r="B46" t="s">
        <v>81</v>
      </c>
      <c r="C46" t="str">
        <f t="shared" si="2"/>
        <v>1/9</v>
      </c>
      <c r="D46" t="str">
        <f>"192/8582"</f>
        <v>192/8582</v>
      </c>
      <c r="E46">
        <v>0.18432089496653201</v>
      </c>
      <c r="F46">
        <v>0.21299303418354801</v>
      </c>
      <c r="G46">
        <v>0.116413196820967</v>
      </c>
      <c r="H46" t="s">
        <v>102</v>
      </c>
      <c r="I46">
        <v>1</v>
      </c>
      <c r="J46" t="str">
        <f t="shared" si="0"/>
        <v/>
      </c>
    </row>
    <row r="47" spans="1:10">
      <c r="A47" t="s">
        <v>251</v>
      </c>
      <c r="B47" t="s">
        <v>252</v>
      </c>
      <c r="C47" t="str">
        <f t="shared" si="2"/>
        <v>1/9</v>
      </c>
      <c r="D47" t="str">
        <f>"201/8582"</f>
        <v>201/8582</v>
      </c>
      <c r="E47">
        <v>0.19216576653171</v>
      </c>
      <c r="F47">
        <v>0.217230866514107</v>
      </c>
      <c r="G47">
        <v>0.118729420969249</v>
      </c>
      <c r="H47" t="s">
        <v>1556</v>
      </c>
      <c r="I47">
        <v>1</v>
      </c>
      <c r="J47" t="str">
        <f t="shared" si="0"/>
        <v/>
      </c>
    </row>
    <row r="48" spans="1:10">
      <c r="A48" t="s">
        <v>82</v>
      </c>
      <c r="B48" t="s">
        <v>83</v>
      </c>
      <c r="C48" t="str">
        <f t="shared" si="2"/>
        <v>1/9</v>
      </c>
      <c r="D48" t="str">
        <f>"246/8582"</f>
        <v>246/8582</v>
      </c>
      <c r="E48">
        <v>0.23039308054405899</v>
      </c>
      <c r="F48">
        <v>0.25490298272959699</v>
      </c>
      <c r="G48">
        <v>0.13931944400200699</v>
      </c>
      <c r="H48" t="s">
        <v>1070</v>
      </c>
      <c r="I48">
        <v>1</v>
      </c>
      <c r="J48" t="str">
        <f t="shared" si="0"/>
        <v/>
      </c>
    </row>
    <row r="49" spans="1:10">
      <c r="A49" t="s">
        <v>262</v>
      </c>
      <c r="B49" t="s">
        <v>263</v>
      </c>
      <c r="C49" t="str">
        <f t="shared" si="2"/>
        <v>1/9</v>
      </c>
      <c r="D49" t="str">
        <f>"323/8582"</f>
        <v>323/8582</v>
      </c>
      <c r="E49">
        <v>0.29208794636445501</v>
      </c>
      <c r="F49">
        <v>0.31642860856149302</v>
      </c>
      <c r="G49">
        <v>0.172946810347375</v>
      </c>
      <c r="H49" t="s">
        <v>1556</v>
      </c>
      <c r="I49">
        <v>1</v>
      </c>
      <c r="J49" t="str">
        <f t="shared" si="0"/>
        <v/>
      </c>
    </row>
    <row r="50" spans="1:10">
      <c r="A50" t="s">
        <v>190</v>
      </c>
      <c r="B50" t="s">
        <v>191</v>
      </c>
      <c r="C50" t="str">
        <f t="shared" si="2"/>
        <v>1/9</v>
      </c>
      <c r="D50" t="str">
        <f>"342/8582"</f>
        <v>342/8582</v>
      </c>
      <c r="E50">
        <v>0.306617862582032</v>
      </c>
      <c r="F50">
        <v>0.32539038478093202</v>
      </c>
      <c r="G50">
        <v>0.17784494714747301</v>
      </c>
      <c r="H50" t="s">
        <v>2098</v>
      </c>
      <c r="I50">
        <v>1</v>
      </c>
      <c r="J50" t="str">
        <f t="shared" si="0"/>
        <v/>
      </c>
    </row>
    <row r="51" spans="1:10">
      <c r="A51" t="s">
        <v>316</v>
      </c>
      <c r="B51" t="s">
        <v>317</v>
      </c>
      <c r="C51" t="str">
        <f t="shared" si="2"/>
        <v>1/9</v>
      </c>
      <c r="D51" t="str">
        <f>"394/8582"</f>
        <v>394/8582</v>
      </c>
      <c r="E51">
        <v>0.34503786698542799</v>
      </c>
      <c r="F51">
        <v>0.35253734573751699</v>
      </c>
      <c r="G51">
        <v>0.19268235495775199</v>
      </c>
      <c r="H51" t="s">
        <v>1573</v>
      </c>
      <c r="I51">
        <v>1</v>
      </c>
      <c r="J51" t="str">
        <f t="shared" si="0"/>
        <v/>
      </c>
    </row>
    <row r="52" spans="1:10">
      <c r="A52" t="s">
        <v>706</v>
      </c>
      <c r="B52" t="s">
        <v>707</v>
      </c>
      <c r="C52" t="str">
        <f t="shared" si="2"/>
        <v>1/9</v>
      </c>
      <c r="D52" t="str">
        <f>"395/8582"</f>
        <v>395/8582</v>
      </c>
      <c r="E52">
        <v>0.345757781396411</v>
      </c>
      <c r="F52">
        <v>0.35253734573751699</v>
      </c>
      <c r="G52">
        <v>0.19268235495775199</v>
      </c>
      <c r="H52" t="s">
        <v>2098</v>
      </c>
      <c r="I52">
        <v>1</v>
      </c>
      <c r="J52" t="str">
        <f t="shared" si="0"/>
        <v/>
      </c>
    </row>
    <row r="53" spans="1:10">
      <c r="A53" t="s">
        <v>84</v>
      </c>
      <c r="B53" t="s">
        <v>85</v>
      </c>
      <c r="C53" t="str">
        <f t="shared" si="2"/>
        <v>1/9</v>
      </c>
      <c r="D53" t="str">
        <f>"492/8582"</f>
        <v>492/8582</v>
      </c>
      <c r="E53">
        <v>0.41233580138520898</v>
      </c>
      <c r="F53">
        <v>0.41233580138520898</v>
      </c>
      <c r="G53">
        <v>0.22536572140487099</v>
      </c>
      <c r="H53" t="s">
        <v>1070</v>
      </c>
      <c r="I53">
        <v>1</v>
      </c>
      <c r="J53" t="str">
        <f t="shared" si="0"/>
        <v/>
      </c>
    </row>
  </sheetData>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427AB-5809-40F2-8430-E184BABC141F}">
  <dimension ref="A1:J83"/>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1356</v>
      </c>
      <c r="B2" t="s">
        <v>1357</v>
      </c>
      <c r="C2" t="str">
        <f>"2/15"</f>
        <v>2/15</v>
      </c>
      <c r="D2" t="str">
        <f>"133/8582"</f>
        <v>133/8582</v>
      </c>
      <c r="E2">
        <v>2.1935531908317301E-2</v>
      </c>
      <c r="F2">
        <v>0.23611645777498799</v>
      </c>
      <c r="G2">
        <v>0.209140379800696</v>
      </c>
      <c r="H2" t="s">
        <v>2100</v>
      </c>
      <c r="I2">
        <v>2</v>
      </c>
      <c r="J2" t="str">
        <f t="shared" ref="J2:J65" si="0">IF(F2&lt;0.05,"*","")</f>
        <v/>
      </c>
    </row>
    <row r="3" spans="1:10">
      <c r="A3" t="s">
        <v>1922</v>
      </c>
      <c r="B3" t="s">
        <v>1923</v>
      </c>
      <c r="C3" t="str">
        <f t="shared" ref="C3:C65" si="1">"1/15"</f>
        <v>1/15</v>
      </c>
      <c r="D3" t="str">
        <f>"10/8582"</f>
        <v>10/8582</v>
      </c>
      <c r="E3">
        <v>1.7350637200354201E-2</v>
      </c>
      <c r="F3">
        <v>0.23611645777498799</v>
      </c>
      <c r="G3">
        <v>0.209140379800696</v>
      </c>
      <c r="H3" t="s">
        <v>2101</v>
      </c>
      <c r="I3">
        <v>1</v>
      </c>
      <c r="J3" t="str">
        <f t="shared" si="0"/>
        <v/>
      </c>
    </row>
    <row r="4" spans="1:10">
      <c r="A4" t="s">
        <v>265</v>
      </c>
      <c r="B4" t="s">
        <v>266</v>
      </c>
      <c r="C4" t="str">
        <f t="shared" si="1"/>
        <v>1/15</v>
      </c>
      <c r="D4" t="str">
        <f>"11/8582"</f>
        <v>11/8582</v>
      </c>
      <c r="E4">
        <v>1.9070158950470598E-2</v>
      </c>
      <c r="F4">
        <v>0.23611645777498799</v>
      </c>
      <c r="G4">
        <v>0.209140379800696</v>
      </c>
      <c r="H4" t="s">
        <v>2051</v>
      </c>
      <c r="I4">
        <v>1</v>
      </c>
      <c r="J4" t="str">
        <f t="shared" si="0"/>
        <v/>
      </c>
    </row>
    <row r="5" spans="1:10">
      <c r="A5" t="s">
        <v>2052</v>
      </c>
      <c r="B5" t="s">
        <v>2053</v>
      </c>
      <c r="C5" t="str">
        <f t="shared" si="1"/>
        <v>1/15</v>
      </c>
      <c r="D5" t="str">
        <f>"14/8582"</f>
        <v>14/8582</v>
      </c>
      <c r="E5">
        <v>2.4211889081335002E-2</v>
      </c>
      <c r="F5">
        <v>0.23611645777498799</v>
      </c>
      <c r="G5">
        <v>0.209140379800696</v>
      </c>
      <c r="H5" t="s">
        <v>2054</v>
      </c>
      <c r="I5">
        <v>1</v>
      </c>
      <c r="J5" t="str">
        <f t="shared" si="0"/>
        <v/>
      </c>
    </row>
    <row r="6" spans="1:10">
      <c r="A6" t="s">
        <v>271</v>
      </c>
      <c r="B6" t="s">
        <v>272</v>
      </c>
      <c r="C6" t="str">
        <f t="shared" si="1"/>
        <v>1/15</v>
      </c>
      <c r="D6" t="str">
        <f>"17/8582"</f>
        <v>17/8582</v>
      </c>
      <c r="E6">
        <v>2.9328455816964898E-2</v>
      </c>
      <c r="F6">
        <v>0.23611645777498799</v>
      </c>
      <c r="G6">
        <v>0.209140379800696</v>
      </c>
      <c r="H6" t="s">
        <v>2051</v>
      </c>
      <c r="I6">
        <v>1</v>
      </c>
      <c r="J6" t="str">
        <f t="shared" si="0"/>
        <v/>
      </c>
    </row>
    <row r="7" spans="1:10">
      <c r="A7" t="s">
        <v>823</v>
      </c>
      <c r="B7" t="s">
        <v>824</v>
      </c>
      <c r="C7" t="str">
        <f t="shared" si="1"/>
        <v>1/15</v>
      </c>
      <c r="D7" t="str">
        <f>"19/8582"</f>
        <v>19/8582</v>
      </c>
      <c r="E7">
        <v>3.2725577153121597E-2</v>
      </c>
      <c r="F7">
        <v>0.23611645777498799</v>
      </c>
      <c r="G7">
        <v>0.209140379800696</v>
      </c>
      <c r="H7" t="s">
        <v>2058</v>
      </c>
      <c r="I7">
        <v>1</v>
      </c>
      <c r="J7" t="str">
        <f t="shared" si="0"/>
        <v/>
      </c>
    </row>
    <row r="8" spans="1:10">
      <c r="A8" t="s">
        <v>175</v>
      </c>
      <c r="B8" t="s">
        <v>176</v>
      </c>
      <c r="C8" t="str">
        <f t="shared" si="1"/>
        <v>1/15</v>
      </c>
      <c r="D8" t="str">
        <f>"21/8582"</f>
        <v>21/8582</v>
      </c>
      <c r="E8">
        <v>3.6111599384267098E-2</v>
      </c>
      <c r="F8">
        <v>0.23611645777498799</v>
      </c>
      <c r="G8">
        <v>0.209140379800696</v>
      </c>
      <c r="H8" t="s">
        <v>2059</v>
      </c>
      <c r="I8">
        <v>1</v>
      </c>
      <c r="J8" t="str">
        <f t="shared" si="0"/>
        <v/>
      </c>
    </row>
    <row r="9" spans="1:10">
      <c r="A9" t="s">
        <v>797</v>
      </c>
      <c r="B9" t="s">
        <v>798</v>
      </c>
      <c r="C9" t="str">
        <f t="shared" si="1"/>
        <v>1/15</v>
      </c>
      <c r="D9" t="str">
        <f>"21/8582"</f>
        <v>21/8582</v>
      </c>
      <c r="E9">
        <v>3.6111599384267098E-2</v>
      </c>
      <c r="F9">
        <v>0.23611645777498799</v>
      </c>
      <c r="G9">
        <v>0.209140379800696</v>
      </c>
      <c r="H9" t="s">
        <v>2059</v>
      </c>
      <c r="I9">
        <v>1</v>
      </c>
      <c r="J9" t="str">
        <f t="shared" si="0"/>
        <v/>
      </c>
    </row>
    <row r="10" spans="1:10">
      <c r="A10" t="s">
        <v>2060</v>
      </c>
      <c r="B10" t="s">
        <v>2061</v>
      </c>
      <c r="C10" t="str">
        <f t="shared" si="1"/>
        <v>1/15</v>
      </c>
      <c r="D10" t="str">
        <f>"22/8582"</f>
        <v>22/8582</v>
      </c>
      <c r="E10">
        <v>3.78004588643788E-2</v>
      </c>
      <c r="F10">
        <v>0.23611645777498799</v>
      </c>
      <c r="G10">
        <v>0.209140379800696</v>
      </c>
      <c r="H10" t="s">
        <v>2062</v>
      </c>
      <c r="I10">
        <v>1</v>
      </c>
      <c r="J10" t="str">
        <f t="shared" si="0"/>
        <v/>
      </c>
    </row>
    <row r="11" spans="1:10">
      <c r="A11" t="s">
        <v>2063</v>
      </c>
      <c r="B11" t="s">
        <v>2064</v>
      </c>
      <c r="C11" t="str">
        <f t="shared" si="1"/>
        <v>1/15</v>
      </c>
      <c r="D11" t="str">
        <f>"23/8582"</f>
        <v>23/8582</v>
      </c>
      <c r="E11">
        <v>3.9486556191134697E-2</v>
      </c>
      <c r="F11">
        <v>0.23611645777498799</v>
      </c>
      <c r="G11">
        <v>0.209140379800696</v>
      </c>
      <c r="H11" t="s">
        <v>2054</v>
      </c>
      <c r="I11">
        <v>1</v>
      </c>
      <c r="J11" t="str">
        <f t="shared" si="0"/>
        <v/>
      </c>
    </row>
    <row r="12" spans="1:10">
      <c r="A12" t="s">
        <v>626</v>
      </c>
      <c r="B12" t="s">
        <v>627</v>
      </c>
      <c r="C12" t="str">
        <f t="shared" si="1"/>
        <v>1/15</v>
      </c>
      <c r="D12" t="str">
        <f>"27/8582"</f>
        <v>27/8582</v>
      </c>
      <c r="E12">
        <v>4.6203407783395399E-2</v>
      </c>
      <c r="F12">
        <v>0.23611645777498799</v>
      </c>
      <c r="G12">
        <v>0.209140379800696</v>
      </c>
      <c r="H12" t="s">
        <v>2102</v>
      </c>
      <c r="I12">
        <v>1</v>
      </c>
      <c r="J12" t="str">
        <f t="shared" si="0"/>
        <v/>
      </c>
    </row>
    <row r="13" spans="1:10">
      <c r="A13" t="s">
        <v>2068</v>
      </c>
      <c r="B13" t="s">
        <v>2069</v>
      </c>
      <c r="C13" t="str">
        <f t="shared" si="1"/>
        <v>1/15</v>
      </c>
      <c r="D13" t="str">
        <f>"29/8582"</f>
        <v>29/8582</v>
      </c>
      <c r="E13">
        <v>4.9545369459399101E-2</v>
      </c>
      <c r="F13">
        <v>0.23611645777498799</v>
      </c>
      <c r="G13">
        <v>0.209140379800696</v>
      </c>
      <c r="H13" t="s">
        <v>2070</v>
      </c>
      <c r="I13">
        <v>1</v>
      </c>
      <c r="J13" t="str">
        <f t="shared" si="0"/>
        <v/>
      </c>
    </row>
    <row r="14" spans="1:10">
      <c r="A14" t="s">
        <v>2071</v>
      </c>
      <c r="B14" t="s">
        <v>2072</v>
      </c>
      <c r="C14" t="str">
        <f t="shared" si="1"/>
        <v>1/15</v>
      </c>
      <c r="D14" t="str">
        <f>"29/8582"</f>
        <v>29/8582</v>
      </c>
      <c r="E14">
        <v>4.9545369459399101E-2</v>
      </c>
      <c r="F14">
        <v>0.23611645777498799</v>
      </c>
      <c r="G14">
        <v>0.209140379800696</v>
      </c>
      <c r="H14" t="s">
        <v>2062</v>
      </c>
      <c r="I14">
        <v>1</v>
      </c>
      <c r="J14" t="str">
        <f t="shared" si="0"/>
        <v/>
      </c>
    </row>
    <row r="15" spans="1:10">
      <c r="A15" t="s">
        <v>1833</v>
      </c>
      <c r="B15" t="s">
        <v>1834</v>
      </c>
      <c r="C15" t="str">
        <f t="shared" si="1"/>
        <v>1/15</v>
      </c>
      <c r="D15" t="str">
        <f>"30/8582"</f>
        <v>30/8582</v>
      </c>
      <c r="E15">
        <v>5.1212248853542898E-2</v>
      </c>
      <c r="F15">
        <v>0.23611645777498799</v>
      </c>
      <c r="G15">
        <v>0.209140379800696</v>
      </c>
      <c r="H15" t="s">
        <v>2062</v>
      </c>
      <c r="I15">
        <v>1</v>
      </c>
      <c r="J15" t="str">
        <f t="shared" si="0"/>
        <v/>
      </c>
    </row>
    <row r="16" spans="1:10">
      <c r="A16" t="s">
        <v>921</v>
      </c>
      <c r="B16" t="s">
        <v>922</v>
      </c>
      <c r="C16" t="str">
        <f t="shared" si="1"/>
        <v>1/15</v>
      </c>
      <c r="D16" t="str">
        <f>"33/8582"</f>
        <v>33/8582</v>
      </c>
      <c r="E16">
        <v>5.6196531095017398E-2</v>
      </c>
      <c r="F16">
        <v>0.23611645777498799</v>
      </c>
      <c r="G16">
        <v>0.209140379800696</v>
      </c>
      <c r="H16" t="s">
        <v>2073</v>
      </c>
      <c r="I16">
        <v>1</v>
      </c>
      <c r="J16" t="str">
        <f t="shared" si="0"/>
        <v/>
      </c>
    </row>
    <row r="17" spans="1:10">
      <c r="A17" t="s">
        <v>188</v>
      </c>
      <c r="B17" t="s">
        <v>189</v>
      </c>
      <c r="C17" t="str">
        <f t="shared" si="1"/>
        <v>1/15</v>
      </c>
      <c r="D17" t="str">
        <f>"36/8582"</f>
        <v>36/8582</v>
      </c>
      <c r="E17">
        <v>6.1156366360281898E-2</v>
      </c>
      <c r="F17">
        <v>0.23611645777498799</v>
      </c>
      <c r="G17">
        <v>0.209140379800696</v>
      </c>
      <c r="H17" t="s">
        <v>2059</v>
      </c>
      <c r="I17">
        <v>1</v>
      </c>
      <c r="J17" t="str">
        <f t="shared" si="0"/>
        <v/>
      </c>
    </row>
    <row r="18" spans="1:10">
      <c r="A18" t="s">
        <v>1214</v>
      </c>
      <c r="B18" t="s">
        <v>1215</v>
      </c>
      <c r="C18" t="str">
        <f t="shared" si="1"/>
        <v>1/15</v>
      </c>
      <c r="D18" t="str">
        <f>"37/8582"</f>
        <v>37/8582</v>
      </c>
      <c r="E18">
        <v>6.2804231385392401E-2</v>
      </c>
      <c r="F18">
        <v>0.23611645777498799</v>
      </c>
      <c r="G18">
        <v>0.209140379800696</v>
      </c>
      <c r="H18" t="s">
        <v>2062</v>
      </c>
      <c r="I18">
        <v>1</v>
      </c>
      <c r="J18" t="str">
        <f t="shared" si="0"/>
        <v/>
      </c>
    </row>
    <row r="19" spans="1:10">
      <c r="A19" t="s">
        <v>1041</v>
      </c>
      <c r="B19" t="s">
        <v>1042</v>
      </c>
      <c r="C19" t="str">
        <f t="shared" si="1"/>
        <v>1/15</v>
      </c>
      <c r="D19" t="str">
        <f>"40/8582"</f>
        <v>40/8582</v>
      </c>
      <c r="E19">
        <v>6.7731643862311605E-2</v>
      </c>
      <c r="F19">
        <v>0.23611645777498799</v>
      </c>
      <c r="G19">
        <v>0.209140379800696</v>
      </c>
      <c r="H19" t="s">
        <v>1043</v>
      </c>
      <c r="I19">
        <v>1</v>
      </c>
      <c r="J19" t="str">
        <f t="shared" si="0"/>
        <v/>
      </c>
    </row>
    <row r="20" spans="1:10">
      <c r="A20" t="s">
        <v>713</v>
      </c>
      <c r="B20" t="s">
        <v>714</v>
      </c>
      <c r="C20" t="str">
        <f t="shared" si="1"/>
        <v>1/15</v>
      </c>
      <c r="D20" t="str">
        <f>"41/8582"</f>
        <v>41/8582</v>
      </c>
      <c r="E20">
        <v>6.9368734162248896E-2</v>
      </c>
      <c r="F20">
        <v>0.23611645777498799</v>
      </c>
      <c r="G20">
        <v>0.209140379800696</v>
      </c>
      <c r="H20" t="s">
        <v>2101</v>
      </c>
      <c r="I20">
        <v>1</v>
      </c>
      <c r="J20" t="str">
        <f t="shared" si="0"/>
        <v/>
      </c>
    </row>
    <row r="21" spans="1:10">
      <c r="A21" t="s">
        <v>715</v>
      </c>
      <c r="B21" t="s">
        <v>716</v>
      </c>
      <c r="C21" t="str">
        <f t="shared" si="1"/>
        <v>1/15</v>
      </c>
      <c r="D21" t="str">
        <f>"43/8582"</f>
        <v>43/8582</v>
      </c>
      <c r="E21">
        <v>7.2634868525876597E-2</v>
      </c>
      <c r="F21">
        <v>0.23611645777498799</v>
      </c>
      <c r="G21">
        <v>0.209140379800696</v>
      </c>
      <c r="H21" t="s">
        <v>2101</v>
      </c>
      <c r="I21">
        <v>1</v>
      </c>
      <c r="J21" t="str">
        <f t="shared" si="0"/>
        <v/>
      </c>
    </row>
    <row r="22" spans="1:10">
      <c r="A22" t="s">
        <v>1837</v>
      </c>
      <c r="B22" t="s">
        <v>1838</v>
      </c>
      <c r="C22" t="str">
        <f t="shared" si="1"/>
        <v>1/15</v>
      </c>
      <c r="D22" t="str">
        <f>"44/8582"</f>
        <v>44/8582</v>
      </c>
      <c r="E22">
        <v>7.4263920753551094E-2</v>
      </c>
      <c r="F22">
        <v>0.23611645777498799</v>
      </c>
      <c r="G22">
        <v>0.209140379800696</v>
      </c>
      <c r="H22" t="s">
        <v>2062</v>
      </c>
      <c r="I22">
        <v>1</v>
      </c>
      <c r="J22" t="str">
        <f t="shared" si="0"/>
        <v/>
      </c>
    </row>
    <row r="23" spans="1:10">
      <c r="A23" t="s">
        <v>1047</v>
      </c>
      <c r="B23" t="s">
        <v>1048</v>
      </c>
      <c r="C23" t="str">
        <f t="shared" si="1"/>
        <v>1/15</v>
      </c>
      <c r="D23" t="str">
        <f>"48/8582"</f>
        <v>48/8582</v>
      </c>
      <c r="E23">
        <v>8.0753458282325302E-2</v>
      </c>
      <c r="F23">
        <v>0.23611645777498799</v>
      </c>
      <c r="G23">
        <v>0.209140379800696</v>
      </c>
      <c r="H23" t="s">
        <v>1043</v>
      </c>
      <c r="I23">
        <v>1</v>
      </c>
      <c r="J23" t="str">
        <f t="shared" si="0"/>
        <v/>
      </c>
    </row>
    <row r="24" spans="1:10">
      <c r="A24" t="s">
        <v>2078</v>
      </c>
      <c r="B24" t="s">
        <v>2079</v>
      </c>
      <c r="C24" t="str">
        <f t="shared" si="1"/>
        <v>1/15</v>
      </c>
      <c r="D24" t="str">
        <f>"49/8582"</f>
        <v>49/8582</v>
      </c>
      <c r="E24">
        <v>8.2369195114498403E-2</v>
      </c>
      <c r="F24">
        <v>0.23611645777498799</v>
      </c>
      <c r="G24">
        <v>0.209140379800696</v>
      </c>
      <c r="H24" t="s">
        <v>2070</v>
      </c>
      <c r="I24">
        <v>1</v>
      </c>
      <c r="J24" t="str">
        <f t="shared" si="0"/>
        <v/>
      </c>
    </row>
    <row r="25" spans="1:10">
      <c r="A25" t="s">
        <v>1839</v>
      </c>
      <c r="B25" t="s">
        <v>1840</v>
      </c>
      <c r="C25" t="str">
        <f t="shared" si="1"/>
        <v>1/15</v>
      </c>
      <c r="D25" t="str">
        <f>"52/8582"</f>
        <v>52/8582</v>
      </c>
      <c r="E25">
        <v>8.72005162311634E-2</v>
      </c>
      <c r="F25">
        <v>0.23611645777498799</v>
      </c>
      <c r="G25">
        <v>0.209140379800696</v>
      </c>
      <c r="H25" t="s">
        <v>2103</v>
      </c>
      <c r="I25">
        <v>1</v>
      </c>
      <c r="J25" t="str">
        <f t="shared" si="0"/>
        <v/>
      </c>
    </row>
    <row r="26" spans="1:10">
      <c r="A26" t="s">
        <v>960</v>
      </c>
      <c r="B26" t="s">
        <v>961</v>
      </c>
      <c r="C26" t="str">
        <f t="shared" si="1"/>
        <v>1/15</v>
      </c>
      <c r="D26" t="str">
        <f>"52/8582"</f>
        <v>52/8582</v>
      </c>
      <c r="E26">
        <v>8.72005162311634E-2</v>
      </c>
      <c r="F26">
        <v>0.23611645777498799</v>
      </c>
      <c r="G26">
        <v>0.209140379800696</v>
      </c>
      <c r="H26" t="s">
        <v>2080</v>
      </c>
      <c r="I26">
        <v>1</v>
      </c>
      <c r="J26" t="str">
        <f t="shared" si="0"/>
        <v/>
      </c>
    </row>
    <row r="27" spans="1:10">
      <c r="A27" t="s">
        <v>2081</v>
      </c>
      <c r="B27" t="s">
        <v>2082</v>
      </c>
      <c r="C27" t="str">
        <f t="shared" si="1"/>
        <v>1/15</v>
      </c>
      <c r="D27" t="str">
        <f>"55/8582"</f>
        <v>55/8582</v>
      </c>
      <c r="E27">
        <v>9.2008087921272103E-2</v>
      </c>
      <c r="F27">
        <v>0.23611645777498799</v>
      </c>
      <c r="G27">
        <v>0.209140379800696</v>
      </c>
      <c r="H27" t="s">
        <v>2062</v>
      </c>
      <c r="I27">
        <v>1</v>
      </c>
      <c r="J27" t="str">
        <f t="shared" si="0"/>
        <v/>
      </c>
    </row>
    <row r="28" spans="1:10">
      <c r="A28" t="s">
        <v>2083</v>
      </c>
      <c r="B28" t="s">
        <v>2084</v>
      </c>
      <c r="C28" t="str">
        <f t="shared" si="1"/>
        <v>1/15</v>
      </c>
      <c r="D28" t="str">
        <f>"55/8582"</f>
        <v>55/8582</v>
      </c>
      <c r="E28">
        <v>9.2008087921272103E-2</v>
      </c>
      <c r="F28">
        <v>0.23611645777498799</v>
      </c>
      <c r="G28">
        <v>0.209140379800696</v>
      </c>
      <c r="H28" t="s">
        <v>2062</v>
      </c>
      <c r="I28">
        <v>1</v>
      </c>
      <c r="J28" t="str">
        <f t="shared" si="0"/>
        <v/>
      </c>
    </row>
    <row r="29" spans="1:10">
      <c r="A29" t="s">
        <v>293</v>
      </c>
      <c r="B29" t="s">
        <v>294</v>
      </c>
      <c r="C29" t="str">
        <f t="shared" si="1"/>
        <v>1/15</v>
      </c>
      <c r="D29" t="str">
        <f>"64/8582"</f>
        <v>64/8582</v>
      </c>
      <c r="E29">
        <v>0.10628938859456399</v>
      </c>
      <c r="F29">
        <v>0.23611645777498799</v>
      </c>
      <c r="G29">
        <v>0.209140379800696</v>
      </c>
      <c r="H29" t="s">
        <v>2062</v>
      </c>
      <c r="I29">
        <v>1</v>
      </c>
      <c r="J29" t="str">
        <f t="shared" si="0"/>
        <v/>
      </c>
    </row>
    <row r="30" spans="1:10">
      <c r="A30" t="s">
        <v>543</v>
      </c>
      <c r="B30" t="s">
        <v>544</v>
      </c>
      <c r="C30" t="str">
        <f t="shared" si="1"/>
        <v>1/15</v>
      </c>
      <c r="D30" t="str">
        <f>"68/8582"</f>
        <v>68/8582</v>
      </c>
      <c r="E30">
        <v>0.11256909699628199</v>
      </c>
      <c r="F30">
        <v>0.23611645777498799</v>
      </c>
      <c r="G30">
        <v>0.209140379800696</v>
      </c>
      <c r="H30" t="s">
        <v>2103</v>
      </c>
      <c r="I30">
        <v>1</v>
      </c>
      <c r="J30" t="str">
        <f t="shared" si="0"/>
        <v/>
      </c>
    </row>
    <row r="31" spans="1:10">
      <c r="A31" t="s">
        <v>1054</v>
      </c>
      <c r="B31" t="s">
        <v>1055</v>
      </c>
      <c r="C31" t="str">
        <f t="shared" si="1"/>
        <v>1/15</v>
      </c>
      <c r="D31" t="str">
        <f>"72/8582"</f>
        <v>72/8582</v>
      </c>
      <c r="E31">
        <v>0.118807603006527</v>
      </c>
      <c r="F31">
        <v>0.23611645777498799</v>
      </c>
      <c r="G31">
        <v>0.209140379800696</v>
      </c>
      <c r="H31" t="s">
        <v>1043</v>
      </c>
      <c r="I31">
        <v>1</v>
      </c>
      <c r="J31" t="str">
        <f t="shared" si="0"/>
        <v/>
      </c>
    </row>
    <row r="32" spans="1:10">
      <c r="A32" t="s">
        <v>1241</v>
      </c>
      <c r="B32" t="s">
        <v>1242</v>
      </c>
      <c r="C32" t="str">
        <f t="shared" si="1"/>
        <v>1/15</v>
      </c>
      <c r="D32" t="str">
        <f>"75/8582"</f>
        <v>75/8582</v>
      </c>
      <c r="E32">
        <v>0.12345959457739</v>
      </c>
      <c r="F32">
        <v>0.23611645777498799</v>
      </c>
      <c r="G32">
        <v>0.209140379800696</v>
      </c>
      <c r="H32" t="s">
        <v>2070</v>
      </c>
      <c r="I32">
        <v>1</v>
      </c>
      <c r="J32" t="str">
        <f t="shared" si="0"/>
        <v/>
      </c>
    </row>
    <row r="33" spans="1:10">
      <c r="A33" t="s">
        <v>545</v>
      </c>
      <c r="B33" t="s">
        <v>546</v>
      </c>
      <c r="C33" t="str">
        <f t="shared" si="1"/>
        <v>1/15</v>
      </c>
      <c r="D33" t="str">
        <f>"76/8582"</f>
        <v>76/8582</v>
      </c>
      <c r="E33">
        <v>0.12500515777021201</v>
      </c>
      <c r="F33">
        <v>0.23611645777498799</v>
      </c>
      <c r="G33">
        <v>0.209140379800696</v>
      </c>
      <c r="H33" t="s">
        <v>2062</v>
      </c>
      <c r="I33">
        <v>1</v>
      </c>
      <c r="J33" t="str">
        <f t="shared" si="0"/>
        <v/>
      </c>
    </row>
    <row r="34" spans="1:10">
      <c r="A34" t="s">
        <v>547</v>
      </c>
      <c r="B34" t="s">
        <v>548</v>
      </c>
      <c r="C34" t="str">
        <f t="shared" si="1"/>
        <v>1/15</v>
      </c>
      <c r="D34" t="str">
        <f>"78/8582"</f>
        <v>78/8582</v>
      </c>
      <c r="E34">
        <v>0.12808865653061399</v>
      </c>
      <c r="F34">
        <v>0.23611645777498799</v>
      </c>
      <c r="G34">
        <v>0.209140379800696</v>
      </c>
      <c r="H34" t="s">
        <v>2062</v>
      </c>
      <c r="I34">
        <v>1</v>
      </c>
      <c r="J34" t="str">
        <f t="shared" si="0"/>
        <v/>
      </c>
    </row>
    <row r="35" spans="1:10">
      <c r="A35" t="s">
        <v>549</v>
      </c>
      <c r="B35" t="s">
        <v>550</v>
      </c>
      <c r="C35" t="str">
        <f t="shared" si="1"/>
        <v>1/15</v>
      </c>
      <c r="D35" t="str">
        <f>"78/8582"</f>
        <v>78/8582</v>
      </c>
      <c r="E35">
        <v>0.12808865653061399</v>
      </c>
      <c r="F35">
        <v>0.23611645777498799</v>
      </c>
      <c r="G35">
        <v>0.209140379800696</v>
      </c>
      <c r="H35" t="s">
        <v>2062</v>
      </c>
      <c r="I35">
        <v>1</v>
      </c>
      <c r="J35" t="str">
        <f t="shared" si="0"/>
        <v/>
      </c>
    </row>
    <row r="36" spans="1:10">
      <c r="A36" t="s">
        <v>551</v>
      </c>
      <c r="B36" t="s">
        <v>552</v>
      </c>
      <c r="C36" t="str">
        <f t="shared" si="1"/>
        <v>1/15</v>
      </c>
      <c r="D36" t="str">
        <f>"78/8582"</f>
        <v>78/8582</v>
      </c>
      <c r="E36">
        <v>0.12808865653061399</v>
      </c>
      <c r="F36">
        <v>0.23611645777498799</v>
      </c>
      <c r="G36">
        <v>0.209140379800696</v>
      </c>
      <c r="H36" t="s">
        <v>2062</v>
      </c>
      <c r="I36">
        <v>1</v>
      </c>
      <c r="J36" t="str">
        <f t="shared" si="0"/>
        <v/>
      </c>
    </row>
    <row r="37" spans="1:10">
      <c r="A37" t="s">
        <v>553</v>
      </c>
      <c r="B37" t="s">
        <v>554</v>
      </c>
      <c r="C37" t="str">
        <f t="shared" si="1"/>
        <v>1/15</v>
      </c>
      <c r="D37" t="str">
        <f>"79/8582"</f>
        <v>79/8582</v>
      </c>
      <c r="E37">
        <v>0.12962659986928299</v>
      </c>
      <c r="F37">
        <v>0.23611645777498799</v>
      </c>
      <c r="G37">
        <v>0.209140379800696</v>
      </c>
      <c r="H37" t="s">
        <v>2062</v>
      </c>
      <c r="I37">
        <v>1</v>
      </c>
      <c r="J37" t="str">
        <f t="shared" si="0"/>
        <v/>
      </c>
    </row>
    <row r="38" spans="1:10">
      <c r="A38" t="s">
        <v>555</v>
      </c>
      <c r="B38" t="s">
        <v>556</v>
      </c>
      <c r="C38" t="str">
        <f t="shared" si="1"/>
        <v>1/15</v>
      </c>
      <c r="D38" t="str">
        <f>"79/8582"</f>
        <v>79/8582</v>
      </c>
      <c r="E38">
        <v>0.12962659986928299</v>
      </c>
      <c r="F38">
        <v>0.23611645777498799</v>
      </c>
      <c r="G38">
        <v>0.209140379800696</v>
      </c>
      <c r="H38" t="s">
        <v>2062</v>
      </c>
      <c r="I38">
        <v>1</v>
      </c>
      <c r="J38" t="str">
        <f t="shared" si="0"/>
        <v/>
      </c>
    </row>
    <row r="39" spans="1:10">
      <c r="A39" t="s">
        <v>557</v>
      </c>
      <c r="B39" t="s">
        <v>558</v>
      </c>
      <c r="C39" t="str">
        <f t="shared" si="1"/>
        <v>1/15</v>
      </c>
      <c r="D39" t="str">
        <f>"79/8582"</f>
        <v>79/8582</v>
      </c>
      <c r="E39">
        <v>0.12962659986928299</v>
      </c>
      <c r="F39">
        <v>0.23611645777498799</v>
      </c>
      <c r="G39">
        <v>0.209140379800696</v>
      </c>
      <c r="H39" t="s">
        <v>2062</v>
      </c>
      <c r="I39">
        <v>1</v>
      </c>
      <c r="J39" t="str">
        <f t="shared" si="0"/>
        <v/>
      </c>
    </row>
    <row r="40" spans="1:10">
      <c r="A40" t="s">
        <v>559</v>
      </c>
      <c r="B40" t="s">
        <v>560</v>
      </c>
      <c r="C40" t="str">
        <f t="shared" si="1"/>
        <v>1/15</v>
      </c>
      <c r="D40" t="str">
        <f>"79/8582"</f>
        <v>79/8582</v>
      </c>
      <c r="E40">
        <v>0.12962659986928299</v>
      </c>
      <c r="F40">
        <v>0.23611645777498799</v>
      </c>
      <c r="G40">
        <v>0.209140379800696</v>
      </c>
      <c r="H40" t="s">
        <v>2062</v>
      </c>
      <c r="I40">
        <v>1</v>
      </c>
      <c r="J40" t="str">
        <f t="shared" si="0"/>
        <v/>
      </c>
    </row>
    <row r="41" spans="1:10">
      <c r="A41" t="s">
        <v>561</v>
      </c>
      <c r="B41" t="s">
        <v>562</v>
      </c>
      <c r="C41" t="str">
        <f t="shared" si="1"/>
        <v>1/15</v>
      </c>
      <c r="D41" t="str">
        <f>"81/8582"</f>
        <v>81/8582</v>
      </c>
      <c r="E41">
        <v>0.13269489385017399</v>
      </c>
      <c r="F41">
        <v>0.23611645777498799</v>
      </c>
      <c r="G41">
        <v>0.209140379800696</v>
      </c>
      <c r="H41" t="s">
        <v>2088</v>
      </c>
      <c r="I41">
        <v>1</v>
      </c>
      <c r="J41" t="str">
        <f t="shared" si="0"/>
        <v/>
      </c>
    </row>
    <row r="42" spans="1:10">
      <c r="A42" t="s">
        <v>563</v>
      </c>
      <c r="B42" t="s">
        <v>564</v>
      </c>
      <c r="C42" t="str">
        <f t="shared" si="1"/>
        <v>1/15</v>
      </c>
      <c r="D42" t="str">
        <f>"83/8582"</f>
        <v>83/8582</v>
      </c>
      <c r="E42">
        <v>0.13575309002081001</v>
      </c>
      <c r="F42">
        <v>0.23611645777498799</v>
      </c>
      <c r="G42">
        <v>0.209140379800696</v>
      </c>
      <c r="H42" t="s">
        <v>2062</v>
      </c>
      <c r="I42">
        <v>1</v>
      </c>
      <c r="J42" t="str">
        <f t="shared" si="0"/>
        <v/>
      </c>
    </row>
    <row r="43" spans="1:10">
      <c r="A43" t="s">
        <v>565</v>
      </c>
      <c r="B43" t="s">
        <v>566</v>
      </c>
      <c r="C43" t="str">
        <f t="shared" si="1"/>
        <v>1/15</v>
      </c>
      <c r="D43" t="str">
        <f>"84/8582"</f>
        <v>84/8582</v>
      </c>
      <c r="E43">
        <v>0.13727841107619099</v>
      </c>
      <c r="F43">
        <v>0.23611645777498799</v>
      </c>
      <c r="G43">
        <v>0.209140379800696</v>
      </c>
      <c r="H43" t="s">
        <v>2062</v>
      </c>
      <c r="I43">
        <v>1</v>
      </c>
      <c r="J43" t="str">
        <f t="shared" si="0"/>
        <v/>
      </c>
    </row>
    <row r="44" spans="1:10">
      <c r="A44" t="s">
        <v>239</v>
      </c>
      <c r="B44" t="s">
        <v>240</v>
      </c>
      <c r="C44" t="str">
        <f t="shared" si="1"/>
        <v>1/15</v>
      </c>
      <c r="D44" t="str">
        <f>"85/8582"</f>
        <v>85/8582</v>
      </c>
      <c r="E44">
        <v>0.138801219246803</v>
      </c>
      <c r="F44">
        <v>0.23611645777498799</v>
      </c>
      <c r="G44">
        <v>0.209140379800696</v>
      </c>
      <c r="H44" t="s">
        <v>2062</v>
      </c>
      <c r="I44">
        <v>1</v>
      </c>
      <c r="J44" t="str">
        <f t="shared" si="0"/>
        <v/>
      </c>
    </row>
    <row r="45" spans="1:10">
      <c r="A45" t="s">
        <v>567</v>
      </c>
      <c r="B45" t="s">
        <v>568</v>
      </c>
      <c r="C45" t="str">
        <f t="shared" si="1"/>
        <v>1/15</v>
      </c>
      <c r="D45" t="str">
        <f>"89/8582"</f>
        <v>89/8582</v>
      </c>
      <c r="E45">
        <v>0.14486739989198699</v>
      </c>
      <c r="F45">
        <v>0.23611645777498799</v>
      </c>
      <c r="G45">
        <v>0.209140379800696</v>
      </c>
      <c r="H45" t="s">
        <v>2062</v>
      </c>
      <c r="I45">
        <v>1</v>
      </c>
      <c r="J45" t="str">
        <f t="shared" si="0"/>
        <v/>
      </c>
    </row>
    <row r="46" spans="1:10">
      <c r="A46" t="s">
        <v>298</v>
      </c>
      <c r="B46" t="s">
        <v>299</v>
      </c>
      <c r="C46" t="str">
        <f t="shared" si="1"/>
        <v>1/15</v>
      </c>
      <c r="D46" t="str">
        <f>"91/8582"</f>
        <v>91/8582</v>
      </c>
      <c r="E46">
        <v>0.14788551260775801</v>
      </c>
      <c r="F46">
        <v>0.23611645777498799</v>
      </c>
      <c r="G46">
        <v>0.209140379800696</v>
      </c>
      <c r="H46" t="s">
        <v>2062</v>
      </c>
      <c r="I46">
        <v>1</v>
      </c>
      <c r="J46" t="str">
        <f t="shared" si="0"/>
        <v/>
      </c>
    </row>
    <row r="47" spans="1:10">
      <c r="A47" t="s">
        <v>1056</v>
      </c>
      <c r="B47" t="s">
        <v>1057</v>
      </c>
      <c r="C47" t="str">
        <f t="shared" si="1"/>
        <v>1/15</v>
      </c>
      <c r="D47" t="str">
        <f>"91/8582"</f>
        <v>91/8582</v>
      </c>
      <c r="E47">
        <v>0.14788551260775801</v>
      </c>
      <c r="F47">
        <v>0.23611645777498799</v>
      </c>
      <c r="G47">
        <v>0.209140379800696</v>
      </c>
      <c r="H47" t="s">
        <v>1043</v>
      </c>
      <c r="I47">
        <v>1</v>
      </c>
      <c r="J47" t="str">
        <f t="shared" si="0"/>
        <v/>
      </c>
    </row>
    <row r="48" spans="1:10">
      <c r="A48" t="s">
        <v>143</v>
      </c>
      <c r="B48" t="s">
        <v>144</v>
      </c>
      <c r="C48" t="str">
        <f t="shared" si="1"/>
        <v>1/15</v>
      </c>
      <c r="D48" t="str">
        <f>"91/8582"</f>
        <v>91/8582</v>
      </c>
      <c r="E48">
        <v>0.14788551260775801</v>
      </c>
      <c r="F48">
        <v>0.23611645777498799</v>
      </c>
      <c r="G48">
        <v>0.209140379800696</v>
      </c>
      <c r="H48" t="s">
        <v>2062</v>
      </c>
      <c r="I48">
        <v>1</v>
      </c>
      <c r="J48" t="str">
        <f t="shared" si="0"/>
        <v/>
      </c>
    </row>
    <row r="49" spans="1:10">
      <c r="A49" t="s">
        <v>970</v>
      </c>
      <c r="B49" t="s">
        <v>971</v>
      </c>
      <c r="C49" t="str">
        <f t="shared" si="1"/>
        <v>1/15</v>
      </c>
      <c r="D49" t="str">
        <f>"91/8582"</f>
        <v>91/8582</v>
      </c>
      <c r="E49">
        <v>0.14788551260775801</v>
      </c>
      <c r="F49">
        <v>0.23611645777498799</v>
      </c>
      <c r="G49">
        <v>0.209140379800696</v>
      </c>
      <c r="H49" t="s">
        <v>2080</v>
      </c>
      <c r="I49">
        <v>1</v>
      </c>
      <c r="J49" t="str">
        <f t="shared" si="0"/>
        <v/>
      </c>
    </row>
    <row r="50" spans="1:10">
      <c r="A50" t="s">
        <v>1625</v>
      </c>
      <c r="B50" t="s">
        <v>1626</v>
      </c>
      <c r="C50" t="str">
        <f t="shared" si="1"/>
        <v>1/15</v>
      </c>
      <c r="D50" t="str">
        <f>"94/8582"</f>
        <v>94/8582</v>
      </c>
      <c r="E50">
        <v>0.15239404553668401</v>
      </c>
      <c r="F50">
        <v>0.23611645777498799</v>
      </c>
      <c r="G50">
        <v>0.209140379800696</v>
      </c>
      <c r="H50" t="s">
        <v>2054</v>
      </c>
      <c r="I50">
        <v>1</v>
      </c>
      <c r="J50" t="str">
        <f t="shared" si="0"/>
        <v/>
      </c>
    </row>
    <row r="51" spans="1:10">
      <c r="A51" t="s">
        <v>569</v>
      </c>
      <c r="B51" t="s">
        <v>570</v>
      </c>
      <c r="C51" t="str">
        <f t="shared" si="1"/>
        <v>1/15</v>
      </c>
      <c r="D51" t="str">
        <f>"95/8582"</f>
        <v>95/8582</v>
      </c>
      <c r="E51">
        <v>0.15389193541851201</v>
      </c>
      <c r="F51">
        <v>0.23611645777498799</v>
      </c>
      <c r="G51">
        <v>0.209140379800696</v>
      </c>
      <c r="H51" t="s">
        <v>2062</v>
      </c>
      <c r="I51">
        <v>1</v>
      </c>
      <c r="J51" t="str">
        <f t="shared" si="0"/>
        <v/>
      </c>
    </row>
    <row r="52" spans="1:10">
      <c r="A52" t="s">
        <v>572</v>
      </c>
      <c r="B52" t="s">
        <v>573</v>
      </c>
      <c r="C52" t="str">
        <f t="shared" si="1"/>
        <v>1/15</v>
      </c>
      <c r="D52" t="str">
        <f>"95/8582"</f>
        <v>95/8582</v>
      </c>
      <c r="E52">
        <v>0.15389193541851201</v>
      </c>
      <c r="F52">
        <v>0.23611645777498799</v>
      </c>
      <c r="G52">
        <v>0.209140379800696</v>
      </c>
      <c r="H52" t="s">
        <v>2062</v>
      </c>
      <c r="I52">
        <v>1</v>
      </c>
      <c r="J52" t="str">
        <f t="shared" si="0"/>
        <v/>
      </c>
    </row>
    <row r="53" spans="1:10">
      <c r="A53" t="s">
        <v>301</v>
      </c>
      <c r="B53" t="s">
        <v>302</v>
      </c>
      <c r="C53" t="str">
        <f t="shared" si="1"/>
        <v>1/15</v>
      </c>
      <c r="D53" t="str">
        <f>"97/8582"</f>
        <v>97/8582</v>
      </c>
      <c r="E53">
        <v>0.15688030629214</v>
      </c>
      <c r="F53">
        <v>0.23611645777498799</v>
      </c>
      <c r="G53">
        <v>0.209140379800696</v>
      </c>
      <c r="H53" t="s">
        <v>2051</v>
      </c>
      <c r="I53">
        <v>1</v>
      </c>
      <c r="J53" t="str">
        <f t="shared" si="0"/>
        <v/>
      </c>
    </row>
    <row r="54" spans="1:10">
      <c r="A54" t="s">
        <v>67</v>
      </c>
      <c r="B54" t="s">
        <v>68</v>
      </c>
      <c r="C54" t="str">
        <f t="shared" si="1"/>
        <v>1/15</v>
      </c>
      <c r="D54" t="str">
        <f>"97/8582"</f>
        <v>97/8582</v>
      </c>
      <c r="E54">
        <v>0.15688030629214</v>
      </c>
      <c r="F54">
        <v>0.23611645777498799</v>
      </c>
      <c r="G54">
        <v>0.209140379800696</v>
      </c>
      <c r="H54" t="s">
        <v>2073</v>
      </c>
      <c r="I54">
        <v>1</v>
      </c>
      <c r="J54" t="str">
        <f t="shared" si="0"/>
        <v/>
      </c>
    </row>
    <row r="55" spans="1:10">
      <c r="A55" t="s">
        <v>1352</v>
      </c>
      <c r="B55" t="s">
        <v>1353</v>
      </c>
      <c r="C55" t="str">
        <f t="shared" si="1"/>
        <v>1/15</v>
      </c>
      <c r="D55" t="str">
        <f>"97/8582"</f>
        <v>97/8582</v>
      </c>
      <c r="E55">
        <v>0.15688030629214</v>
      </c>
      <c r="F55">
        <v>0.23611645777498799</v>
      </c>
      <c r="G55">
        <v>0.209140379800696</v>
      </c>
      <c r="H55" t="s">
        <v>2101</v>
      </c>
      <c r="I55">
        <v>1</v>
      </c>
      <c r="J55" t="str">
        <f t="shared" si="0"/>
        <v/>
      </c>
    </row>
    <row r="56" spans="1:10">
      <c r="A56" t="s">
        <v>96</v>
      </c>
      <c r="B56" t="s">
        <v>97</v>
      </c>
      <c r="C56" t="str">
        <f t="shared" si="1"/>
        <v>1/15</v>
      </c>
      <c r="D56" t="str">
        <f>"98/8582"</f>
        <v>98/8582</v>
      </c>
      <c r="E56">
        <v>0.15837079484907701</v>
      </c>
      <c r="F56">
        <v>0.23611645777498799</v>
      </c>
      <c r="G56">
        <v>0.209140379800696</v>
      </c>
      <c r="H56" t="s">
        <v>2051</v>
      </c>
      <c r="I56">
        <v>1</v>
      </c>
      <c r="J56" t="str">
        <f t="shared" si="0"/>
        <v/>
      </c>
    </row>
    <row r="57" spans="1:10">
      <c r="A57" t="s">
        <v>455</v>
      </c>
      <c r="B57" t="s">
        <v>456</v>
      </c>
      <c r="C57" t="str">
        <f t="shared" si="1"/>
        <v>1/15</v>
      </c>
      <c r="D57" t="str">
        <f>"102/8582"</f>
        <v>102/8582</v>
      </c>
      <c r="E57">
        <v>0.16430819122149501</v>
      </c>
      <c r="F57">
        <v>0.24059413714576</v>
      </c>
      <c r="G57">
        <v>0.213106488614344</v>
      </c>
      <c r="H57" t="s">
        <v>2062</v>
      </c>
      <c r="I57">
        <v>1</v>
      </c>
      <c r="J57" t="str">
        <f t="shared" si="0"/>
        <v/>
      </c>
    </row>
    <row r="58" spans="1:10">
      <c r="A58" t="s">
        <v>149</v>
      </c>
      <c r="B58" t="s">
        <v>150</v>
      </c>
      <c r="C58" t="str">
        <f t="shared" si="1"/>
        <v>1/15</v>
      </c>
      <c r="D58" t="str">
        <f>"111/8582"</f>
        <v>111/8582</v>
      </c>
      <c r="E58">
        <v>0.17752469351757599</v>
      </c>
      <c r="F58">
        <v>0.25055899262690901</v>
      </c>
      <c r="G58">
        <v>0.221932868950664</v>
      </c>
      <c r="H58" t="s">
        <v>2062</v>
      </c>
      <c r="I58">
        <v>1</v>
      </c>
      <c r="J58" t="str">
        <f t="shared" si="0"/>
        <v/>
      </c>
    </row>
    <row r="59" spans="1:10">
      <c r="A59" t="s">
        <v>69</v>
      </c>
      <c r="B59" t="s">
        <v>70</v>
      </c>
      <c r="C59" t="str">
        <f t="shared" si="1"/>
        <v>1/15</v>
      </c>
      <c r="D59" t="str">
        <f>"114/8582"</f>
        <v>114/8582</v>
      </c>
      <c r="E59">
        <v>0.181886663089565</v>
      </c>
      <c r="F59">
        <v>0.25055899262690901</v>
      </c>
      <c r="G59">
        <v>0.221932868950664</v>
      </c>
      <c r="H59" t="s">
        <v>2059</v>
      </c>
      <c r="I59">
        <v>1</v>
      </c>
      <c r="J59" t="str">
        <f t="shared" si="0"/>
        <v/>
      </c>
    </row>
    <row r="60" spans="1:10">
      <c r="A60" t="s">
        <v>691</v>
      </c>
      <c r="B60" t="s">
        <v>692</v>
      </c>
      <c r="C60" t="str">
        <f t="shared" si="1"/>
        <v>1/15</v>
      </c>
      <c r="D60" t="str">
        <f>"115/8582"</f>
        <v>115/8582</v>
      </c>
      <c r="E60">
        <v>0.18333584826359201</v>
      </c>
      <c r="F60">
        <v>0.25055899262690901</v>
      </c>
      <c r="G60">
        <v>0.221932868950664</v>
      </c>
      <c r="H60" t="s">
        <v>2102</v>
      </c>
      <c r="I60">
        <v>1</v>
      </c>
      <c r="J60" t="str">
        <f t="shared" si="0"/>
        <v/>
      </c>
    </row>
    <row r="61" spans="1:10">
      <c r="A61" t="s">
        <v>465</v>
      </c>
      <c r="B61" t="s">
        <v>466</v>
      </c>
      <c r="C61" t="str">
        <f t="shared" si="1"/>
        <v>1/15</v>
      </c>
      <c r="D61" t="str">
        <f>"115/8582"</f>
        <v>115/8582</v>
      </c>
      <c r="E61">
        <v>0.18333584826359201</v>
      </c>
      <c r="F61">
        <v>0.25055899262690901</v>
      </c>
      <c r="G61">
        <v>0.221932868950664</v>
      </c>
      <c r="H61" t="s">
        <v>2062</v>
      </c>
      <c r="I61">
        <v>1</v>
      </c>
      <c r="J61" t="str">
        <f t="shared" si="0"/>
        <v/>
      </c>
    </row>
    <row r="62" spans="1:10">
      <c r="A62" t="s">
        <v>74</v>
      </c>
      <c r="B62" t="s">
        <v>75</v>
      </c>
      <c r="C62" t="str">
        <f t="shared" si="1"/>
        <v>1/15</v>
      </c>
      <c r="D62" t="str">
        <f>"120/8582"</f>
        <v>120/8582</v>
      </c>
      <c r="E62">
        <v>0.19054590470369101</v>
      </c>
      <c r="F62">
        <v>0.25546400585552398</v>
      </c>
      <c r="G62">
        <v>0.226277489140323</v>
      </c>
      <c r="H62" t="s">
        <v>2059</v>
      </c>
      <c r="I62">
        <v>1</v>
      </c>
      <c r="J62" t="str">
        <f t="shared" si="0"/>
        <v/>
      </c>
    </row>
    <row r="63" spans="1:10">
      <c r="A63" t="s">
        <v>977</v>
      </c>
      <c r="B63" t="s">
        <v>978</v>
      </c>
      <c r="C63" t="str">
        <f t="shared" si="1"/>
        <v>1/15</v>
      </c>
      <c r="D63" t="str">
        <f>"122/8582"</f>
        <v>122/8582</v>
      </c>
      <c r="E63">
        <v>0.19341325667739701</v>
      </c>
      <c r="F63">
        <v>0.25546400585552398</v>
      </c>
      <c r="G63">
        <v>0.226277489140323</v>
      </c>
      <c r="H63" t="s">
        <v>2080</v>
      </c>
      <c r="I63">
        <v>1</v>
      </c>
      <c r="J63" t="str">
        <f t="shared" si="0"/>
        <v/>
      </c>
    </row>
    <row r="64" spans="1:10">
      <c r="A64" t="s">
        <v>979</v>
      </c>
      <c r="B64" t="s">
        <v>980</v>
      </c>
      <c r="C64" t="str">
        <f t="shared" si="1"/>
        <v>1/15</v>
      </c>
      <c r="D64" t="str">
        <f>"124/8582"</f>
        <v>124/8582</v>
      </c>
      <c r="E64">
        <v>0.19627112644997599</v>
      </c>
      <c r="F64">
        <v>0.25546400585552398</v>
      </c>
      <c r="G64">
        <v>0.226277489140323</v>
      </c>
      <c r="H64" t="s">
        <v>2080</v>
      </c>
      <c r="I64">
        <v>1</v>
      </c>
      <c r="J64" t="str">
        <f t="shared" si="0"/>
        <v/>
      </c>
    </row>
    <row r="65" spans="1:10">
      <c r="A65" t="s">
        <v>307</v>
      </c>
      <c r="B65" t="s">
        <v>308</v>
      </c>
      <c r="C65" t="str">
        <f t="shared" si="1"/>
        <v>1/15</v>
      </c>
      <c r="D65" t="str">
        <f>"131/8582"</f>
        <v>131/8582</v>
      </c>
      <c r="E65">
        <v>0.20619941805729899</v>
      </c>
      <c r="F65">
        <v>0.26419300438591498</v>
      </c>
      <c r="G65">
        <v>0.23400920799265901</v>
      </c>
      <c r="H65" t="s">
        <v>2062</v>
      </c>
      <c r="I65">
        <v>1</v>
      </c>
      <c r="J65" t="str">
        <f t="shared" si="0"/>
        <v/>
      </c>
    </row>
    <row r="66" spans="1:10">
      <c r="A66" t="s">
        <v>84</v>
      </c>
      <c r="B66" t="s">
        <v>85</v>
      </c>
      <c r="C66" t="str">
        <f>"2/15"</f>
        <v>2/15</v>
      </c>
      <c r="D66" t="str">
        <f>"492/8582"</f>
        <v>492/8582</v>
      </c>
      <c r="E66">
        <v>0.211180848199511</v>
      </c>
      <c r="F66">
        <v>0.26641276234399902</v>
      </c>
      <c r="G66">
        <v>0.23597536074115399</v>
      </c>
      <c r="H66" t="s">
        <v>2104</v>
      </c>
      <c r="I66">
        <v>2</v>
      </c>
      <c r="J66" t="str">
        <f t="shared" ref="J66:J83" si="2">IF(F66&lt;0.05,"*","")</f>
        <v/>
      </c>
    </row>
    <row r="67" spans="1:10">
      <c r="A67" t="s">
        <v>151</v>
      </c>
      <c r="B67" t="s">
        <v>152</v>
      </c>
      <c r="C67" t="str">
        <f t="shared" ref="C67:C83" si="3">"1/15"</f>
        <v>1/15</v>
      </c>
      <c r="D67" t="str">
        <f>"139/8582"</f>
        <v>139/8582</v>
      </c>
      <c r="E67">
        <v>0.21740583080738399</v>
      </c>
      <c r="F67">
        <v>0.27011027463947701</v>
      </c>
      <c r="G67">
        <v>0.23925043581673799</v>
      </c>
      <c r="H67" t="s">
        <v>2062</v>
      </c>
      <c r="I67">
        <v>1</v>
      </c>
      <c r="J67" t="str">
        <f t="shared" si="2"/>
        <v/>
      </c>
    </row>
    <row r="68" spans="1:10">
      <c r="A68" t="s">
        <v>1255</v>
      </c>
      <c r="B68" t="s">
        <v>1256</v>
      </c>
      <c r="C68" t="str">
        <f t="shared" si="3"/>
        <v>1/15</v>
      </c>
      <c r="D68" t="str">
        <f>"147/8582"</f>
        <v>147/8582</v>
      </c>
      <c r="E68">
        <v>0.228464445736418</v>
      </c>
      <c r="F68">
        <v>0.27961320224457198</v>
      </c>
      <c r="G68">
        <v>0.247667663092111</v>
      </c>
      <c r="H68" t="s">
        <v>2062</v>
      </c>
      <c r="I68">
        <v>1</v>
      </c>
      <c r="J68" t="str">
        <f t="shared" si="2"/>
        <v/>
      </c>
    </row>
    <row r="69" spans="1:10">
      <c r="A69" t="s">
        <v>98</v>
      </c>
      <c r="B69" t="s">
        <v>99</v>
      </c>
      <c r="C69" t="str">
        <f t="shared" si="3"/>
        <v>1/15</v>
      </c>
      <c r="D69" t="str">
        <f>"153/8582"</f>
        <v>153/8582</v>
      </c>
      <c r="E69">
        <v>0.23666250525825999</v>
      </c>
      <c r="F69">
        <v>0.28538713869378401</v>
      </c>
      <c r="G69">
        <v>0.25278193286098899</v>
      </c>
      <c r="H69" t="s">
        <v>2051</v>
      </c>
      <c r="I69">
        <v>1</v>
      </c>
      <c r="J69" t="str">
        <f t="shared" si="2"/>
        <v/>
      </c>
    </row>
    <row r="70" spans="1:10">
      <c r="A70" t="s">
        <v>981</v>
      </c>
      <c r="B70" t="s">
        <v>982</v>
      </c>
      <c r="C70" t="str">
        <f t="shared" si="3"/>
        <v>1/15</v>
      </c>
      <c r="D70" t="str">
        <f>"179/8582"</f>
        <v>179/8582</v>
      </c>
      <c r="E70">
        <v>0.27125685541830002</v>
      </c>
      <c r="F70">
        <v>0.32236321948261698</v>
      </c>
      <c r="G70">
        <v>0.28553353201926301</v>
      </c>
      <c r="H70" t="s">
        <v>2080</v>
      </c>
      <c r="I70">
        <v>1</v>
      </c>
      <c r="J70" t="str">
        <f t="shared" si="2"/>
        <v/>
      </c>
    </row>
    <row r="71" spans="1:10">
      <c r="A71" t="s">
        <v>1160</v>
      </c>
      <c r="B71" t="s">
        <v>1161</v>
      </c>
      <c r="C71" t="str">
        <f t="shared" si="3"/>
        <v>1/15</v>
      </c>
      <c r="D71" t="str">
        <f>"186/8582"</f>
        <v>186/8582</v>
      </c>
      <c r="E71">
        <v>0.280317490451093</v>
      </c>
      <c r="F71">
        <v>0.32523192259994599</v>
      </c>
      <c r="G71">
        <v>0.28807448856734602</v>
      </c>
      <c r="H71" t="s">
        <v>2093</v>
      </c>
      <c r="I71">
        <v>1</v>
      </c>
      <c r="J71" t="str">
        <f t="shared" si="2"/>
        <v/>
      </c>
    </row>
    <row r="72" spans="1:10">
      <c r="A72" t="s">
        <v>703</v>
      </c>
      <c r="B72" t="s">
        <v>704</v>
      </c>
      <c r="C72" t="str">
        <f t="shared" si="3"/>
        <v>1/15</v>
      </c>
      <c r="D72" t="str">
        <f>"187/8582"</f>
        <v>187/8582</v>
      </c>
      <c r="E72">
        <v>0.28160325005605102</v>
      </c>
      <c r="F72">
        <v>0.32523192259994599</v>
      </c>
      <c r="G72">
        <v>0.28807448856734602</v>
      </c>
      <c r="H72" t="s">
        <v>2102</v>
      </c>
      <c r="I72">
        <v>1</v>
      </c>
      <c r="J72" t="str">
        <f t="shared" si="2"/>
        <v/>
      </c>
    </row>
    <row r="73" spans="1:10">
      <c r="A73" t="s">
        <v>863</v>
      </c>
      <c r="B73" t="s">
        <v>864</v>
      </c>
      <c r="C73" t="str">
        <f t="shared" si="3"/>
        <v>1/15</v>
      </c>
      <c r="D73" t="str">
        <f>"200/8582"</f>
        <v>200/8582</v>
      </c>
      <c r="E73">
        <v>0.298124205929991</v>
      </c>
      <c r="F73">
        <v>0.33953034564249002</v>
      </c>
      <c r="G73">
        <v>0.30073933054341201</v>
      </c>
      <c r="H73" t="s">
        <v>2093</v>
      </c>
      <c r="I73">
        <v>1</v>
      </c>
      <c r="J73" t="str">
        <f t="shared" si="2"/>
        <v/>
      </c>
    </row>
    <row r="74" spans="1:10">
      <c r="A74" t="s">
        <v>260</v>
      </c>
      <c r="B74" t="s">
        <v>261</v>
      </c>
      <c r="C74" t="str">
        <f t="shared" si="3"/>
        <v>1/15</v>
      </c>
      <c r="D74" t="str">
        <f>"263/8582"</f>
        <v>263/8582</v>
      </c>
      <c r="E74">
        <v>0.37328363631584999</v>
      </c>
      <c r="F74">
        <v>0.41738890116405097</v>
      </c>
      <c r="G74">
        <v>0.36970262105673302</v>
      </c>
      <c r="H74" t="s">
        <v>2105</v>
      </c>
      <c r="I74">
        <v>1</v>
      </c>
      <c r="J74" t="str">
        <f t="shared" si="2"/>
        <v/>
      </c>
    </row>
    <row r="75" spans="1:10">
      <c r="A75" t="s">
        <v>513</v>
      </c>
      <c r="B75" t="s">
        <v>514</v>
      </c>
      <c r="C75" t="str">
        <f t="shared" si="3"/>
        <v>1/15</v>
      </c>
      <c r="D75" t="str">
        <f>"266/8582"</f>
        <v>266/8582</v>
      </c>
      <c r="E75">
        <v>0.37666803275780197</v>
      </c>
      <c r="F75">
        <v>0.41738890116405097</v>
      </c>
      <c r="G75">
        <v>0.36970262105673302</v>
      </c>
      <c r="H75" t="s">
        <v>2062</v>
      </c>
      <c r="I75">
        <v>1</v>
      </c>
      <c r="J75" t="str">
        <f t="shared" si="2"/>
        <v/>
      </c>
    </row>
    <row r="76" spans="1:10">
      <c r="A76" t="s">
        <v>1261</v>
      </c>
      <c r="B76" t="s">
        <v>1262</v>
      </c>
      <c r="C76" t="str">
        <f t="shared" si="3"/>
        <v>1/15</v>
      </c>
      <c r="D76" t="str">
        <f>"286/8582"</f>
        <v>286/8582</v>
      </c>
      <c r="E76">
        <v>0.39879843037898699</v>
      </c>
      <c r="F76">
        <v>0.436019617214359</v>
      </c>
      <c r="G76">
        <v>0.38620479573543998</v>
      </c>
      <c r="H76" t="s">
        <v>2062</v>
      </c>
      <c r="I76">
        <v>1</v>
      </c>
      <c r="J76" t="str">
        <f t="shared" si="2"/>
        <v/>
      </c>
    </row>
    <row r="77" spans="1:10">
      <c r="A77" t="s">
        <v>314</v>
      </c>
      <c r="B77" t="s">
        <v>315</v>
      </c>
      <c r="C77" t="str">
        <f t="shared" si="3"/>
        <v>1/15</v>
      </c>
      <c r="D77" t="str">
        <f>"307/8582"</f>
        <v>307/8582</v>
      </c>
      <c r="E77">
        <v>0.42124464012719398</v>
      </c>
      <c r="F77">
        <v>0.45450079592671</v>
      </c>
      <c r="G77">
        <v>0.40257451757307999</v>
      </c>
      <c r="H77" t="s">
        <v>2093</v>
      </c>
      <c r="I77">
        <v>1</v>
      </c>
      <c r="J77" t="str">
        <f t="shared" si="2"/>
        <v/>
      </c>
    </row>
    <row r="78" spans="1:10">
      <c r="A78" t="s">
        <v>262</v>
      </c>
      <c r="B78" t="s">
        <v>263</v>
      </c>
      <c r="C78" t="str">
        <f t="shared" si="3"/>
        <v>1/15</v>
      </c>
      <c r="D78" t="str">
        <f>"323/8582"</f>
        <v>323/8582</v>
      </c>
      <c r="E78">
        <v>0.43781883288014001</v>
      </c>
      <c r="F78">
        <v>0.46624862722300697</v>
      </c>
      <c r="G78">
        <v>0.41298017045426799</v>
      </c>
      <c r="H78" t="s">
        <v>2051</v>
      </c>
      <c r="I78">
        <v>1</v>
      </c>
      <c r="J78" t="str">
        <f t="shared" si="2"/>
        <v/>
      </c>
    </row>
    <row r="79" spans="1:10">
      <c r="A79" t="s">
        <v>316</v>
      </c>
      <c r="B79" t="s">
        <v>317</v>
      </c>
      <c r="C79" t="str">
        <f t="shared" si="3"/>
        <v>1/15</v>
      </c>
      <c r="D79" t="str">
        <f>"394/8582"</f>
        <v>394/8582</v>
      </c>
      <c r="E79">
        <v>0.50616271350408404</v>
      </c>
      <c r="F79">
        <v>0.53099428617918898</v>
      </c>
      <c r="G79">
        <v>0.47032870021006401</v>
      </c>
      <c r="H79" t="s">
        <v>2093</v>
      </c>
      <c r="I79">
        <v>1</v>
      </c>
      <c r="J79" t="str">
        <f t="shared" si="2"/>
        <v/>
      </c>
    </row>
    <row r="80" spans="1:10">
      <c r="A80" t="s">
        <v>619</v>
      </c>
      <c r="B80" t="s">
        <v>620</v>
      </c>
      <c r="C80" t="str">
        <f t="shared" si="3"/>
        <v>1/15</v>
      </c>
      <c r="D80" t="str">
        <f>"400/8582"</f>
        <v>400/8582</v>
      </c>
      <c r="E80">
        <v>0.51156766595312098</v>
      </c>
      <c r="F80">
        <v>0.53099428617918898</v>
      </c>
      <c r="G80">
        <v>0.47032870021006401</v>
      </c>
      <c r="H80" t="s">
        <v>2070</v>
      </c>
      <c r="I80">
        <v>1</v>
      </c>
      <c r="J80" t="str">
        <f t="shared" si="2"/>
        <v/>
      </c>
    </row>
    <row r="81" spans="1:10">
      <c r="A81" t="s">
        <v>156</v>
      </c>
      <c r="B81" t="s">
        <v>157</v>
      </c>
      <c r="C81" t="str">
        <f t="shared" si="3"/>
        <v>1/15</v>
      </c>
      <c r="D81" t="str">
        <f>"440/8582"</f>
        <v>440/8582</v>
      </c>
      <c r="E81">
        <v>0.54621374567046599</v>
      </c>
      <c r="F81">
        <v>0.55203570500473598</v>
      </c>
      <c r="G81">
        <v>0.48896615719289799</v>
      </c>
      <c r="H81" t="s">
        <v>2062</v>
      </c>
      <c r="I81">
        <v>1</v>
      </c>
      <c r="J81" t="str">
        <f t="shared" si="2"/>
        <v/>
      </c>
    </row>
    <row r="82" spans="1:10">
      <c r="A82" t="s">
        <v>158</v>
      </c>
      <c r="B82" t="s">
        <v>159</v>
      </c>
      <c r="C82" t="str">
        <f t="shared" si="3"/>
        <v>1/15</v>
      </c>
      <c r="D82" t="str">
        <f>"443/8582"</f>
        <v>443/8582</v>
      </c>
      <c r="E82">
        <v>0.54871746507652996</v>
      </c>
      <c r="F82">
        <v>0.55203570500473598</v>
      </c>
      <c r="G82">
        <v>0.48896615719289799</v>
      </c>
      <c r="H82" t="s">
        <v>2062</v>
      </c>
      <c r="I82">
        <v>1</v>
      </c>
      <c r="J82" t="str">
        <f t="shared" si="2"/>
        <v/>
      </c>
    </row>
    <row r="83" spans="1:10">
      <c r="A83" t="s">
        <v>205</v>
      </c>
      <c r="B83" t="s">
        <v>206</v>
      </c>
      <c r="C83" t="str">
        <f t="shared" si="3"/>
        <v>1/15</v>
      </c>
      <c r="D83" t="str">
        <f>"447/8582"</f>
        <v>447/8582</v>
      </c>
      <c r="E83">
        <v>0.55203570500473598</v>
      </c>
      <c r="F83">
        <v>0.55203570500473598</v>
      </c>
      <c r="G83">
        <v>0.48896615719289799</v>
      </c>
      <c r="H83" t="s">
        <v>2062</v>
      </c>
      <c r="I83">
        <v>1</v>
      </c>
      <c r="J83" t="str">
        <f t="shared" si="2"/>
        <v/>
      </c>
    </row>
  </sheetData>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E3689-3396-4D41-AB5A-AF47F91CEE21}">
  <dimension ref="A1:J3"/>
  <sheetViews>
    <sheetView workbookViewId="0">
      <selection activeCell="G48" sqref="G48"/>
    </sheetView>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2055</v>
      </c>
      <c r="B2" t="s">
        <v>2056</v>
      </c>
      <c r="C2" t="str">
        <f>"1/1"</f>
        <v>1/1</v>
      </c>
      <c r="D2" t="str">
        <f>"16/8582"</f>
        <v>16/8582</v>
      </c>
      <c r="E2">
        <v>1.8643672803542199E-3</v>
      </c>
      <c r="F2">
        <v>3.7287345607084398E-3</v>
      </c>
      <c r="G2" t="s">
        <v>86</v>
      </c>
      <c r="H2" t="s">
        <v>2057</v>
      </c>
      <c r="I2">
        <v>1</v>
      </c>
      <c r="J2" t="str">
        <f>IF(F2&lt;0.05,"*","")</f>
        <v>*</v>
      </c>
    </row>
    <row r="3" spans="1:10">
      <c r="A3" t="s">
        <v>449</v>
      </c>
      <c r="B3" t="s">
        <v>450</v>
      </c>
      <c r="C3" t="str">
        <f>"1/1"</f>
        <v>1/1</v>
      </c>
      <c r="D3" t="str">
        <f>"99/8582"</f>
        <v>99/8582</v>
      </c>
      <c r="E3">
        <v>1.15357725471917E-2</v>
      </c>
      <c r="F3">
        <v>1.15357725471917E-2</v>
      </c>
      <c r="G3" t="s">
        <v>86</v>
      </c>
      <c r="H3" t="s">
        <v>2057</v>
      </c>
      <c r="I3">
        <v>1</v>
      </c>
      <c r="J3" t="str">
        <f>IF(F3&lt;0.05,"*","")</f>
        <v>*</v>
      </c>
    </row>
  </sheetData>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E720-A62F-469A-A165-1780742A18E4}">
  <dimension ref="A1:J198"/>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205</v>
      </c>
      <c r="B2" t="s">
        <v>206</v>
      </c>
      <c r="C2" t="str">
        <f>"5/20"</f>
        <v>5/20</v>
      </c>
      <c r="D2" t="str">
        <f>"447/8582"</f>
        <v>447/8582</v>
      </c>
      <c r="E2">
        <v>3.02958816254165E-3</v>
      </c>
      <c r="F2">
        <v>9.2221224948310199E-2</v>
      </c>
      <c r="G2">
        <v>7.7857085449281396E-2</v>
      </c>
      <c r="H2" t="s">
        <v>2106</v>
      </c>
      <c r="I2">
        <v>5</v>
      </c>
      <c r="J2" t="str">
        <f t="shared" ref="J2:J65" si="0">IF(F2&lt;0.05,"*","")</f>
        <v/>
      </c>
    </row>
    <row r="3" spans="1:10">
      <c r="A3" t="s">
        <v>513</v>
      </c>
      <c r="B3" t="s">
        <v>514</v>
      </c>
      <c r="C3" t="str">
        <f>"4/20"</f>
        <v>4/20</v>
      </c>
      <c r="D3" t="str">
        <f>"266/8582"</f>
        <v>266/8582</v>
      </c>
      <c r="E3">
        <v>2.95329063797158E-3</v>
      </c>
      <c r="F3">
        <v>9.2221224948310199E-2</v>
      </c>
      <c r="G3">
        <v>7.7857085449281396E-2</v>
      </c>
      <c r="H3" t="s">
        <v>2107</v>
      </c>
      <c r="I3">
        <v>4</v>
      </c>
      <c r="J3" t="str">
        <f t="shared" si="0"/>
        <v/>
      </c>
    </row>
    <row r="4" spans="1:10">
      <c r="A4" t="s">
        <v>455</v>
      </c>
      <c r="B4" t="s">
        <v>456</v>
      </c>
      <c r="C4" t="str">
        <f>"3/20"</f>
        <v>3/20</v>
      </c>
      <c r="D4" t="str">
        <f>"102/8582"</f>
        <v>102/8582</v>
      </c>
      <c r="E4">
        <v>1.60432169485647E-3</v>
      </c>
      <c r="F4">
        <v>9.2221224948310199E-2</v>
      </c>
      <c r="G4">
        <v>7.7857085449281396E-2</v>
      </c>
      <c r="H4" t="s">
        <v>2108</v>
      </c>
      <c r="I4">
        <v>3</v>
      </c>
      <c r="J4" t="str">
        <f t="shared" si="0"/>
        <v/>
      </c>
    </row>
    <row r="5" spans="1:10">
      <c r="A5" t="s">
        <v>465</v>
      </c>
      <c r="B5" t="s">
        <v>466</v>
      </c>
      <c r="C5" t="str">
        <f>"3/20"</f>
        <v>3/20</v>
      </c>
      <c r="D5" t="str">
        <f>"115/8582"</f>
        <v>115/8582</v>
      </c>
      <c r="E5">
        <v>2.2628836276285202E-3</v>
      </c>
      <c r="F5">
        <v>9.2221224948310199E-2</v>
      </c>
      <c r="G5">
        <v>7.7857085449281396E-2</v>
      </c>
      <c r="H5" t="s">
        <v>2108</v>
      </c>
      <c r="I5">
        <v>3</v>
      </c>
      <c r="J5" t="str">
        <f t="shared" si="0"/>
        <v/>
      </c>
    </row>
    <row r="6" spans="1:10">
      <c r="A6" t="s">
        <v>307</v>
      </c>
      <c r="B6" t="s">
        <v>308</v>
      </c>
      <c r="C6" t="str">
        <f>"3/20"</f>
        <v>3/20</v>
      </c>
      <c r="D6" t="str">
        <f>"131/8582"</f>
        <v>131/8582</v>
      </c>
      <c r="E6">
        <v>3.2768963179602602E-3</v>
      </c>
      <c r="F6">
        <v>9.2221224948310199E-2</v>
      </c>
      <c r="G6">
        <v>7.7857085449281396E-2</v>
      </c>
      <c r="H6" t="s">
        <v>2109</v>
      </c>
      <c r="I6">
        <v>3</v>
      </c>
      <c r="J6" t="str">
        <f t="shared" si="0"/>
        <v/>
      </c>
    </row>
    <row r="7" spans="1:10">
      <c r="A7" t="s">
        <v>280</v>
      </c>
      <c r="B7" t="s">
        <v>281</v>
      </c>
      <c r="C7" t="str">
        <f t="shared" ref="C7:C19" si="1">"2/20"</f>
        <v>2/20</v>
      </c>
      <c r="D7" t="str">
        <f>"28/8582"</f>
        <v>28/8582</v>
      </c>
      <c r="E7">
        <v>1.8808878900171101E-3</v>
      </c>
      <c r="F7">
        <v>9.2221224948310199E-2</v>
      </c>
      <c r="G7">
        <v>7.7857085449281396E-2</v>
      </c>
      <c r="H7" t="s">
        <v>2110</v>
      </c>
      <c r="I7">
        <v>2</v>
      </c>
      <c r="J7" t="str">
        <f t="shared" si="0"/>
        <v/>
      </c>
    </row>
    <row r="8" spans="1:10">
      <c r="A8" t="s">
        <v>1702</v>
      </c>
      <c r="B8" t="s">
        <v>1703</v>
      </c>
      <c r="C8" t="str">
        <f t="shared" si="1"/>
        <v>2/20</v>
      </c>
      <c r="D8" t="str">
        <f>"29/8582"</f>
        <v>29/8582</v>
      </c>
      <c r="E8">
        <v>2.01739398726909E-3</v>
      </c>
      <c r="F8">
        <v>9.2221224948310199E-2</v>
      </c>
      <c r="G8">
        <v>7.7857085449281396E-2</v>
      </c>
      <c r="H8" t="s">
        <v>2111</v>
      </c>
      <c r="I8">
        <v>2</v>
      </c>
      <c r="J8" t="str">
        <f t="shared" si="0"/>
        <v/>
      </c>
    </row>
    <row r="9" spans="1:10">
      <c r="A9" t="s">
        <v>349</v>
      </c>
      <c r="B9" t="s">
        <v>350</v>
      </c>
      <c r="C9" t="str">
        <f t="shared" si="1"/>
        <v>2/20</v>
      </c>
      <c r="D9" t="str">
        <f>"56/8582"</f>
        <v>56/8582</v>
      </c>
      <c r="E9">
        <v>7.3694153350593403E-3</v>
      </c>
      <c r="F9">
        <v>0.18147185262583601</v>
      </c>
      <c r="G9">
        <v>0.15320626617623401</v>
      </c>
      <c r="H9" t="s">
        <v>1536</v>
      </c>
      <c r="I9">
        <v>2</v>
      </c>
      <c r="J9" t="str">
        <f t="shared" si="0"/>
        <v/>
      </c>
    </row>
    <row r="10" spans="1:10">
      <c r="A10" t="s">
        <v>403</v>
      </c>
      <c r="B10" t="s">
        <v>404</v>
      </c>
      <c r="C10" t="str">
        <f t="shared" si="1"/>
        <v>2/20</v>
      </c>
      <c r="D10" t="str">
        <f>"73/8582"</f>
        <v>73/8582</v>
      </c>
      <c r="E10">
        <v>1.22818246753163E-2</v>
      </c>
      <c r="F10">
        <v>0.22150362214309899</v>
      </c>
      <c r="G10">
        <v>0.18700279080208199</v>
      </c>
      <c r="H10" t="s">
        <v>1536</v>
      </c>
      <c r="I10">
        <v>2</v>
      </c>
      <c r="J10" t="str">
        <f t="shared" si="0"/>
        <v/>
      </c>
    </row>
    <row r="11" spans="1:10">
      <c r="A11" t="s">
        <v>545</v>
      </c>
      <c r="B11" t="s">
        <v>546</v>
      </c>
      <c r="C11" t="str">
        <f t="shared" si="1"/>
        <v>2/20</v>
      </c>
      <c r="D11" t="str">
        <f>"76/8582"</f>
        <v>76/8582</v>
      </c>
      <c r="E11">
        <v>1.3263890385524901E-2</v>
      </c>
      <c r="F11">
        <v>0.22150362214309899</v>
      </c>
      <c r="G11">
        <v>0.18700279080208199</v>
      </c>
      <c r="H11" t="s">
        <v>2112</v>
      </c>
      <c r="I11">
        <v>2</v>
      </c>
      <c r="J11" t="str">
        <f t="shared" si="0"/>
        <v/>
      </c>
    </row>
    <row r="12" spans="1:10">
      <c r="A12" t="s">
        <v>565</v>
      </c>
      <c r="B12" t="s">
        <v>566</v>
      </c>
      <c r="C12" t="str">
        <f t="shared" si="1"/>
        <v>2/20</v>
      </c>
      <c r="D12" t="str">
        <f>"84/8582"</f>
        <v>84/8582</v>
      </c>
      <c r="E12">
        <v>1.6044471860274499E-2</v>
      </c>
      <c r="F12">
        <v>0.22150362214309899</v>
      </c>
      <c r="G12">
        <v>0.18700279080208199</v>
      </c>
      <c r="H12" t="s">
        <v>2112</v>
      </c>
      <c r="I12">
        <v>2</v>
      </c>
      <c r="J12" t="str">
        <f t="shared" si="0"/>
        <v/>
      </c>
    </row>
    <row r="13" spans="1:10">
      <c r="A13" t="s">
        <v>239</v>
      </c>
      <c r="B13" t="s">
        <v>240</v>
      </c>
      <c r="C13" t="str">
        <f t="shared" si="1"/>
        <v>2/20</v>
      </c>
      <c r="D13" t="str">
        <f>"85/8582"</f>
        <v>85/8582</v>
      </c>
      <c r="E13">
        <v>1.6408278537428701E-2</v>
      </c>
      <c r="F13">
        <v>0.22150362214309899</v>
      </c>
      <c r="G13">
        <v>0.18700279080208199</v>
      </c>
      <c r="H13" t="s">
        <v>2112</v>
      </c>
      <c r="I13">
        <v>2</v>
      </c>
      <c r="J13" t="str">
        <f t="shared" si="0"/>
        <v/>
      </c>
    </row>
    <row r="14" spans="1:10">
      <c r="A14" t="s">
        <v>433</v>
      </c>
      <c r="B14" t="s">
        <v>434</v>
      </c>
      <c r="C14" t="str">
        <f t="shared" si="1"/>
        <v>2/20</v>
      </c>
      <c r="D14" t="str">
        <f>"85/8582"</f>
        <v>85/8582</v>
      </c>
      <c r="E14">
        <v>1.6408278537428701E-2</v>
      </c>
      <c r="F14">
        <v>0.22150362214309899</v>
      </c>
      <c r="G14">
        <v>0.18700279080208199</v>
      </c>
      <c r="H14" t="s">
        <v>1536</v>
      </c>
      <c r="I14">
        <v>2</v>
      </c>
      <c r="J14" t="str">
        <f t="shared" si="0"/>
        <v/>
      </c>
    </row>
    <row r="15" spans="1:10">
      <c r="A15" t="s">
        <v>567</v>
      </c>
      <c r="B15" t="s">
        <v>568</v>
      </c>
      <c r="C15" t="str">
        <f t="shared" si="1"/>
        <v>2/20</v>
      </c>
      <c r="D15" t="str">
        <f>"89/8582"</f>
        <v>89/8582</v>
      </c>
      <c r="E15">
        <v>1.7898849506581601E-2</v>
      </c>
      <c r="F15">
        <v>0.22150362214309899</v>
      </c>
      <c r="G15">
        <v>0.18700279080208199</v>
      </c>
      <c r="H15" t="s">
        <v>2112</v>
      </c>
      <c r="I15">
        <v>2</v>
      </c>
      <c r="J15" t="str">
        <f t="shared" si="0"/>
        <v/>
      </c>
    </row>
    <row r="16" spans="1:10">
      <c r="A16" t="s">
        <v>298</v>
      </c>
      <c r="B16" t="s">
        <v>299</v>
      </c>
      <c r="C16" t="str">
        <f t="shared" si="1"/>
        <v>2/20</v>
      </c>
      <c r="D16" t="str">
        <f>"91/8582"</f>
        <v>91/8582</v>
      </c>
      <c r="E16">
        <v>1.86651080286259E-2</v>
      </c>
      <c r="F16">
        <v>0.22150362214309899</v>
      </c>
      <c r="G16">
        <v>0.18700279080208199</v>
      </c>
      <c r="H16" t="s">
        <v>2110</v>
      </c>
      <c r="I16">
        <v>2</v>
      </c>
      <c r="J16" t="str">
        <f t="shared" si="0"/>
        <v/>
      </c>
    </row>
    <row r="17" spans="1:10">
      <c r="A17" t="s">
        <v>569</v>
      </c>
      <c r="B17" t="s">
        <v>570</v>
      </c>
      <c r="C17" t="str">
        <f t="shared" si="1"/>
        <v>2/20</v>
      </c>
      <c r="D17" t="str">
        <f>"95/8582"</f>
        <v>95/8582</v>
      </c>
      <c r="E17">
        <v>2.02389096374406E-2</v>
      </c>
      <c r="F17">
        <v>0.22150362214309899</v>
      </c>
      <c r="G17">
        <v>0.18700279080208199</v>
      </c>
      <c r="H17" t="s">
        <v>2112</v>
      </c>
      <c r="I17">
        <v>2</v>
      </c>
      <c r="J17" t="str">
        <f t="shared" si="0"/>
        <v/>
      </c>
    </row>
    <row r="18" spans="1:10">
      <c r="A18" t="s">
        <v>145</v>
      </c>
      <c r="B18" t="s">
        <v>146</v>
      </c>
      <c r="C18" t="str">
        <f t="shared" si="1"/>
        <v>2/20</v>
      </c>
      <c r="D18" t="str">
        <f>"95/8582"</f>
        <v>95/8582</v>
      </c>
      <c r="E18">
        <v>2.02389096374406E-2</v>
      </c>
      <c r="F18">
        <v>0.22150362214309899</v>
      </c>
      <c r="G18">
        <v>0.18700279080208199</v>
      </c>
      <c r="H18" t="s">
        <v>2113</v>
      </c>
      <c r="I18">
        <v>2</v>
      </c>
      <c r="J18" t="str">
        <f t="shared" si="0"/>
        <v/>
      </c>
    </row>
    <row r="19" spans="1:10">
      <c r="A19" t="s">
        <v>572</v>
      </c>
      <c r="B19" t="s">
        <v>573</v>
      </c>
      <c r="C19" t="str">
        <f t="shared" si="1"/>
        <v>2/20</v>
      </c>
      <c r="D19" t="str">
        <f>"95/8582"</f>
        <v>95/8582</v>
      </c>
      <c r="E19">
        <v>2.02389096374406E-2</v>
      </c>
      <c r="F19">
        <v>0.22150362214309899</v>
      </c>
      <c r="G19">
        <v>0.18700279080208199</v>
      </c>
      <c r="H19" t="s">
        <v>2112</v>
      </c>
      <c r="I19">
        <v>2</v>
      </c>
      <c r="J19" t="str">
        <f t="shared" si="0"/>
        <v/>
      </c>
    </row>
    <row r="20" spans="1:10">
      <c r="A20" t="s">
        <v>222</v>
      </c>
      <c r="B20" t="s">
        <v>223</v>
      </c>
      <c r="C20" t="str">
        <f>"3/20"</f>
        <v>3/20</v>
      </c>
      <c r="D20" t="str">
        <f>"285/8582"</f>
        <v>285/8582</v>
      </c>
      <c r="E20">
        <v>2.7189257275230701E-2</v>
      </c>
      <c r="F20">
        <v>0.23111164041328799</v>
      </c>
      <c r="G20">
        <v>0.19511428899438699</v>
      </c>
      <c r="H20" t="s">
        <v>2114</v>
      </c>
      <c r="I20">
        <v>3</v>
      </c>
      <c r="J20" t="str">
        <f t="shared" si="0"/>
        <v/>
      </c>
    </row>
    <row r="21" spans="1:10">
      <c r="A21" t="s">
        <v>519</v>
      </c>
      <c r="B21" t="s">
        <v>520</v>
      </c>
      <c r="C21" t="str">
        <f>"3/20"</f>
        <v>3/20</v>
      </c>
      <c r="D21" t="str">
        <f>"291/8582"</f>
        <v>291/8582</v>
      </c>
      <c r="E21">
        <v>2.8693121662431601E-2</v>
      </c>
      <c r="F21">
        <v>0.23111164041328799</v>
      </c>
      <c r="G21">
        <v>0.19511428899438699</v>
      </c>
      <c r="H21" t="s">
        <v>2115</v>
      </c>
      <c r="I21">
        <v>3</v>
      </c>
      <c r="J21" t="str">
        <f t="shared" si="0"/>
        <v/>
      </c>
    </row>
    <row r="22" spans="1:10">
      <c r="A22" t="s">
        <v>190</v>
      </c>
      <c r="B22" t="s">
        <v>191</v>
      </c>
      <c r="C22" t="str">
        <f>"3/20"</f>
        <v>3/20</v>
      </c>
      <c r="D22" t="str">
        <f>"342/8582"</f>
        <v>342/8582</v>
      </c>
      <c r="E22">
        <v>4.3258740088301897E-2</v>
      </c>
      <c r="F22">
        <v>0.23111164041328799</v>
      </c>
      <c r="G22">
        <v>0.19511428899438699</v>
      </c>
      <c r="H22" t="s">
        <v>2114</v>
      </c>
      <c r="I22">
        <v>3</v>
      </c>
      <c r="J22" t="str">
        <f t="shared" si="0"/>
        <v/>
      </c>
    </row>
    <row r="23" spans="1:10">
      <c r="A23" t="s">
        <v>149</v>
      </c>
      <c r="B23" t="s">
        <v>150</v>
      </c>
      <c r="C23" t="str">
        <f>"2/20"</f>
        <v>2/20</v>
      </c>
      <c r="D23" t="str">
        <f>"111/8582"</f>
        <v>111/8582</v>
      </c>
      <c r="E23">
        <v>2.7065561499203299E-2</v>
      </c>
      <c r="F23">
        <v>0.23111164041328799</v>
      </c>
      <c r="G23">
        <v>0.19511428899438699</v>
      </c>
      <c r="H23" t="s">
        <v>2112</v>
      </c>
      <c r="I23">
        <v>2</v>
      </c>
      <c r="J23" t="str">
        <f t="shared" si="0"/>
        <v/>
      </c>
    </row>
    <row r="24" spans="1:10">
      <c r="A24" t="s">
        <v>72</v>
      </c>
      <c r="B24" t="s">
        <v>73</v>
      </c>
      <c r="C24" t="str">
        <f>"2/20"</f>
        <v>2/20</v>
      </c>
      <c r="D24" t="str">
        <f>"117/8582"</f>
        <v>117/8582</v>
      </c>
      <c r="E24">
        <v>2.98357079932943E-2</v>
      </c>
      <c r="F24">
        <v>0.23111164041328799</v>
      </c>
      <c r="G24">
        <v>0.19511428899438699</v>
      </c>
      <c r="H24" t="s">
        <v>2116</v>
      </c>
      <c r="I24">
        <v>2</v>
      </c>
      <c r="J24" t="str">
        <f t="shared" si="0"/>
        <v/>
      </c>
    </row>
    <row r="25" spans="1:10">
      <c r="A25" t="s">
        <v>76</v>
      </c>
      <c r="B25" t="s">
        <v>77</v>
      </c>
      <c r="C25" t="str">
        <f>"2/20"</f>
        <v>2/20</v>
      </c>
      <c r="D25" t="str">
        <f>"122/8582"</f>
        <v>122/8582</v>
      </c>
      <c r="E25">
        <v>3.2227897179260903E-2</v>
      </c>
      <c r="F25">
        <v>0.23111164041328799</v>
      </c>
      <c r="G25">
        <v>0.19511428899438699</v>
      </c>
      <c r="H25" t="s">
        <v>2116</v>
      </c>
      <c r="I25">
        <v>2</v>
      </c>
      <c r="J25" t="str">
        <f t="shared" si="0"/>
        <v/>
      </c>
    </row>
    <row r="26" spans="1:10">
      <c r="A26" t="s">
        <v>151</v>
      </c>
      <c r="B26" t="s">
        <v>152</v>
      </c>
      <c r="C26" t="str">
        <f>"2/20"</f>
        <v>2/20</v>
      </c>
      <c r="D26" t="str">
        <f>"139/8582"</f>
        <v>139/8582</v>
      </c>
      <c r="E26">
        <v>4.0904648114988201E-2</v>
      </c>
      <c r="F26">
        <v>0.23111164041328799</v>
      </c>
      <c r="G26">
        <v>0.19511428899438699</v>
      </c>
      <c r="H26" t="s">
        <v>2112</v>
      </c>
      <c r="I26">
        <v>2</v>
      </c>
      <c r="J26" t="str">
        <f t="shared" si="0"/>
        <v/>
      </c>
    </row>
    <row r="27" spans="1:10">
      <c r="A27" t="s">
        <v>1922</v>
      </c>
      <c r="B27" t="s">
        <v>1923</v>
      </c>
      <c r="C27" t="str">
        <f t="shared" ref="C27:C43" si="2">"1/20"</f>
        <v>1/20</v>
      </c>
      <c r="D27" t="str">
        <f>"10/8582"</f>
        <v>10/8582</v>
      </c>
      <c r="E27">
        <v>2.3073681552271401E-2</v>
      </c>
      <c r="F27">
        <v>0.23111164041328799</v>
      </c>
      <c r="G27">
        <v>0.19511428899438699</v>
      </c>
      <c r="H27" t="s">
        <v>2117</v>
      </c>
      <c r="I27">
        <v>1</v>
      </c>
      <c r="J27" t="str">
        <f t="shared" si="0"/>
        <v/>
      </c>
    </row>
    <row r="28" spans="1:10">
      <c r="A28" t="s">
        <v>1551</v>
      </c>
      <c r="B28" t="s">
        <v>1552</v>
      </c>
      <c r="C28" t="str">
        <f t="shared" si="2"/>
        <v>1/20</v>
      </c>
      <c r="D28" t="str">
        <f>"13/8582"</f>
        <v>13/8582</v>
      </c>
      <c r="E28">
        <v>2.98965621380365E-2</v>
      </c>
      <c r="F28">
        <v>0.23111164041328799</v>
      </c>
      <c r="G28">
        <v>0.19511428899438699</v>
      </c>
      <c r="H28" t="s">
        <v>1553</v>
      </c>
      <c r="I28">
        <v>1</v>
      </c>
      <c r="J28" t="str">
        <f t="shared" si="0"/>
        <v/>
      </c>
    </row>
    <row r="29" spans="1:10">
      <c r="A29" t="s">
        <v>268</v>
      </c>
      <c r="B29" t="s">
        <v>269</v>
      </c>
      <c r="C29" t="str">
        <f t="shared" si="2"/>
        <v>1/20</v>
      </c>
      <c r="D29" t="str">
        <f>"14/8582"</f>
        <v>14/8582</v>
      </c>
      <c r="E29">
        <v>3.2160778354309201E-2</v>
      </c>
      <c r="F29">
        <v>0.23111164041328799</v>
      </c>
      <c r="G29">
        <v>0.19511428899438699</v>
      </c>
      <c r="H29" t="s">
        <v>1572</v>
      </c>
      <c r="I29">
        <v>1</v>
      </c>
      <c r="J29" t="str">
        <f t="shared" si="0"/>
        <v/>
      </c>
    </row>
    <row r="30" spans="1:10">
      <c r="A30" t="s">
        <v>526</v>
      </c>
      <c r="B30" t="s">
        <v>527</v>
      </c>
      <c r="C30" t="str">
        <f t="shared" si="2"/>
        <v>1/20</v>
      </c>
      <c r="D30" t="str">
        <f>"15/8582"</f>
        <v>15/8582</v>
      </c>
      <c r="E30">
        <v>3.4419973549560098E-2</v>
      </c>
      <c r="F30">
        <v>0.23111164041328799</v>
      </c>
      <c r="G30">
        <v>0.19511428899438699</v>
      </c>
      <c r="H30" t="s">
        <v>2118</v>
      </c>
      <c r="I30">
        <v>1</v>
      </c>
      <c r="J30" t="str">
        <f t="shared" si="0"/>
        <v/>
      </c>
    </row>
    <row r="31" spans="1:10">
      <c r="A31" t="s">
        <v>1077</v>
      </c>
      <c r="B31" t="s">
        <v>1078</v>
      </c>
      <c r="C31" t="str">
        <f t="shared" si="2"/>
        <v>1/20</v>
      </c>
      <c r="D31" t="str">
        <f>"16/8582"</f>
        <v>16/8582</v>
      </c>
      <c r="E31">
        <v>3.66741582733855E-2</v>
      </c>
      <c r="F31">
        <v>0.23111164041328799</v>
      </c>
      <c r="G31">
        <v>0.19511428899438699</v>
      </c>
      <c r="H31" t="s">
        <v>2117</v>
      </c>
      <c r="I31">
        <v>1</v>
      </c>
      <c r="J31" t="str">
        <f t="shared" si="0"/>
        <v/>
      </c>
    </row>
    <row r="32" spans="1:10">
      <c r="A32" t="s">
        <v>1675</v>
      </c>
      <c r="B32" t="s">
        <v>1676</v>
      </c>
      <c r="C32" t="str">
        <f t="shared" si="2"/>
        <v>1/20</v>
      </c>
      <c r="D32" t="str">
        <f>"16/8582"</f>
        <v>16/8582</v>
      </c>
      <c r="E32">
        <v>3.66741582733855E-2</v>
      </c>
      <c r="F32">
        <v>0.23111164041328799</v>
      </c>
      <c r="G32">
        <v>0.19511428899438699</v>
      </c>
      <c r="H32" t="s">
        <v>2119</v>
      </c>
      <c r="I32">
        <v>1</v>
      </c>
      <c r="J32" t="str">
        <f t="shared" si="0"/>
        <v/>
      </c>
    </row>
    <row r="33" spans="1:10">
      <c r="A33" t="s">
        <v>1080</v>
      </c>
      <c r="B33" t="s">
        <v>1081</v>
      </c>
      <c r="C33" t="str">
        <f t="shared" si="2"/>
        <v>1/20</v>
      </c>
      <c r="D33" t="str">
        <f>"17/8582"</f>
        <v>17/8582</v>
      </c>
      <c r="E33">
        <v>3.8923343054442103E-2</v>
      </c>
      <c r="F33">
        <v>0.23111164041328799</v>
      </c>
      <c r="G33">
        <v>0.19511428899438699</v>
      </c>
      <c r="H33" t="s">
        <v>2117</v>
      </c>
      <c r="I33">
        <v>1</v>
      </c>
      <c r="J33" t="str">
        <f t="shared" si="0"/>
        <v/>
      </c>
    </row>
    <row r="34" spans="1:10">
      <c r="A34" t="s">
        <v>2024</v>
      </c>
      <c r="B34" t="s">
        <v>2025</v>
      </c>
      <c r="C34" t="str">
        <f t="shared" si="2"/>
        <v>1/20</v>
      </c>
      <c r="D34" t="str">
        <f>"17/8582"</f>
        <v>17/8582</v>
      </c>
      <c r="E34">
        <v>3.8923343054442103E-2</v>
      </c>
      <c r="F34">
        <v>0.23111164041328799</v>
      </c>
      <c r="G34">
        <v>0.19511428899438699</v>
      </c>
      <c r="H34" t="s">
        <v>2026</v>
      </c>
      <c r="I34">
        <v>1</v>
      </c>
      <c r="J34" t="str">
        <f t="shared" si="0"/>
        <v/>
      </c>
    </row>
    <row r="35" spans="1:10">
      <c r="A35" t="s">
        <v>751</v>
      </c>
      <c r="B35" t="s">
        <v>752</v>
      </c>
      <c r="C35" t="str">
        <f t="shared" si="2"/>
        <v>1/20</v>
      </c>
      <c r="D35" t="str">
        <f>"18/8582"</f>
        <v>18/8582</v>
      </c>
      <c r="E35">
        <v>4.1167538400491699E-2</v>
      </c>
      <c r="F35">
        <v>0.23111164041328799</v>
      </c>
      <c r="G35">
        <v>0.19511428899438699</v>
      </c>
      <c r="H35" t="s">
        <v>753</v>
      </c>
      <c r="I35">
        <v>1</v>
      </c>
      <c r="J35" t="str">
        <f t="shared" si="0"/>
        <v/>
      </c>
    </row>
    <row r="36" spans="1:10">
      <c r="A36" t="s">
        <v>2120</v>
      </c>
      <c r="B36" t="s">
        <v>2121</v>
      </c>
      <c r="C36" t="str">
        <f t="shared" si="2"/>
        <v>1/20</v>
      </c>
      <c r="D36" t="str">
        <f>"18/8582"</f>
        <v>18/8582</v>
      </c>
      <c r="E36">
        <v>4.1167538400491699E-2</v>
      </c>
      <c r="F36">
        <v>0.23111164041328799</v>
      </c>
      <c r="G36">
        <v>0.19511428899438699</v>
      </c>
      <c r="H36" t="s">
        <v>2118</v>
      </c>
      <c r="I36">
        <v>1</v>
      </c>
      <c r="J36" t="str">
        <f t="shared" si="0"/>
        <v/>
      </c>
    </row>
    <row r="37" spans="1:10">
      <c r="A37" t="s">
        <v>1693</v>
      </c>
      <c r="B37" t="s">
        <v>1694</v>
      </c>
      <c r="C37" t="str">
        <f t="shared" si="2"/>
        <v>1/20</v>
      </c>
      <c r="D37" t="str">
        <f>"19/8582"</f>
        <v>19/8582</v>
      </c>
      <c r="E37">
        <v>4.3406754798434803E-2</v>
      </c>
      <c r="F37">
        <v>0.23111164041328799</v>
      </c>
      <c r="G37">
        <v>0.19511428899438699</v>
      </c>
      <c r="H37" t="s">
        <v>1727</v>
      </c>
      <c r="I37">
        <v>1</v>
      </c>
      <c r="J37" t="str">
        <f t="shared" si="0"/>
        <v/>
      </c>
    </row>
    <row r="38" spans="1:10">
      <c r="A38" t="s">
        <v>1696</v>
      </c>
      <c r="B38" t="s">
        <v>1697</v>
      </c>
      <c r="C38" t="str">
        <f t="shared" si="2"/>
        <v>1/20</v>
      </c>
      <c r="D38" t="str">
        <f>"19/8582"</f>
        <v>19/8582</v>
      </c>
      <c r="E38">
        <v>4.3406754798434803E-2</v>
      </c>
      <c r="F38">
        <v>0.23111164041328799</v>
      </c>
      <c r="G38">
        <v>0.19511428899438699</v>
      </c>
      <c r="H38" t="s">
        <v>1727</v>
      </c>
      <c r="I38">
        <v>1</v>
      </c>
      <c r="J38" t="str">
        <f t="shared" si="0"/>
        <v/>
      </c>
    </row>
    <row r="39" spans="1:10">
      <c r="A39" t="s">
        <v>111</v>
      </c>
      <c r="B39" t="s">
        <v>112</v>
      </c>
      <c r="C39" t="str">
        <f t="shared" si="2"/>
        <v>1/20</v>
      </c>
      <c r="D39" t="str">
        <f>"20/8582"</f>
        <v>20/8582</v>
      </c>
      <c r="E39">
        <v>4.5641002714355901E-2</v>
      </c>
      <c r="F39">
        <v>0.236612566703371</v>
      </c>
      <c r="G39">
        <v>0.19975840523180699</v>
      </c>
      <c r="H39" t="s">
        <v>1572</v>
      </c>
      <c r="I39">
        <v>1</v>
      </c>
      <c r="J39" t="str">
        <f t="shared" si="0"/>
        <v/>
      </c>
    </row>
    <row r="40" spans="1:10">
      <c r="A40" t="s">
        <v>1947</v>
      </c>
      <c r="B40" t="s">
        <v>1948</v>
      </c>
      <c r="C40" t="str">
        <f t="shared" si="2"/>
        <v>1/20</v>
      </c>
      <c r="D40" t="str">
        <f>"21/8582"</f>
        <v>21/8582</v>
      </c>
      <c r="E40">
        <v>4.7870292593556102E-2</v>
      </c>
      <c r="F40">
        <v>0.24180634976745</v>
      </c>
      <c r="G40">
        <v>0.20414321807778299</v>
      </c>
      <c r="H40" t="s">
        <v>2119</v>
      </c>
      <c r="I40">
        <v>1</v>
      </c>
      <c r="J40" t="str">
        <f t="shared" si="0"/>
        <v/>
      </c>
    </row>
    <row r="41" spans="1:10">
      <c r="A41" t="s">
        <v>833</v>
      </c>
      <c r="B41" t="s">
        <v>834</v>
      </c>
      <c r="C41" t="str">
        <f t="shared" si="2"/>
        <v>1/20</v>
      </c>
      <c r="D41" t="str">
        <f>"22/8582"</f>
        <v>22/8582</v>
      </c>
      <c r="E41">
        <v>5.0094634860596302E-2</v>
      </c>
      <c r="F41">
        <v>0.24537775866925399</v>
      </c>
      <c r="G41">
        <v>0.20715835356528001</v>
      </c>
      <c r="H41" t="s">
        <v>1727</v>
      </c>
      <c r="I41">
        <v>1</v>
      </c>
      <c r="J41" t="str">
        <f t="shared" si="0"/>
        <v/>
      </c>
    </row>
    <row r="42" spans="1:10">
      <c r="A42" t="s">
        <v>1505</v>
      </c>
      <c r="B42" t="s">
        <v>1506</v>
      </c>
      <c r="C42" t="str">
        <f t="shared" si="2"/>
        <v>1/20</v>
      </c>
      <c r="D42" t="str">
        <f>"23/8582"</f>
        <v>23/8582</v>
      </c>
      <c r="E42">
        <v>5.2314039919333297E-2</v>
      </c>
      <c r="F42">
        <v>0.24537775866925399</v>
      </c>
      <c r="G42">
        <v>0.20715835356528001</v>
      </c>
      <c r="H42" t="s">
        <v>2119</v>
      </c>
      <c r="I42">
        <v>1</v>
      </c>
      <c r="J42" t="str">
        <f t="shared" si="0"/>
        <v/>
      </c>
    </row>
    <row r="43" spans="1:10">
      <c r="A43" t="s">
        <v>1699</v>
      </c>
      <c r="B43" t="s">
        <v>1700</v>
      </c>
      <c r="C43" t="str">
        <f t="shared" si="2"/>
        <v>1/20</v>
      </c>
      <c r="D43" t="str">
        <f>"23/8582"</f>
        <v>23/8582</v>
      </c>
      <c r="E43">
        <v>5.2314039919333297E-2</v>
      </c>
      <c r="F43">
        <v>0.24537775866925399</v>
      </c>
      <c r="G43">
        <v>0.20715835356528001</v>
      </c>
      <c r="H43" t="s">
        <v>1727</v>
      </c>
      <c r="I43">
        <v>1</v>
      </c>
      <c r="J43" t="str">
        <f t="shared" si="0"/>
        <v/>
      </c>
    </row>
    <row r="44" spans="1:10">
      <c r="A44" t="s">
        <v>84</v>
      </c>
      <c r="B44" t="s">
        <v>85</v>
      </c>
      <c r="C44" t="str">
        <f>"3/20"</f>
        <v>3/20</v>
      </c>
      <c r="D44" t="str">
        <f>"492/8582"</f>
        <v>492/8582</v>
      </c>
      <c r="E44">
        <v>0.10350689925541399</v>
      </c>
      <c r="F44">
        <v>0.24666259932454301</v>
      </c>
      <c r="G44">
        <v>0.20824307076290599</v>
      </c>
      <c r="H44" t="s">
        <v>2122</v>
      </c>
      <c r="I44">
        <v>3</v>
      </c>
      <c r="J44" t="str">
        <f t="shared" si="0"/>
        <v/>
      </c>
    </row>
    <row r="45" spans="1:10">
      <c r="A45" t="s">
        <v>78</v>
      </c>
      <c r="B45" t="s">
        <v>79</v>
      </c>
      <c r="C45" t="str">
        <f t="shared" ref="C45:C52" si="3">"2/20"</f>
        <v>2/20</v>
      </c>
      <c r="D45" t="str">
        <f>"169/8582"</f>
        <v>169/8582</v>
      </c>
      <c r="E45">
        <v>5.80904522646059E-2</v>
      </c>
      <c r="F45">
        <v>0.24666259932454301</v>
      </c>
      <c r="G45">
        <v>0.20824307076290599</v>
      </c>
      <c r="H45" t="s">
        <v>2123</v>
      </c>
      <c r="I45">
        <v>2</v>
      </c>
      <c r="J45" t="str">
        <f t="shared" si="0"/>
        <v/>
      </c>
    </row>
    <row r="46" spans="1:10">
      <c r="A46" t="s">
        <v>491</v>
      </c>
      <c r="B46" t="s">
        <v>492</v>
      </c>
      <c r="C46" t="str">
        <f t="shared" si="3"/>
        <v>2/20</v>
      </c>
      <c r="D46" t="str">
        <f>"181/8582"</f>
        <v>181/8582</v>
      </c>
      <c r="E46">
        <v>6.5567397368695296E-2</v>
      </c>
      <c r="F46">
        <v>0.24666259932454301</v>
      </c>
      <c r="G46">
        <v>0.20824307076290599</v>
      </c>
      <c r="H46" t="s">
        <v>2124</v>
      </c>
      <c r="I46">
        <v>2</v>
      </c>
      <c r="J46" t="str">
        <f t="shared" si="0"/>
        <v/>
      </c>
    </row>
    <row r="47" spans="1:10">
      <c r="A47" t="s">
        <v>202</v>
      </c>
      <c r="B47" t="s">
        <v>203</v>
      </c>
      <c r="C47" t="str">
        <f t="shared" si="3"/>
        <v>2/20</v>
      </c>
      <c r="D47" t="str">
        <f>"220/8582"</f>
        <v>220/8582</v>
      </c>
      <c r="E47">
        <v>9.1909473263080799E-2</v>
      </c>
      <c r="F47">
        <v>0.24666259932454301</v>
      </c>
      <c r="G47">
        <v>0.20824307076290599</v>
      </c>
      <c r="H47" t="s">
        <v>2125</v>
      </c>
      <c r="I47">
        <v>2</v>
      </c>
      <c r="J47" t="str">
        <f t="shared" si="0"/>
        <v/>
      </c>
    </row>
    <row r="48" spans="1:10">
      <c r="A48" t="s">
        <v>114</v>
      </c>
      <c r="B48" t="s">
        <v>115</v>
      </c>
      <c r="C48" t="str">
        <f t="shared" si="3"/>
        <v>2/20</v>
      </c>
      <c r="D48" t="str">
        <f>"230/8582"</f>
        <v>230/8582</v>
      </c>
      <c r="E48">
        <v>9.9109065525393794E-2</v>
      </c>
      <c r="F48">
        <v>0.24666259932454301</v>
      </c>
      <c r="G48">
        <v>0.20824307076290599</v>
      </c>
      <c r="H48" t="s">
        <v>2126</v>
      </c>
      <c r="I48">
        <v>2</v>
      </c>
      <c r="J48" t="str">
        <f t="shared" si="0"/>
        <v/>
      </c>
    </row>
    <row r="49" spans="1:10">
      <c r="A49" t="s">
        <v>505</v>
      </c>
      <c r="B49" t="s">
        <v>506</v>
      </c>
      <c r="C49" t="str">
        <f t="shared" si="3"/>
        <v>2/20</v>
      </c>
      <c r="D49" t="str">
        <f>"246/8582"</f>
        <v>246/8582</v>
      </c>
      <c r="E49">
        <v>0.110957338320629</v>
      </c>
      <c r="F49">
        <v>0.24666259932454301</v>
      </c>
      <c r="G49">
        <v>0.20824307076290599</v>
      </c>
      <c r="H49" t="s">
        <v>2124</v>
      </c>
      <c r="I49">
        <v>2</v>
      </c>
      <c r="J49" t="str">
        <f t="shared" si="0"/>
        <v/>
      </c>
    </row>
    <row r="50" spans="1:10">
      <c r="A50" t="s">
        <v>82</v>
      </c>
      <c r="B50" t="s">
        <v>83</v>
      </c>
      <c r="C50" t="str">
        <f t="shared" si="3"/>
        <v>2/20</v>
      </c>
      <c r="D50" t="str">
        <f>"246/8582"</f>
        <v>246/8582</v>
      </c>
      <c r="E50">
        <v>0.110957338320629</v>
      </c>
      <c r="F50">
        <v>0.24666259932454301</v>
      </c>
      <c r="G50">
        <v>0.20824307076290599</v>
      </c>
      <c r="H50" t="s">
        <v>2116</v>
      </c>
      <c r="I50">
        <v>2</v>
      </c>
      <c r="J50" t="str">
        <f t="shared" si="0"/>
        <v/>
      </c>
    </row>
    <row r="51" spans="1:10">
      <c r="A51" t="s">
        <v>511</v>
      </c>
      <c r="B51" t="s">
        <v>512</v>
      </c>
      <c r="C51" t="str">
        <f t="shared" si="3"/>
        <v>2/20</v>
      </c>
      <c r="D51" t="str">
        <f>"262/8582"</f>
        <v>262/8582</v>
      </c>
      <c r="E51">
        <v>0.123174040185411</v>
      </c>
      <c r="F51">
        <v>0.24666259932454301</v>
      </c>
      <c r="G51">
        <v>0.20824307076290599</v>
      </c>
      <c r="H51" t="s">
        <v>2127</v>
      </c>
      <c r="I51">
        <v>2</v>
      </c>
      <c r="J51" t="str">
        <f t="shared" si="0"/>
        <v/>
      </c>
    </row>
    <row r="52" spans="1:10">
      <c r="A52" t="s">
        <v>515</v>
      </c>
      <c r="B52" t="s">
        <v>516</v>
      </c>
      <c r="C52" t="str">
        <f t="shared" si="3"/>
        <v>2/20</v>
      </c>
      <c r="D52" t="str">
        <f>"268/8582"</f>
        <v>268/8582</v>
      </c>
      <c r="E52">
        <v>0.12784214180755499</v>
      </c>
      <c r="F52">
        <v>0.24666259932454301</v>
      </c>
      <c r="G52">
        <v>0.20824307076290599</v>
      </c>
      <c r="H52" t="s">
        <v>2127</v>
      </c>
      <c r="I52">
        <v>2</v>
      </c>
      <c r="J52" t="str">
        <f t="shared" si="0"/>
        <v/>
      </c>
    </row>
    <row r="53" spans="1:10">
      <c r="A53" t="s">
        <v>1201</v>
      </c>
      <c r="B53" t="s">
        <v>1202</v>
      </c>
      <c r="C53" t="str">
        <f t="shared" ref="C53:C116" si="4">"1/20"</f>
        <v>1/20</v>
      </c>
      <c r="D53" t="str">
        <f>"28/8582"</f>
        <v>28/8582</v>
      </c>
      <c r="E53">
        <v>6.33373697791417E-2</v>
      </c>
      <c r="F53">
        <v>0.24666259932454301</v>
      </c>
      <c r="G53">
        <v>0.20824307076290599</v>
      </c>
      <c r="H53" t="s">
        <v>2119</v>
      </c>
      <c r="I53">
        <v>1</v>
      </c>
      <c r="J53" t="str">
        <f t="shared" si="0"/>
        <v/>
      </c>
    </row>
    <row r="54" spans="1:10">
      <c r="A54" t="s">
        <v>2028</v>
      </c>
      <c r="B54" t="s">
        <v>2029</v>
      </c>
      <c r="C54" t="str">
        <f t="shared" si="4"/>
        <v>1/20</v>
      </c>
      <c r="D54" t="str">
        <f>"30/8582"</f>
        <v>30/8582</v>
      </c>
      <c r="E54">
        <v>6.7712503092247106E-2</v>
      </c>
      <c r="F54">
        <v>0.24666259932454301</v>
      </c>
      <c r="G54">
        <v>0.20824307076290599</v>
      </c>
      <c r="H54" t="s">
        <v>2026</v>
      </c>
      <c r="I54">
        <v>1</v>
      </c>
      <c r="J54" t="str">
        <f t="shared" si="0"/>
        <v/>
      </c>
    </row>
    <row r="55" spans="1:10">
      <c r="A55" t="s">
        <v>754</v>
      </c>
      <c r="B55" t="s">
        <v>755</v>
      </c>
      <c r="C55" t="str">
        <f t="shared" si="4"/>
        <v>1/20</v>
      </c>
      <c r="D55" t="str">
        <f>"30/8582"</f>
        <v>30/8582</v>
      </c>
      <c r="E55">
        <v>6.7712503092247106E-2</v>
      </c>
      <c r="F55">
        <v>0.24666259932454301</v>
      </c>
      <c r="G55">
        <v>0.20824307076290599</v>
      </c>
      <c r="H55" t="s">
        <v>753</v>
      </c>
      <c r="I55">
        <v>1</v>
      </c>
      <c r="J55" t="str">
        <f t="shared" si="0"/>
        <v/>
      </c>
    </row>
    <row r="56" spans="1:10">
      <c r="A56" t="s">
        <v>1977</v>
      </c>
      <c r="B56" t="s">
        <v>1978</v>
      </c>
      <c r="C56" t="str">
        <f t="shared" si="4"/>
        <v>1/20</v>
      </c>
      <c r="D56" t="str">
        <f>"30/8582"</f>
        <v>30/8582</v>
      </c>
      <c r="E56">
        <v>6.7712503092247106E-2</v>
      </c>
      <c r="F56">
        <v>0.24666259932454301</v>
      </c>
      <c r="G56">
        <v>0.20824307076290599</v>
      </c>
      <c r="H56" t="s">
        <v>2128</v>
      </c>
      <c r="I56">
        <v>1</v>
      </c>
      <c r="J56" t="str">
        <f t="shared" si="0"/>
        <v/>
      </c>
    </row>
    <row r="57" spans="1:10">
      <c r="A57" t="s">
        <v>283</v>
      </c>
      <c r="B57" t="s">
        <v>284</v>
      </c>
      <c r="C57" t="str">
        <f t="shared" si="4"/>
        <v>1/20</v>
      </c>
      <c r="D57" t="str">
        <f>"30/8582"</f>
        <v>30/8582</v>
      </c>
      <c r="E57">
        <v>6.7712503092247106E-2</v>
      </c>
      <c r="F57">
        <v>0.24666259932454301</v>
      </c>
      <c r="G57">
        <v>0.20824307076290599</v>
      </c>
      <c r="H57" t="s">
        <v>282</v>
      </c>
      <c r="I57">
        <v>1</v>
      </c>
      <c r="J57" t="str">
        <f t="shared" si="0"/>
        <v/>
      </c>
    </row>
    <row r="58" spans="1:10">
      <c r="A58" t="s">
        <v>2030</v>
      </c>
      <c r="B58" t="s">
        <v>2031</v>
      </c>
      <c r="C58" t="str">
        <f t="shared" si="4"/>
        <v>1/20</v>
      </c>
      <c r="D58" t="str">
        <f>"32/8582"</f>
        <v>32/8582</v>
      </c>
      <c r="E58">
        <v>7.2068217512508803E-2</v>
      </c>
      <c r="F58">
        <v>0.24666259932454301</v>
      </c>
      <c r="G58">
        <v>0.20824307076290599</v>
      </c>
      <c r="H58" t="s">
        <v>2026</v>
      </c>
      <c r="I58">
        <v>1</v>
      </c>
      <c r="J58" t="str">
        <f t="shared" si="0"/>
        <v/>
      </c>
    </row>
    <row r="59" spans="1:10">
      <c r="A59" t="s">
        <v>710</v>
      </c>
      <c r="B59" t="s">
        <v>711</v>
      </c>
      <c r="C59" t="str">
        <f t="shared" si="4"/>
        <v>1/20</v>
      </c>
      <c r="D59" t="str">
        <f>"32/8582"</f>
        <v>32/8582</v>
      </c>
      <c r="E59">
        <v>7.2068217512508803E-2</v>
      </c>
      <c r="F59">
        <v>0.24666259932454301</v>
      </c>
      <c r="G59">
        <v>0.20824307076290599</v>
      </c>
      <c r="H59" t="s">
        <v>2117</v>
      </c>
      <c r="I59">
        <v>1</v>
      </c>
      <c r="J59" t="str">
        <f t="shared" si="0"/>
        <v/>
      </c>
    </row>
    <row r="60" spans="1:10">
      <c r="A60" t="s">
        <v>1679</v>
      </c>
      <c r="B60" t="s">
        <v>1680</v>
      </c>
      <c r="C60" t="str">
        <f t="shared" si="4"/>
        <v>1/20</v>
      </c>
      <c r="D60" t="str">
        <f>"32/8582"</f>
        <v>32/8582</v>
      </c>
      <c r="E60">
        <v>7.2068217512508803E-2</v>
      </c>
      <c r="F60">
        <v>0.24666259932454301</v>
      </c>
      <c r="G60">
        <v>0.20824307076290599</v>
      </c>
      <c r="H60" t="s">
        <v>2119</v>
      </c>
      <c r="I60">
        <v>1</v>
      </c>
      <c r="J60" t="str">
        <f t="shared" si="0"/>
        <v/>
      </c>
    </row>
    <row r="61" spans="1:10">
      <c r="A61" t="s">
        <v>541</v>
      </c>
      <c r="B61" t="s">
        <v>542</v>
      </c>
      <c r="C61" t="str">
        <f t="shared" si="4"/>
        <v>1/20</v>
      </c>
      <c r="D61" t="str">
        <f>"35/8582"</f>
        <v>35/8582</v>
      </c>
      <c r="E61">
        <v>7.8565557289552307E-2</v>
      </c>
      <c r="F61">
        <v>0.24666259932454301</v>
      </c>
      <c r="G61">
        <v>0.20824307076290599</v>
      </c>
      <c r="H61" t="s">
        <v>2118</v>
      </c>
      <c r="I61">
        <v>1</v>
      </c>
      <c r="J61" t="str">
        <f t="shared" si="0"/>
        <v/>
      </c>
    </row>
    <row r="62" spans="1:10">
      <c r="A62" t="s">
        <v>125</v>
      </c>
      <c r="B62" t="s">
        <v>126</v>
      </c>
      <c r="C62" t="str">
        <f t="shared" si="4"/>
        <v>1/20</v>
      </c>
      <c r="D62" t="str">
        <f>"36/8582"</f>
        <v>36/8582</v>
      </c>
      <c r="E62">
        <v>8.0721716041653194E-2</v>
      </c>
      <c r="F62">
        <v>0.24666259932454301</v>
      </c>
      <c r="G62">
        <v>0.20824307076290599</v>
      </c>
      <c r="H62" t="s">
        <v>1572</v>
      </c>
      <c r="I62">
        <v>1</v>
      </c>
      <c r="J62" t="str">
        <f t="shared" si="0"/>
        <v/>
      </c>
    </row>
    <row r="63" spans="1:10">
      <c r="A63" t="s">
        <v>285</v>
      </c>
      <c r="B63" t="s">
        <v>286</v>
      </c>
      <c r="C63" t="str">
        <f t="shared" si="4"/>
        <v>1/20</v>
      </c>
      <c r="D63" t="str">
        <f>"37/8582"</f>
        <v>37/8582</v>
      </c>
      <c r="E63">
        <v>8.2873081087191394E-2</v>
      </c>
      <c r="F63">
        <v>0.24666259932454301</v>
      </c>
      <c r="G63">
        <v>0.20824307076290599</v>
      </c>
      <c r="H63" t="s">
        <v>282</v>
      </c>
      <c r="I63">
        <v>1</v>
      </c>
      <c r="J63" t="str">
        <f t="shared" si="0"/>
        <v/>
      </c>
    </row>
    <row r="64" spans="1:10">
      <c r="A64" t="s">
        <v>1469</v>
      </c>
      <c r="B64" t="s">
        <v>1470</v>
      </c>
      <c r="C64" t="str">
        <f t="shared" si="4"/>
        <v>1/20</v>
      </c>
      <c r="D64" t="str">
        <f>"38/8582"</f>
        <v>38/8582</v>
      </c>
      <c r="E64">
        <v>8.5019662524084993E-2</v>
      </c>
      <c r="F64">
        <v>0.24666259932454301</v>
      </c>
      <c r="G64">
        <v>0.20824307076290599</v>
      </c>
      <c r="H64" t="s">
        <v>2129</v>
      </c>
      <c r="I64">
        <v>1</v>
      </c>
      <c r="J64" t="str">
        <f t="shared" si="0"/>
        <v/>
      </c>
    </row>
    <row r="65" spans="1:10">
      <c r="A65" t="s">
        <v>713</v>
      </c>
      <c r="B65" t="s">
        <v>714</v>
      </c>
      <c r="C65" t="str">
        <f t="shared" si="4"/>
        <v>1/20</v>
      </c>
      <c r="D65" t="str">
        <f>"41/8582"</f>
        <v>41/8582</v>
      </c>
      <c r="E65">
        <v>9.1430805860939199E-2</v>
      </c>
      <c r="F65">
        <v>0.24666259932454301</v>
      </c>
      <c r="G65">
        <v>0.20824307076290599</v>
      </c>
      <c r="H65" t="s">
        <v>2117</v>
      </c>
      <c r="I65">
        <v>1</v>
      </c>
      <c r="J65" t="str">
        <f t="shared" si="0"/>
        <v/>
      </c>
    </row>
    <row r="66" spans="1:10">
      <c r="A66" t="s">
        <v>59</v>
      </c>
      <c r="B66" t="s">
        <v>60</v>
      </c>
      <c r="C66" t="str">
        <f t="shared" si="4"/>
        <v>1/20</v>
      </c>
      <c r="D66" t="str">
        <f>"42/8582"</f>
        <v>42/8582</v>
      </c>
      <c r="E66">
        <v>9.3558353441173497E-2</v>
      </c>
      <c r="F66">
        <v>0.24666259932454301</v>
      </c>
      <c r="G66">
        <v>0.20824307076290599</v>
      </c>
      <c r="H66" t="s">
        <v>2119</v>
      </c>
      <c r="I66">
        <v>1</v>
      </c>
      <c r="J66" t="str">
        <f t="shared" ref="J66:J129" si="5">IF(F66&lt;0.05,"*","")</f>
        <v/>
      </c>
    </row>
    <row r="67" spans="1:10">
      <c r="A67" t="s">
        <v>715</v>
      </c>
      <c r="B67" t="s">
        <v>716</v>
      </c>
      <c r="C67" t="str">
        <f t="shared" si="4"/>
        <v>1/20</v>
      </c>
      <c r="D67" t="str">
        <f>"43/8582"</f>
        <v>43/8582</v>
      </c>
      <c r="E67">
        <v>9.5681167601732495E-2</v>
      </c>
      <c r="F67">
        <v>0.24666259932454301</v>
      </c>
      <c r="G67">
        <v>0.20824307076290599</v>
      </c>
      <c r="H67" t="s">
        <v>2117</v>
      </c>
      <c r="I67">
        <v>1</v>
      </c>
      <c r="J67" t="str">
        <f t="shared" si="5"/>
        <v/>
      </c>
    </row>
    <row r="68" spans="1:10">
      <c r="A68" t="s">
        <v>130</v>
      </c>
      <c r="B68" t="s">
        <v>131</v>
      </c>
      <c r="C68" t="str">
        <f t="shared" si="4"/>
        <v>1/20</v>
      </c>
      <c r="D68" t="str">
        <f>"46/8582"</f>
        <v>46/8582</v>
      </c>
      <c r="E68">
        <v>0.102021309245374</v>
      </c>
      <c r="F68">
        <v>0.24666259932454301</v>
      </c>
      <c r="G68">
        <v>0.20824307076290599</v>
      </c>
      <c r="H68" t="s">
        <v>1572</v>
      </c>
      <c r="I68">
        <v>1</v>
      </c>
      <c r="J68" t="str">
        <f t="shared" si="5"/>
        <v/>
      </c>
    </row>
    <row r="69" spans="1:10">
      <c r="A69" t="s">
        <v>1515</v>
      </c>
      <c r="B69" t="s">
        <v>1516</v>
      </c>
      <c r="C69" t="str">
        <f t="shared" si="4"/>
        <v>1/20</v>
      </c>
      <c r="D69" t="str">
        <f>"46/8582"</f>
        <v>46/8582</v>
      </c>
      <c r="E69">
        <v>0.102021309245374</v>
      </c>
      <c r="F69">
        <v>0.24666259932454301</v>
      </c>
      <c r="G69">
        <v>0.20824307076290599</v>
      </c>
      <c r="H69" t="s">
        <v>2119</v>
      </c>
      <c r="I69">
        <v>1</v>
      </c>
      <c r="J69" t="str">
        <f t="shared" si="5"/>
        <v/>
      </c>
    </row>
    <row r="70" spans="1:10">
      <c r="A70" t="s">
        <v>61</v>
      </c>
      <c r="B70" t="s">
        <v>62</v>
      </c>
      <c r="C70" t="str">
        <f t="shared" si="4"/>
        <v>1/20</v>
      </c>
      <c r="D70" t="str">
        <f>"46/8582"</f>
        <v>46/8582</v>
      </c>
      <c r="E70">
        <v>0.102021309245374</v>
      </c>
      <c r="F70">
        <v>0.24666259932454301</v>
      </c>
      <c r="G70">
        <v>0.20824307076290599</v>
      </c>
      <c r="H70" t="s">
        <v>2119</v>
      </c>
      <c r="I70">
        <v>1</v>
      </c>
      <c r="J70" t="str">
        <f t="shared" si="5"/>
        <v/>
      </c>
    </row>
    <row r="71" spans="1:10">
      <c r="A71" t="s">
        <v>288</v>
      </c>
      <c r="B71" t="s">
        <v>289</v>
      </c>
      <c r="C71" t="str">
        <f t="shared" si="4"/>
        <v>1/20</v>
      </c>
      <c r="D71" t="str">
        <f>"46/8582"</f>
        <v>46/8582</v>
      </c>
      <c r="E71">
        <v>0.102021309245374</v>
      </c>
      <c r="F71">
        <v>0.24666259932454301</v>
      </c>
      <c r="G71">
        <v>0.20824307076290599</v>
      </c>
      <c r="H71" t="s">
        <v>282</v>
      </c>
      <c r="I71">
        <v>1</v>
      </c>
      <c r="J71" t="str">
        <f t="shared" si="5"/>
        <v/>
      </c>
    </row>
    <row r="72" spans="1:10">
      <c r="A72" t="s">
        <v>1656</v>
      </c>
      <c r="B72" t="s">
        <v>1657</v>
      </c>
      <c r="C72" t="str">
        <f t="shared" si="4"/>
        <v>1/20</v>
      </c>
      <c r="D72" t="str">
        <f>"47/8582"</f>
        <v>47/8582</v>
      </c>
      <c r="E72">
        <v>0.104125289308061</v>
      </c>
      <c r="F72">
        <v>0.24666259932454301</v>
      </c>
      <c r="G72">
        <v>0.20824307076290599</v>
      </c>
      <c r="H72" t="s">
        <v>1727</v>
      </c>
      <c r="I72">
        <v>1</v>
      </c>
      <c r="J72" t="str">
        <f t="shared" si="5"/>
        <v/>
      </c>
    </row>
    <row r="73" spans="1:10">
      <c r="A73" t="s">
        <v>1658</v>
      </c>
      <c r="B73" t="s">
        <v>1659</v>
      </c>
      <c r="C73" t="str">
        <f t="shared" si="4"/>
        <v>1/20</v>
      </c>
      <c r="D73" t="str">
        <f>"47/8582"</f>
        <v>47/8582</v>
      </c>
      <c r="E73">
        <v>0.104125289308061</v>
      </c>
      <c r="F73">
        <v>0.24666259932454301</v>
      </c>
      <c r="G73">
        <v>0.20824307076290599</v>
      </c>
      <c r="H73" t="s">
        <v>1727</v>
      </c>
      <c r="I73">
        <v>1</v>
      </c>
      <c r="J73" t="str">
        <f t="shared" si="5"/>
        <v/>
      </c>
    </row>
    <row r="74" spans="1:10">
      <c r="A74" t="s">
        <v>322</v>
      </c>
      <c r="B74" t="s">
        <v>323</v>
      </c>
      <c r="C74" t="str">
        <f t="shared" si="4"/>
        <v>1/20</v>
      </c>
      <c r="D74" t="str">
        <f>"49/8582"</f>
        <v>49/8582</v>
      </c>
      <c r="E74">
        <v>0.108319208127448</v>
      </c>
      <c r="F74">
        <v>0.24666259932454301</v>
      </c>
      <c r="G74">
        <v>0.20824307076290599</v>
      </c>
      <c r="H74" t="s">
        <v>1562</v>
      </c>
      <c r="I74">
        <v>1</v>
      </c>
      <c r="J74" t="str">
        <f t="shared" si="5"/>
        <v/>
      </c>
    </row>
    <row r="75" spans="1:10">
      <c r="A75" t="s">
        <v>325</v>
      </c>
      <c r="B75" t="s">
        <v>326</v>
      </c>
      <c r="C75" t="str">
        <f t="shared" si="4"/>
        <v>1/20</v>
      </c>
      <c r="D75" t="str">
        <f>"51/8582"</f>
        <v>51/8582</v>
      </c>
      <c r="E75">
        <v>0.112494470966936</v>
      </c>
      <c r="F75">
        <v>0.24666259932454301</v>
      </c>
      <c r="G75">
        <v>0.20824307076290599</v>
      </c>
      <c r="H75" t="s">
        <v>1562</v>
      </c>
      <c r="I75">
        <v>1</v>
      </c>
      <c r="J75" t="str">
        <f t="shared" si="5"/>
        <v/>
      </c>
    </row>
    <row r="76" spans="1:10">
      <c r="A76" t="s">
        <v>327</v>
      </c>
      <c r="B76" t="s">
        <v>328</v>
      </c>
      <c r="C76" t="str">
        <f t="shared" si="4"/>
        <v>1/20</v>
      </c>
      <c r="D76" t="str">
        <f>"51/8582"</f>
        <v>51/8582</v>
      </c>
      <c r="E76">
        <v>0.112494470966936</v>
      </c>
      <c r="F76">
        <v>0.24666259932454301</v>
      </c>
      <c r="G76">
        <v>0.20824307076290599</v>
      </c>
      <c r="H76" t="s">
        <v>1562</v>
      </c>
      <c r="I76">
        <v>1</v>
      </c>
      <c r="J76" t="str">
        <f t="shared" si="5"/>
        <v/>
      </c>
    </row>
    <row r="77" spans="1:10">
      <c r="A77" t="s">
        <v>329</v>
      </c>
      <c r="B77" t="s">
        <v>330</v>
      </c>
      <c r="C77" t="str">
        <f t="shared" si="4"/>
        <v>1/20</v>
      </c>
      <c r="D77" t="str">
        <f>"51/8582"</f>
        <v>51/8582</v>
      </c>
      <c r="E77">
        <v>0.112494470966936</v>
      </c>
      <c r="F77">
        <v>0.24666259932454301</v>
      </c>
      <c r="G77">
        <v>0.20824307076290599</v>
      </c>
      <c r="H77" t="s">
        <v>1562</v>
      </c>
      <c r="I77">
        <v>1</v>
      </c>
      <c r="J77" t="str">
        <f t="shared" si="5"/>
        <v/>
      </c>
    </row>
    <row r="78" spans="1:10">
      <c r="A78" t="s">
        <v>1230</v>
      </c>
      <c r="B78" t="s">
        <v>1231</v>
      </c>
      <c r="C78" t="str">
        <f t="shared" si="4"/>
        <v>1/20</v>
      </c>
      <c r="D78" t="str">
        <f t="shared" ref="D78:D83" si="6">"52/8582"</f>
        <v>52/8582</v>
      </c>
      <c r="E78">
        <v>0.11457513098108001</v>
      </c>
      <c r="F78">
        <v>0.24666259932454301</v>
      </c>
      <c r="G78">
        <v>0.20824307076290599</v>
      </c>
      <c r="H78" t="s">
        <v>2119</v>
      </c>
      <c r="I78">
        <v>1</v>
      </c>
      <c r="J78" t="str">
        <f t="shared" si="5"/>
        <v/>
      </c>
    </row>
    <row r="79" spans="1:10">
      <c r="A79" t="s">
        <v>331</v>
      </c>
      <c r="B79" t="s">
        <v>332</v>
      </c>
      <c r="C79" t="str">
        <f t="shared" si="4"/>
        <v>1/20</v>
      </c>
      <c r="D79" t="str">
        <f t="shared" si="6"/>
        <v>52/8582</v>
      </c>
      <c r="E79">
        <v>0.11457513098108001</v>
      </c>
      <c r="F79">
        <v>0.24666259932454301</v>
      </c>
      <c r="G79">
        <v>0.20824307076290599</v>
      </c>
      <c r="H79" t="s">
        <v>1562</v>
      </c>
      <c r="I79">
        <v>1</v>
      </c>
      <c r="J79" t="str">
        <f t="shared" si="5"/>
        <v/>
      </c>
    </row>
    <row r="80" spans="1:10">
      <c r="A80" t="s">
        <v>333</v>
      </c>
      <c r="B80" t="s">
        <v>334</v>
      </c>
      <c r="C80" t="str">
        <f t="shared" si="4"/>
        <v>1/20</v>
      </c>
      <c r="D80" t="str">
        <f t="shared" si="6"/>
        <v>52/8582</v>
      </c>
      <c r="E80">
        <v>0.11457513098108001</v>
      </c>
      <c r="F80">
        <v>0.24666259932454301</v>
      </c>
      <c r="G80">
        <v>0.20824307076290599</v>
      </c>
      <c r="H80" t="s">
        <v>1562</v>
      </c>
      <c r="I80">
        <v>1</v>
      </c>
      <c r="J80" t="str">
        <f t="shared" si="5"/>
        <v/>
      </c>
    </row>
    <row r="81" spans="1:10">
      <c r="A81" t="s">
        <v>335</v>
      </c>
      <c r="B81" t="s">
        <v>336</v>
      </c>
      <c r="C81" t="str">
        <f t="shared" si="4"/>
        <v>1/20</v>
      </c>
      <c r="D81" t="str">
        <f t="shared" si="6"/>
        <v>52/8582</v>
      </c>
      <c r="E81">
        <v>0.11457513098108001</v>
      </c>
      <c r="F81">
        <v>0.24666259932454301</v>
      </c>
      <c r="G81">
        <v>0.20824307076290599</v>
      </c>
      <c r="H81" t="s">
        <v>1562</v>
      </c>
      <c r="I81">
        <v>1</v>
      </c>
      <c r="J81" t="str">
        <f t="shared" si="5"/>
        <v/>
      </c>
    </row>
    <row r="82" spans="1:10">
      <c r="A82" t="s">
        <v>337</v>
      </c>
      <c r="B82" t="s">
        <v>338</v>
      </c>
      <c r="C82" t="str">
        <f t="shared" si="4"/>
        <v>1/20</v>
      </c>
      <c r="D82" t="str">
        <f t="shared" si="6"/>
        <v>52/8582</v>
      </c>
      <c r="E82">
        <v>0.11457513098108001</v>
      </c>
      <c r="F82">
        <v>0.24666259932454301</v>
      </c>
      <c r="G82">
        <v>0.20824307076290599</v>
      </c>
      <c r="H82" t="s">
        <v>1562</v>
      </c>
      <c r="I82">
        <v>1</v>
      </c>
      <c r="J82" t="str">
        <f t="shared" si="5"/>
        <v/>
      </c>
    </row>
    <row r="83" spans="1:10">
      <c r="A83" t="s">
        <v>339</v>
      </c>
      <c r="B83" t="s">
        <v>340</v>
      </c>
      <c r="C83" t="str">
        <f t="shared" si="4"/>
        <v>1/20</v>
      </c>
      <c r="D83" t="str">
        <f t="shared" si="6"/>
        <v>52/8582</v>
      </c>
      <c r="E83">
        <v>0.11457513098108001</v>
      </c>
      <c r="F83">
        <v>0.24666259932454301</v>
      </c>
      <c r="G83">
        <v>0.20824307076290599</v>
      </c>
      <c r="H83" t="s">
        <v>1562</v>
      </c>
      <c r="I83">
        <v>1</v>
      </c>
      <c r="J83" t="str">
        <f t="shared" si="5"/>
        <v/>
      </c>
    </row>
    <row r="84" spans="1:10">
      <c r="A84" t="s">
        <v>341</v>
      </c>
      <c r="B84" t="s">
        <v>342</v>
      </c>
      <c r="C84" t="str">
        <f t="shared" si="4"/>
        <v>1/20</v>
      </c>
      <c r="D84" t="str">
        <f>"53/8582"</f>
        <v>53/8582</v>
      </c>
      <c r="E84">
        <v>0.116651156465298</v>
      </c>
      <c r="F84">
        <v>0.24666259932454301</v>
      </c>
      <c r="G84">
        <v>0.20824307076290599</v>
      </c>
      <c r="H84" t="s">
        <v>1562</v>
      </c>
      <c r="I84">
        <v>1</v>
      </c>
      <c r="J84" t="str">
        <f t="shared" si="5"/>
        <v/>
      </c>
    </row>
    <row r="85" spans="1:10">
      <c r="A85" t="s">
        <v>1003</v>
      </c>
      <c r="B85" t="s">
        <v>1004</v>
      </c>
      <c r="C85" t="str">
        <f t="shared" si="4"/>
        <v>1/20</v>
      </c>
      <c r="D85" t="str">
        <f>"53/8582"</f>
        <v>53/8582</v>
      </c>
      <c r="E85">
        <v>0.116651156465298</v>
      </c>
      <c r="F85">
        <v>0.24666259932454301</v>
      </c>
      <c r="G85">
        <v>0.20824307076290599</v>
      </c>
      <c r="H85" t="s">
        <v>2117</v>
      </c>
      <c r="I85">
        <v>1</v>
      </c>
      <c r="J85" t="str">
        <f t="shared" si="5"/>
        <v/>
      </c>
    </row>
    <row r="86" spans="1:10">
      <c r="A86" t="s">
        <v>343</v>
      </c>
      <c r="B86" t="s">
        <v>344</v>
      </c>
      <c r="C86" t="str">
        <f t="shared" si="4"/>
        <v>1/20</v>
      </c>
      <c r="D86" t="str">
        <f>"54/8582"</f>
        <v>54/8582</v>
      </c>
      <c r="E86">
        <v>0.118722557200518</v>
      </c>
      <c r="F86">
        <v>0.24666259932454301</v>
      </c>
      <c r="G86">
        <v>0.20824307076290599</v>
      </c>
      <c r="H86" t="s">
        <v>1562</v>
      </c>
      <c r="I86">
        <v>1</v>
      </c>
      <c r="J86" t="str">
        <f t="shared" si="5"/>
        <v/>
      </c>
    </row>
    <row r="87" spans="1:10">
      <c r="A87" t="s">
        <v>345</v>
      </c>
      <c r="B87" t="s">
        <v>346</v>
      </c>
      <c r="C87" t="str">
        <f t="shared" si="4"/>
        <v>1/20</v>
      </c>
      <c r="D87" t="str">
        <f>"55/8582"</f>
        <v>55/8582</v>
      </c>
      <c r="E87">
        <v>0.12078934294817199</v>
      </c>
      <c r="F87">
        <v>0.24666259932454301</v>
      </c>
      <c r="G87">
        <v>0.20824307076290599</v>
      </c>
      <c r="H87" t="s">
        <v>1562</v>
      </c>
      <c r="I87">
        <v>1</v>
      </c>
      <c r="J87" t="str">
        <f t="shared" si="5"/>
        <v/>
      </c>
    </row>
    <row r="88" spans="1:10">
      <c r="A88" t="s">
        <v>347</v>
      </c>
      <c r="B88" t="s">
        <v>348</v>
      </c>
      <c r="C88" t="str">
        <f t="shared" si="4"/>
        <v>1/20</v>
      </c>
      <c r="D88" t="str">
        <f>"55/8582"</f>
        <v>55/8582</v>
      </c>
      <c r="E88">
        <v>0.12078934294817199</v>
      </c>
      <c r="F88">
        <v>0.24666259932454301</v>
      </c>
      <c r="G88">
        <v>0.20824307076290599</v>
      </c>
      <c r="H88" t="s">
        <v>1562</v>
      </c>
      <c r="I88">
        <v>1</v>
      </c>
      <c r="J88" t="str">
        <f t="shared" si="5"/>
        <v/>
      </c>
    </row>
    <row r="89" spans="1:10">
      <c r="A89" t="s">
        <v>351</v>
      </c>
      <c r="B89" t="s">
        <v>352</v>
      </c>
      <c r="C89" t="str">
        <f t="shared" si="4"/>
        <v>1/20</v>
      </c>
      <c r="D89" t="str">
        <f>"56/8582"</f>
        <v>56/8582</v>
      </c>
      <c r="E89">
        <v>0.122851523450229</v>
      </c>
      <c r="F89">
        <v>0.24666259932454301</v>
      </c>
      <c r="G89">
        <v>0.20824307076290599</v>
      </c>
      <c r="H89" t="s">
        <v>1562</v>
      </c>
      <c r="I89">
        <v>1</v>
      </c>
      <c r="J89" t="str">
        <f t="shared" si="5"/>
        <v/>
      </c>
    </row>
    <row r="90" spans="1:10">
      <c r="A90" t="s">
        <v>353</v>
      </c>
      <c r="B90" t="s">
        <v>354</v>
      </c>
      <c r="C90" t="str">
        <f t="shared" si="4"/>
        <v>1/20</v>
      </c>
      <c r="D90" t="str">
        <f>"56/8582"</f>
        <v>56/8582</v>
      </c>
      <c r="E90">
        <v>0.122851523450229</v>
      </c>
      <c r="F90">
        <v>0.24666259932454301</v>
      </c>
      <c r="G90">
        <v>0.20824307076290599</v>
      </c>
      <c r="H90" t="s">
        <v>1562</v>
      </c>
      <c r="I90">
        <v>1</v>
      </c>
      <c r="J90" t="str">
        <f t="shared" si="5"/>
        <v/>
      </c>
    </row>
    <row r="91" spans="1:10">
      <c r="A91" t="s">
        <v>1563</v>
      </c>
      <c r="B91" t="s">
        <v>1564</v>
      </c>
      <c r="C91" t="str">
        <f t="shared" si="4"/>
        <v>1/20</v>
      </c>
      <c r="D91" t="str">
        <f>"57/8582"</f>
        <v>57/8582</v>
      </c>
      <c r="E91">
        <v>0.124909108429233</v>
      </c>
      <c r="F91">
        <v>0.24666259932454301</v>
      </c>
      <c r="G91">
        <v>0.20824307076290599</v>
      </c>
      <c r="H91" t="s">
        <v>1553</v>
      </c>
      <c r="I91">
        <v>1</v>
      </c>
      <c r="J91" t="str">
        <f t="shared" si="5"/>
        <v/>
      </c>
    </row>
    <row r="92" spans="1:10">
      <c r="A92" t="s">
        <v>355</v>
      </c>
      <c r="B92" t="s">
        <v>356</v>
      </c>
      <c r="C92" t="str">
        <f t="shared" si="4"/>
        <v>1/20</v>
      </c>
      <c r="D92" t="str">
        <f>"57/8582"</f>
        <v>57/8582</v>
      </c>
      <c r="E92">
        <v>0.124909108429233</v>
      </c>
      <c r="F92">
        <v>0.24666259932454301</v>
      </c>
      <c r="G92">
        <v>0.20824307076290599</v>
      </c>
      <c r="H92" t="s">
        <v>1562</v>
      </c>
      <c r="I92">
        <v>1</v>
      </c>
      <c r="J92" t="str">
        <f t="shared" si="5"/>
        <v/>
      </c>
    </row>
    <row r="93" spans="1:10">
      <c r="A93" t="s">
        <v>357</v>
      </c>
      <c r="B93" t="s">
        <v>358</v>
      </c>
      <c r="C93" t="str">
        <f t="shared" si="4"/>
        <v>1/20</v>
      </c>
      <c r="D93" t="str">
        <f>"57/8582"</f>
        <v>57/8582</v>
      </c>
      <c r="E93">
        <v>0.124909108429233</v>
      </c>
      <c r="F93">
        <v>0.24666259932454301</v>
      </c>
      <c r="G93">
        <v>0.20824307076290599</v>
      </c>
      <c r="H93" t="s">
        <v>1562</v>
      </c>
      <c r="I93">
        <v>1</v>
      </c>
      <c r="J93" t="str">
        <f t="shared" si="5"/>
        <v/>
      </c>
    </row>
    <row r="94" spans="1:10">
      <c r="A94" t="s">
        <v>359</v>
      </c>
      <c r="B94" t="s">
        <v>360</v>
      </c>
      <c r="C94" t="str">
        <f t="shared" si="4"/>
        <v>1/20</v>
      </c>
      <c r="D94" t="str">
        <f>"57/8582"</f>
        <v>57/8582</v>
      </c>
      <c r="E94">
        <v>0.124909108429233</v>
      </c>
      <c r="F94">
        <v>0.24666259932454301</v>
      </c>
      <c r="G94">
        <v>0.20824307076290599</v>
      </c>
      <c r="H94" t="s">
        <v>1562</v>
      </c>
      <c r="I94">
        <v>1</v>
      </c>
      <c r="J94" t="str">
        <f t="shared" si="5"/>
        <v/>
      </c>
    </row>
    <row r="95" spans="1:10">
      <c r="A95" t="s">
        <v>361</v>
      </c>
      <c r="B95" t="s">
        <v>362</v>
      </c>
      <c r="C95" t="str">
        <f t="shared" si="4"/>
        <v>1/20</v>
      </c>
      <c r="D95" t="str">
        <f>"57/8582"</f>
        <v>57/8582</v>
      </c>
      <c r="E95">
        <v>0.124909108429233</v>
      </c>
      <c r="F95">
        <v>0.24666259932454301</v>
      </c>
      <c r="G95">
        <v>0.20824307076290599</v>
      </c>
      <c r="H95" t="s">
        <v>1562</v>
      </c>
      <c r="I95">
        <v>1</v>
      </c>
      <c r="J95" t="str">
        <f t="shared" si="5"/>
        <v/>
      </c>
    </row>
    <row r="96" spans="1:10">
      <c r="A96" t="s">
        <v>363</v>
      </c>
      <c r="B96" t="s">
        <v>364</v>
      </c>
      <c r="C96" t="str">
        <f t="shared" si="4"/>
        <v>1/20</v>
      </c>
      <c r="D96" t="str">
        <f>"59/8582"</f>
        <v>59/8582</v>
      </c>
      <c r="E96">
        <v>0.129010530611365</v>
      </c>
      <c r="F96">
        <v>0.24666259932454301</v>
      </c>
      <c r="G96">
        <v>0.20824307076290599</v>
      </c>
      <c r="H96" t="s">
        <v>1562</v>
      </c>
      <c r="I96">
        <v>1</v>
      </c>
      <c r="J96" t="str">
        <f t="shared" si="5"/>
        <v/>
      </c>
    </row>
    <row r="97" spans="1:10">
      <c r="A97" t="s">
        <v>365</v>
      </c>
      <c r="B97" t="s">
        <v>366</v>
      </c>
      <c r="C97" t="str">
        <f t="shared" si="4"/>
        <v>1/20</v>
      </c>
      <c r="D97" t="str">
        <f>"60/8582"</f>
        <v>60/8582</v>
      </c>
      <c r="E97">
        <v>0.131054387162787</v>
      </c>
      <c r="F97">
        <v>0.24666259932454301</v>
      </c>
      <c r="G97">
        <v>0.20824307076290599</v>
      </c>
      <c r="H97" t="s">
        <v>1562</v>
      </c>
      <c r="I97">
        <v>1</v>
      </c>
      <c r="J97" t="str">
        <f t="shared" si="5"/>
        <v/>
      </c>
    </row>
    <row r="98" spans="1:10">
      <c r="A98" t="s">
        <v>367</v>
      </c>
      <c r="B98" t="s">
        <v>368</v>
      </c>
      <c r="C98" t="str">
        <f t="shared" si="4"/>
        <v>1/20</v>
      </c>
      <c r="D98" t="str">
        <f>"62/8582"</f>
        <v>62/8582</v>
      </c>
      <c r="E98">
        <v>0.13512843941243599</v>
      </c>
      <c r="F98">
        <v>0.24666259932454301</v>
      </c>
      <c r="G98">
        <v>0.20824307076290599</v>
      </c>
      <c r="H98" t="s">
        <v>1562</v>
      </c>
      <c r="I98">
        <v>1</v>
      </c>
      <c r="J98" t="str">
        <f t="shared" si="5"/>
        <v/>
      </c>
    </row>
    <row r="99" spans="1:10">
      <c r="A99" t="s">
        <v>369</v>
      </c>
      <c r="B99" t="s">
        <v>370</v>
      </c>
      <c r="C99" t="str">
        <f t="shared" si="4"/>
        <v>1/20</v>
      </c>
      <c r="D99" t="str">
        <f>"63/8582"</f>
        <v>63/8582</v>
      </c>
      <c r="E99">
        <v>0.137158654343393</v>
      </c>
      <c r="F99">
        <v>0.24666259932454301</v>
      </c>
      <c r="G99">
        <v>0.20824307076290599</v>
      </c>
      <c r="H99" t="s">
        <v>1562</v>
      </c>
      <c r="I99">
        <v>1</v>
      </c>
      <c r="J99" t="str">
        <f t="shared" si="5"/>
        <v/>
      </c>
    </row>
    <row r="100" spans="1:10">
      <c r="A100" t="s">
        <v>371</v>
      </c>
      <c r="B100" t="s">
        <v>372</v>
      </c>
      <c r="C100" t="str">
        <f t="shared" si="4"/>
        <v>1/20</v>
      </c>
      <c r="D100" t="str">
        <f>"63/8582"</f>
        <v>63/8582</v>
      </c>
      <c r="E100">
        <v>0.137158654343393</v>
      </c>
      <c r="F100">
        <v>0.24666259932454301</v>
      </c>
      <c r="G100">
        <v>0.20824307076290599</v>
      </c>
      <c r="H100" t="s">
        <v>1562</v>
      </c>
      <c r="I100">
        <v>1</v>
      </c>
      <c r="J100" t="str">
        <f t="shared" si="5"/>
        <v/>
      </c>
    </row>
    <row r="101" spans="1:10">
      <c r="A101" t="s">
        <v>373</v>
      </c>
      <c r="B101" t="s">
        <v>374</v>
      </c>
      <c r="C101" t="str">
        <f t="shared" si="4"/>
        <v>1/20</v>
      </c>
      <c r="D101" t="str">
        <f>"63/8582"</f>
        <v>63/8582</v>
      </c>
      <c r="E101">
        <v>0.137158654343393</v>
      </c>
      <c r="F101">
        <v>0.24666259932454301</v>
      </c>
      <c r="G101">
        <v>0.20824307076290599</v>
      </c>
      <c r="H101" t="s">
        <v>1562</v>
      </c>
      <c r="I101">
        <v>1</v>
      </c>
      <c r="J101" t="str">
        <f t="shared" si="5"/>
        <v/>
      </c>
    </row>
    <row r="102" spans="1:10">
      <c r="A102" t="s">
        <v>375</v>
      </c>
      <c r="B102" t="s">
        <v>376</v>
      </c>
      <c r="C102" t="str">
        <f t="shared" si="4"/>
        <v>1/20</v>
      </c>
      <c r="D102" t="str">
        <f>"64/8582"</f>
        <v>64/8582</v>
      </c>
      <c r="E102">
        <v>0.139184341268282</v>
      </c>
      <c r="F102">
        <v>0.24666259932454301</v>
      </c>
      <c r="G102">
        <v>0.20824307076290599</v>
      </c>
      <c r="H102" t="s">
        <v>1562</v>
      </c>
      <c r="I102">
        <v>1</v>
      </c>
      <c r="J102" t="str">
        <f t="shared" si="5"/>
        <v/>
      </c>
    </row>
    <row r="103" spans="1:10">
      <c r="A103" t="s">
        <v>377</v>
      </c>
      <c r="B103" t="s">
        <v>378</v>
      </c>
      <c r="C103" t="str">
        <f t="shared" si="4"/>
        <v>1/20</v>
      </c>
      <c r="D103" t="str">
        <f>"64/8582"</f>
        <v>64/8582</v>
      </c>
      <c r="E103">
        <v>0.139184341268282</v>
      </c>
      <c r="F103">
        <v>0.24666259932454301</v>
      </c>
      <c r="G103">
        <v>0.20824307076290599</v>
      </c>
      <c r="H103" t="s">
        <v>1562</v>
      </c>
      <c r="I103">
        <v>1</v>
      </c>
      <c r="J103" t="str">
        <f t="shared" si="5"/>
        <v/>
      </c>
    </row>
    <row r="104" spans="1:10">
      <c r="A104" t="s">
        <v>379</v>
      </c>
      <c r="B104" t="s">
        <v>380</v>
      </c>
      <c r="C104" t="str">
        <f t="shared" si="4"/>
        <v>1/20</v>
      </c>
      <c r="D104" t="str">
        <f>"64/8582"</f>
        <v>64/8582</v>
      </c>
      <c r="E104">
        <v>0.139184341268282</v>
      </c>
      <c r="F104">
        <v>0.24666259932454301</v>
      </c>
      <c r="G104">
        <v>0.20824307076290599</v>
      </c>
      <c r="H104" t="s">
        <v>1562</v>
      </c>
      <c r="I104">
        <v>1</v>
      </c>
      <c r="J104" t="str">
        <f t="shared" si="5"/>
        <v/>
      </c>
    </row>
    <row r="105" spans="1:10">
      <c r="A105" t="s">
        <v>293</v>
      </c>
      <c r="B105" t="s">
        <v>294</v>
      </c>
      <c r="C105" t="str">
        <f t="shared" si="4"/>
        <v>1/20</v>
      </c>
      <c r="D105" t="str">
        <f>"64/8582"</f>
        <v>64/8582</v>
      </c>
      <c r="E105">
        <v>0.139184341268282</v>
      </c>
      <c r="F105">
        <v>0.24666259932454301</v>
      </c>
      <c r="G105">
        <v>0.20824307076290599</v>
      </c>
      <c r="H105" t="s">
        <v>282</v>
      </c>
      <c r="I105">
        <v>1</v>
      </c>
      <c r="J105" t="str">
        <f t="shared" si="5"/>
        <v/>
      </c>
    </row>
    <row r="106" spans="1:10">
      <c r="A106" t="s">
        <v>381</v>
      </c>
      <c r="B106" t="s">
        <v>382</v>
      </c>
      <c r="C106" t="str">
        <f t="shared" si="4"/>
        <v>1/20</v>
      </c>
      <c r="D106" t="str">
        <f>"66/8582"</f>
        <v>66/8582</v>
      </c>
      <c r="E106">
        <v>0.14322216935458501</v>
      </c>
      <c r="F106">
        <v>0.24666259932454301</v>
      </c>
      <c r="G106">
        <v>0.20824307076290599</v>
      </c>
      <c r="H106" t="s">
        <v>1562</v>
      </c>
      <c r="I106">
        <v>1</v>
      </c>
      <c r="J106" t="str">
        <f t="shared" si="5"/>
        <v/>
      </c>
    </row>
    <row r="107" spans="1:10">
      <c r="A107" t="s">
        <v>93</v>
      </c>
      <c r="B107" t="s">
        <v>94</v>
      </c>
      <c r="C107" t="str">
        <f t="shared" si="4"/>
        <v>1/20</v>
      </c>
      <c r="D107" t="str">
        <f>"66/8582"</f>
        <v>66/8582</v>
      </c>
      <c r="E107">
        <v>0.14322216935458501</v>
      </c>
      <c r="F107">
        <v>0.24666259932454301</v>
      </c>
      <c r="G107">
        <v>0.20824307076290599</v>
      </c>
      <c r="H107" t="s">
        <v>1843</v>
      </c>
      <c r="I107">
        <v>1</v>
      </c>
      <c r="J107" t="str">
        <f t="shared" si="5"/>
        <v/>
      </c>
    </row>
    <row r="108" spans="1:10">
      <c r="A108" t="s">
        <v>383</v>
      </c>
      <c r="B108" t="s">
        <v>384</v>
      </c>
      <c r="C108" t="str">
        <f t="shared" si="4"/>
        <v>1/20</v>
      </c>
      <c r="D108" t="str">
        <f>"66/8582"</f>
        <v>66/8582</v>
      </c>
      <c r="E108">
        <v>0.14322216935458501</v>
      </c>
      <c r="F108">
        <v>0.24666259932454301</v>
      </c>
      <c r="G108">
        <v>0.20824307076290599</v>
      </c>
      <c r="H108" t="s">
        <v>1562</v>
      </c>
      <c r="I108">
        <v>1</v>
      </c>
      <c r="J108" t="str">
        <f t="shared" si="5"/>
        <v/>
      </c>
    </row>
    <row r="109" spans="1:10">
      <c r="A109" t="s">
        <v>385</v>
      </c>
      <c r="B109" t="s">
        <v>386</v>
      </c>
      <c r="C109" t="str">
        <f t="shared" si="4"/>
        <v>1/20</v>
      </c>
      <c r="D109" t="str">
        <f>"66/8582"</f>
        <v>66/8582</v>
      </c>
      <c r="E109">
        <v>0.14322216935458501</v>
      </c>
      <c r="F109">
        <v>0.24666259932454301</v>
      </c>
      <c r="G109">
        <v>0.20824307076290599</v>
      </c>
      <c r="H109" t="s">
        <v>1562</v>
      </c>
      <c r="I109">
        <v>1</v>
      </c>
      <c r="J109" t="str">
        <f t="shared" si="5"/>
        <v/>
      </c>
    </row>
    <row r="110" spans="1:10">
      <c r="A110" t="s">
        <v>387</v>
      </c>
      <c r="B110" t="s">
        <v>388</v>
      </c>
      <c r="C110" t="str">
        <f t="shared" si="4"/>
        <v>1/20</v>
      </c>
      <c r="D110" t="str">
        <f>"67/8582"</f>
        <v>67/8582</v>
      </c>
      <c r="E110">
        <v>0.14523432959565</v>
      </c>
      <c r="F110">
        <v>0.24666259932454301</v>
      </c>
      <c r="G110">
        <v>0.20824307076290599</v>
      </c>
      <c r="H110" t="s">
        <v>1562</v>
      </c>
      <c r="I110">
        <v>1</v>
      </c>
      <c r="J110" t="str">
        <f t="shared" si="5"/>
        <v/>
      </c>
    </row>
    <row r="111" spans="1:10">
      <c r="A111" t="s">
        <v>389</v>
      </c>
      <c r="B111" t="s">
        <v>390</v>
      </c>
      <c r="C111" t="str">
        <f t="shared" si="4"/>
        <v>1/20</v>
      </c>
      <c r="D111" t="str">
        <f>"68/8582"</f>
        <v>68/8582</v>
      </c>
      <c r="E111">
        <v>0.14724199999002299</v>
      </c>
      <c r="F111">
        <v>0.24666259932454301</v>
      </c>
      <c r="G111">
        <v>0.20824307076290599</v>
      </c>
      <c r="H111" t="s">
        <v>1562</v>
      </c>
      <c r="I111">
        <v>1</v>
      </c>
      <c r="J111" t="str">
        <f t="shared" si="5"/>
        <v/>
      </c>
    </row>
    <row r="112" spans="1:10">
      <c r="A112" t="s">
        <v>391</v>
      </c>
      <c r="B112" t="s">
        <v>392</v>
      </c>
      <c r="C112" t="str">
        <f t="shared" si="4"/>
        <v>1/20</v>
      </c>
      <c r="D112" t="str">
        <f>"68/8582"</f>
        <v>68/8582</v>
      </c>
      <c r="E112">
        <v>0.14724199999002299</v>
      </c>
      <c r="F112">
        <v>0.24666259932454301</v>
      </c>
      <c r="G112">
        <v>0.20824307076290599</v>
      </c>
      <c r="H112" t="s">
        <v>1562</v>
      </c>
      <c r="I112">
        <v>1</v>
      </c>
      <c r="J112" t="str">
        <f t="shared" si="5"/>
        <v/>
      </c>
    </row>
    <row r="113" spans="1:10">
      <c r="A113" t="s">
        <v>1052</v>
      </c>
      <c r="B113" t="s">
        <v>1053</v>
      </c>
      <c r="C113" t="str">
        <f t="shared" si="4"/>
        <v>1/20</v>
      </c>
      <c r="D113" t="str">
        <f>"69/8582"</f>
        <v>69/8582</v>
      </c>
      <c r="E113">
        <v>0.14924519002997999</v>
      </c>
      <c r="F113">
        <v>0.24666259932454301</v>
      </c>
      <c r="G113">
        <v>0.20824307076290599</v>
      </c>
      <c r="H113" t="s">
        <v>1729</v>
      </c>
      <c r="I113">
        <v>1</v>
      </c>
      <c r="J113" t="str">
        <f t="shared" si="5"/>
        <v/>
      </c>
    </row>
    <row r="114" spans="1:10">
      <c r="A114" t="s">
        <v>393</v>
      </c>
      <c r="B114" t="s">
        <v>394</v>
      </c>
      <c r="C114" t="str">
        <f t="shared" si="4"/>
        <v>1/20</v>
      </c>
      <c r="D114" t="str">
        <f>"70/8582"</f>
        <v>70/8582</v>
      </c>
      <c r="E114">
        <v>0.15124390918884301</v>
      </c>
      <c r="F114">
        <v>0.24666259932454301</v>
      </c>
      <c r="G114">
        <v>0.20824307076290599</v>
      </c>
      <c r="H114" t="s">
        <v>1562</v>
      </c>
      <c r="I114">
        <v>1</v>
      </c>
      <c r="J114" t="str">
        <f t="shared" si="5"/>
        <v/>
      </c>
    </row>
    <row r="115" spans="1:10">
      <c r="A115" t="s">
        <v>395</v>
      </c>
      <c r="B115" t="s">
        <v>396</v>
      </c>
      <c r="C115" t="str">
        <f t="shared" si="4"/>
        <v>1/20</v>
      </c>
      <c r="D115" t="str">
        <f>"70/8582"</f>
        <v>70/8582</v>
      </c>
      <c r="E115">
        <v>0.15124390918884301</v>
      </c>
      <c r="F115">
        <v>0.24666259932454301</v>
      </c>
      <c r="G115">
        <v>0.20824307076290599</v>
      </c>
      <c r="H115" t="s">
        <v>1562</v>
      </c>
      <c r="I115">
        <v>1</v>
      </c>
      <c r="J115" t="str">
        <f t="shared" si="5"/>
        <v/>
      </c>
    </row>
    <row r="116" spans="1:10">
      <c r="A116" t="s">
        <v>397</v>
      </c>
      <c r="B116" t="s">
        <v>398</v>
      </c>
      <c r="C116" t="str">
        <f t="shared" si="4"/>
        <v>1/20</v>
      </c>
      <c r="D116" t="str">
        <f>"70/8582"</f>
        <v>70/8582</v>
      </c>
      <c r="E116">
        <v>0.15124390918884301</v>
      </c>
      <c r="F116">
        <v>0.24666259932454301</v>
      </c>
      <c r="G116">
        <v>0.20824307076290599</v>
      </c>
      <c r="H116" t="s">
        <v>1562</v>
      </c>
      <c r="I116">
        <v>1</v>
      </c>
      <c r="J116" t="str">
        <f t="shared" si="5"/>
        <v/>
      </c>
    </row>
    <row r="117" spans="1:10">
      <c r="A117" t="s">
        <v>399</v>
      </c>
      <c r="B117" t="s">
        <v>400</v>
      </c>
      <c r="C117" t="str">
        <f t="shared" ref="C117:C180" si="7">"1/20"</f>
        <v>1/20</v>
      </c>
      <c r="D117" t="str">
        <f>"72/8582"</f>
        <v>72/8582</v>
      </c>
      <c r="E117">
        <v>0.155227972662004</v>
      </c>
      <c r="F117">
        <v>0.24666259932454301</v>
      </c>
      <c r="G117">
        <v>0.20824307076290599</v>
      </c>
      <c r="H117" t="s">
        <v>1562</v>
      </c>
      <c r="I117">
        <v>1</v>
      </c>
      <c r="J117" t="str">
        <f t="shared" si="5"/>
        <v/>
      </c>
    </row>
    <row r="118" spans="1:10">
      <c r="A118" t="s">
        <v>401</v>
      </c>
      <c r="B118" t="s">
        <v>402</v>
      </c>
      <c r="C118" t="str">
        <f t="shared" si="7"/>
        <v>1/20</v>
      </c>
      <c r="D118" t="str">
        <f>"73/8582"</f>
        <v>73/8582</v>
      </c>
      <c r="E118">
        <v>0.15721333582848601</v>
      </c>
      <c r="F118">
        <v>0.24666259932454301</v>
      </c>
      <c r="G118">
        <v>0.20824307076290599</v>
      </c>
      <c r="H118" t="s">
        <v>1562</v>
      </c>
      <c r="I118">
        <v>1</v>
      </c>
      <c r="J118" t="str">
        <f t="shared" si="5"/>
        <v/>
      </c>
    </row>
    <row r="119" spans="1:10">
      <c r="A119" t="s">
        <v>405</v>
      </c>
      <c r="B119" t="s">
        <v>406</v>
      </c>
      <c r="C119" t="str">
        <f t="shared" si="7"/>
        <v>1/20</v>
      </c>
      <c r="D119" t="str">
        <f>"73/8582"</f>
        <v>73/8582</v>
      </c>
      <c r="E119">
        <v>0.15721333582848601</v>
      </c>
      <c r="F119">
        <v>0.24666259932454301</v>
      </c>
      <c r="G119">
        <v>0.20824307076290599</v>
      </c>
      <c r="H119" t="s">
        <v>1562</v>
      </c>
      <c r="I119">
        <v>1</v>
      </c>
      <c r="J119" t="str">
        <f t="shared" si="5"/>
        <v/>
      </c>
    </row>
    <row r="120" spans="1:10">
      <c r="A120" t="s">
        <v>407</v>
      </c>
      <c r="B120" t="s">
        <v>408</v>
      </c>
      <c r="C120" t="str">
        <f t="shared" si="7"/>
        <v>1/20</v>
      </c>
      <c r="D120" t="str">
        <f>"74/8582"</f>
        <v>74/8582</v>
      </c>
      <c r="E120">
        <v>0.159194265818312</v>
      </c>
      <c r="F120">
        <v>0.24666259932454301</v>
      </c>
      <c r="G120">
        <v>0.20824307076290599</v>
      </c>
      <c r="H120" t="s">
        <v>1562</v>
      </c>
      <c r="I120">
        <v>1</v>
      </c>
      <c r="J120" t="str">
        <f t="shared" si="5"/>
        <v/>
      </c>
    </row>
    <row r="121" spans="1:10">
      <c r="A121" t="s">
        <v>409</v>
      </c>
      <c r="B121" t="s">
        <v>410</v>
      </c>
      <c r="C121" t="str">
        <f t="shared" si="7"/>
        <v>1/20</v>
      </c>
      <c r="D121" t="str">
        <f>"74/8582"</f>
        <v>74/8582</v>
      </c>
      <c r="E121">
        <v>0.159194265818312</v>
      </c>
      <c r="F121">
        <v>0.24666259932454301</v>
      </c>
      <c r="G121">
        <v>0.20824307076290599</v>
      </c>
      <c r="H121" t="s">
        <v>1562</v>
      </c>
      <c r="I121">
        <v>1</v>
      </c>
      <c r="J121" t="str">
        <f t="shared" si="5"/>
        <v/>
      </c>
    </row>
    <row r="122" spans="1:10">
      <c r="A122" t="s">
        <v>411</v>
      </c>
      <c r="B122" t="s">
        <v>412</v>
      </c>
      <c r="C122" t="str">
        <f t="shared" si="7"/>
        <v>1/20</v>
      </c>
      <c r="D122" t="str">
        <f>"75/8582"</f>
        <v>75/8582</v>
      </c>
      <c r="E122">
        <v>0.16117077201055899</v>
      </c>
      <c r="F122">
        <v>0.24666259932454301</v>
      </c>
      <c r="G122">
        <v>0.20824307076290599</v>
      </c>
      <c r="H122" t="s">
        <v>1562</v>
      </c>
      <c r="I122">
        <v>1</v>
      </c>
      <c r="J122" t="str">
        <f t="shared" si="5"/>
        <v/>
      </c>
    </row>
    <row r="123" spans="1:10">
      <c r="A123" t="s">
        <v>413</v>
      </c>
      <c r="B123" t="s">
        <v>414</v>
      </c>
      <c r="C123" t="str">
        <f t="shared" si="7"/>
        <v>1/20</v>
      </c>
      <c r="D123" t="str">
        <f>"75/8582"</f>
        <v>75/8582</v>
      </c>
      <c r="E123">
        <v>0.16117077201055899</v>
      </c>
      <c r="F123">
        <v>0.24666259932454301</v>
      </c>
      <c r="G123">
        <v>0.20824307076290599</v>
      </c>
      <c r="H123" t="s">
        <v>1562</v>
      </c>
      <c r="I123">
        <v>1</v>
      </c>
      <c r="J123" t="str">
        <f t="shared" si="5"/>
        <v/>
      </c>
    </row>
    <row r="124" spans="1:10">
      <c r="A124" t="s">
        <v>415</v>
      </c>
      <c r="B124" t="s">
        <v>416</v>
      </c>
      <c r="C124" t="str">
        <f t="shared" si="7"/>
        <v>1/20</v>
      </c>
      <c r="D124" t="str">
        <f>"76/8582"</f>
        <v>76/8582</v>
      </c>
      <c r="E124">
        <v>0.163142863765559</v>
      </c>
      <c r="F124">
        <v>0.24666259932454301</v>
      </c>
      <c r="G124">
        <v>0.20824307076290599</v>
      </c>
      <c r="H124" t="s">
        <v>1562</v>
      </c>
      <c r="I124">
        <v>1</v>
      </c>
      <c r="J124" t="str">
        <f t="shared" si="5"/>
        <v/>
      </c>
    </row>
    <row r="125" spans="1:10">
      <c r="A125" t="s">
        <v>417</v>
      </c>
      <c r="B125" t="s">
        <v>418</v>
      </c>
      <c r="C125" t="str">
        <f t="shared" si="7"/>
        <v>1/20</v>
      </c>
      <c r="D125" t="str">
        <f>"76/8582"</f>
        <v>76/8582</v>
      </c>
      <c r="E125">
        <v>0.163142863765559</v>
      </c>
      <c r="F125">
        <v>0.24666259932454301</v>
      </c>
      <c r="G125">
        <v>0.20824307076290599</v>
      </c>
      <c r="H125" t="s">
        <v>1562</v>
      </c>
      <c r="I125">
        <v>1</v>
      </c>
      <c r="J125" t="str">
        <f t="shared" si="5"/>
        <v/>
      </c>
    </row>
    <row r="126" spans="1:10">
      <c r="A126" t="s">
        <v>419</v>
      </c>
      <c r="B126" t="s">
        <v>420</v>
      </c>
      <c r="C126" t="str">
        <f t="shared" si="7"/>
        <v>1/20</v>
      </c>
      <c r="D126" t="str">
        <f>"77/8582"</f>
        <v>77/8582</v>
      </c>
      <c r="E126">
        <v>0.165110550424939</v>
      </c>
      <c r="F126">
        <v>0.24666259932454301</v>
      </c>
      <c r="G126">
        <v>0.20824307076290599</v>
      </c>
      <c r="H126" t="s">
        <v>1562</v>
      </c>
      <c r="I126">
        <v>1</v>
      </c>
      <c r="J126" t="str">
        <f t="shared" si="5"/>
        <v/>
      </c>
    </row>
    <row r="127" spans="1:10">
      <c r="A127" t="s">
        <v>421</v>
      </c>
      <c r="B127" t="s">
        <v>422</v>
      </c>
      <c r="C127" t="str">
        <f t="shared" si="7"/>
        <v>1/20</v>
      </c>
      <c r="D127" t="str">
        <f>"77/8582"</f>
        <v>77/8582</v>
      </c>
      <c r="E127">
        <v>0.165110550424939</v>
      </c>
      <c r="F127">
        <v>0.24666259932454301</v>
      </c>
      <c r="G127">
        <v>0.20824307076290599</v>
      </c>
      <c r="H127" t="s">
        <v>1562</v>
      </c>
      <c r="I127">
        <v>1</v>
      </c>
      <c r="J127" t="str">
        <f t="shared" si="5"/>
        <v/>
      </c>
    </row>
    <row r="128" spans="1:10">
      <c r="A128" t="s">
        <v>423</v>
      </c>
      <c r="B128" t="s">
        <v>424</v>
      </c>
      <c r="C128" t="str">
        <f t="shared" si="7"/>
        <v>1/20</v>
      </c>
      <c r="D128" t="str">
        <f>"77/8582"</f>
        <v>77/8582</v>
      </c>
      <c r="E128">
        <v>0.165110550424939</v>
      </c>
      <c r="F128">
        <v>0.24666259932454301</v>
      </c>
      <c r="G128">
        <v>0.20824307076290599</v>
      </c>
      <c r="H128" t="s">
        <v>1562</v>
      </c>
      <c r="I128">
        <v>1</v>
      </c>
      <c r="J128" t="str">
        <f t="shared" si="5"/>
        <v/>
      </c>
    </row>
    <row r="129" spans="1:10">
      <c r="A129" t="s">
        <v>425</v>
      </c>
      <c r="B129" t="s">
        <v>426</v>
      </c>
      <c r="C129" t="str">
        <f t="shared" si="7"/>
        <v>1/20</v>
      </c>
      <c r="D129" t="str">
        <f>"77/8582"</f>
        <v>77/8582</v>
      </c>
      <c r="E129">
        <v>0.165110550424939</v>
      </c>
      <c r="F129">
        <v>0.24666259932454301</v>
      </c>
      <c r="G129">
        <v>0.20824307076290599</v>
      </c>
      <c r="H129" t="s">
        <v>1562</v>
      </c>
      <c r="I129">
        <v>1</v>
      </c>
      <c r="J129" t="str">
        <f t="shared" si="5"/>
        <v/>
      </c>
    </row>
    <row r="130" spans="1:10">
      <c r="A130" t="s">
        <v>547</v>
      </c>
      <c r="B130" t="s">
        <v>548</v>
      </c>
      <c r="C130" t="str">
        <f t="shared" si="7"/>
        <v>1/20</v>
      </c>
      <c r="D130" t="str">
        <f>"78/8582"</f>
        <v>78/8582</v>
      </c>
      <c r="E130">
        <v>0.16707384131165301</v>
      </c>
      <c r="F130">
        <v>0.24666259932454301</v>
      </c>
      <c r="G130">
        <v>0.20824307076290599</v>
      </c>
      <c r="H130" t="s">
        <v>2118</v>
      </c>
      <c r="I130">
        <v>1</v>
      </c>
      <c r="J130" t="str">
        <f t="shared" ref="J130:J193" si="8">IF(F130&lt;0.05,"*","")</f>
        <v/>
      </c>
    </row>
    <row r="131" spans="1:10">
      <c r="A131" t="s">
        <v>549</v>
      </c>
      <c r="B131" t="s">
        <v>550</v>
      </c>
      <c r="C131" t="str">
        <f t="shared" si="7"/>
        <v>1/20</v>
      </c>
      <c r="D131" t="str">
        <f>"78/8582"</f>
        <v>78/8582</v>
      </c>
      <c r="E131">
        <v>0.16707384131165301</v>
      </c>
      <c r="F131">
        <v>0.24666259932454301</v>
      </c>
      <c r="G131">
        <v>0.20824307076290599</v>
      </c>
      <c r="H131" t="s">
        <v>2118</v>
      </c>
      <c r="I131">
        <v>1</v>
      </c>
      <c r="J131" t="str">
        <f t="shared" si="8"/>
        <v/>
      </c>
    </row>
    <row r="132" spans="1:10">
      <c r="A132" t="s">
        <v>551</v>
      </c>
      <c r="B132" t="s">
        <v>552</v>
      </c>
      <c r="C132" t="str">
        <f t="shared" si="7"/>
        <v>1/20</v>
      </c>
      <c r="D132" t="str">
        <f>"78/8582"</f>
        <v>78/8582</v>
      </c>
      <c r="E132">
        <v>0.16707384131165301</v>
      </c>
      <c r="F132">
        <v>0.24666259932454301</v>
      </c>
      <c r="G132">
        <v>0.20824307076290599</v>
      </c>
      <c r="H132" t="s">
        <v>2118</v>
      </c>
      <c r="I132">
        <v>1</v>
      </c>
      <c r="J132" t="str">
        <f t="shared" si="8"/>
        <v/>
      </c>
    </row>
    <row r="133" spans="1:10">
      <c r="A133" t="s">
        <v>553</v>
      </c>
      <c r="B133" t="s">
        <v>554</v>
      </c>
      <c r="C133" t="str">
        <f t="shared" si="7"/>
        <v>1/20</v>
      </c>
      <c r="D133" t="str">
        <f>"79/8582"</f>
        <v>79/8582</v>
      </c>
      <c r="E133">
        <v>0.169032745730017</v>
      </c>
      <c r="F133">
        <v>0.24666259932454301</v>
      </c>
      <c r="G133">
        <v>0.20824307076290599</v>
      </c>
      <c r="H133" t="s">
        <v>2118</v>
      </c>
      <c r="I133">
        <v>1</v>
      </c>
      <c r="J133" t="str">
        <f t="shared" si="8"/>
        <v/>
      </c>
    </row>
    <row r="134" spans="1:10">
      <c r="A134" t="s">
        <v>555</v>
      </c>
      <c r="B134" t="s">
        <v>556</v>
      </c>
      <c r="C134" t="str">
        <f t="shared" si="7"/>
        <v>1/20</v>
      </c>
      <c r="D134" t="str">
        <f>"79/8582"</f>
        <v>79/8582</v>
      </c>
      <c r="E134">
        <v>0.169032745730017</v>
      </c>
      <c r="F134">
        <v>0.24666259932454301</v>
      </c>
      <c r="G134">
        <v>0.20824307076290599</v>
      </c>
      <c r="H134" t="s">
        <v>2118</v>
      </c>
      <c r="I134">
        <v>1</v>
      </c>
      <c r="J134" t="str">
        <f t="shared" si="8"/>
        <v/>
      </c>
    </row>
    <row r="135" spans="1:10">
      <c r="A135" t="s">
        <v>557</v>
      </c>
      <c r="B135" t="s">
        <v>558</v>
      </c>
      <c r="C135" t="str">
        <f t="shared" si="7"/>
        <v>1/20</v>
      </c>
      <c r="D135" t="str">
        <f>"79/8582"</f>
        <v>79/8582</v>
      </c>
      <c r="E135">
        <v>0.169032745730017</v>
      </c>
      <c r="F135">
        <v>0.24666259932454301</v>
      </c>
      <c r="G135">
        <v>0.20824307076290599</v>
      </c>
      <c r="H135" t="s">
        <v>2118</v>
      </c>
      <c r="I135">
        <v>1</v>
      </c>
      <c r="J135" t="str">
        <f t="shared" si="8"/>
        <v/>
      </c>
    </row>
    <row r="136" spans="1:10">
      <c r="A136" t="s">
        <v>559</v>
      </c>
      <c r="B136" t="s">
        <v>560</v>
      </c>
      <c r="C136" t="str">
        <f t="shared" si="7"/>
        <v>1/20</v>
      </c>
      <c r="D136" t="str">
        <f>"79/8582"</f>
        <v>79/8582</v>
      </c>
      <c r="E136">
        <v>0.169032745730017</v>
      </c>
      <c r="F136">
        <v>0.24666259932454301</v>
      </c>
      <c r="G136">
        <v>0.20824307076290599</v>
      </c>
      <c r="H136" t="s">
        <v>2118</v>
      </c>
      <c r="I136">
        <v>1</v>
      </c>
      <c r="J136" t="str">
        <f t="shared" si="8"/>
        <v/>
      </c>
    </row>
    <row r="137" spans="1:10">
      <c r="A137" t="s">
        <v>427</v>
      </c>
      <c r="B137" t="s">
        <v>428</v>
      </c>
      <c r="C137" t="str">
        <f t="shared" si="7"/>
        <v>1/20</v>
      </c>
      <c r="D137" t="str">
        <f>"81/8582"</f>
        <v>81/8582</v>
      </c>
      <c r="E137">
        <v>0.17293743228598599</v>
      </c>
      <c r="F137">
        <v>0.25050495706131798</v>
      </c>
      <c r="G137">
        <v>0.21148695279555599</v>
      </c>
      <c r="H137" t="s">
        <v>1562</v>
      </c>
      <c r="I137">
        <v>1</v>
      </c>
      <c r="J137" t="str">
        <f t="shared" si="8"/>
        <v/>
      </c>
    </row>
    <row r="138" spans="1:10">
      <c r="A138" t="s">
        <v>429</v>
      </c>
      <c r="B138" t="s">
        <v>430</v>
      </c>
      <c r="C138" t="str">
        <f t="shared" si="7"/>
        <v>1/20</v>
      </c>
      <c r="D138" t="str">
        <f>"82/8582"</f>
        <v>82/8582</v>
      </c>
      <c r="E138">
        <v>0.17488323293935401</v>
      </c>
      <c r="F138">
        <v>0.2514744298471</v>
      </c>
      <c r="G138">
        <v>0.21230542300743699</v>
      </c>
      <c r="H138" t="s">
        <v>1562</v>
      </c>
      <c r="I138">
        <v>1</v>
      </c>
      <c r="J138" t="str">
        <f t="shared" si="8"/>
        <v/>
      </c>
    </row>
    <row r="139" spans="1:10">
      <c r="A139" t="s">
        <v>563</v>
      </c>
      <c r="B139" t="s">
        <v>564</v>
      </c>
      <c r="C139" t="str">
        <f t="shared" si="7"/>
        <v>1/20</v>
      </c>
      <c r="D139" t="str">
        <f>"83/8582"</f>
        <v>83/8582</v>
      </c>
      <c r="E139">
        <v>0.176824684155967</v>
      </c>
      <c r="F139">
        <v>0.252423643324098</v>
      </c>
      <c r="G139">
        <v>0.21310678944807701</v>
      </c>
      <c r="H139" t="s">
        <v>2118</v>
      </c>
      <c r="I139">
        <v>1</v>
      </c>
      <c r="J139" t="str">
        <f t="shared" si="8"/>
        <v/>
      </c>
    </row>
    <row r="140" spans="1:10">
      <c r="A140" t="s">
        <v>431</v>
      </c>
      <c r="B140" t="s">
        <v>432</v>
      </c>
      <c r="C140" t="str">
        <f t="shared" si="7"/>
        <v>1/20</v>
      </c>
      <c r="D140" t="str">
        <f>"85/8582"</f>
        <v>85/8582</v>
      </c>
      <c r="E140">
        <v>0.180694575107125</v>
      </c>
      <c r="F140">
        <v>0.25602671962338702</v>
      </c>
      <c r="G140">
        <v>0.216148659901123</v>
      </c>
      <c r="H140" t="s">
        <v>1562</v>
      </c>
      <c r="I140">
        <v>1</v>
      </c>
      <c r="J140" t="str">
        <f t="shared" si="8"/>
        <v/>
      </c>
    </row>
    <row r="141" spans="1:10">
      <c r="A141" t="s">
        <v>435</v>
      </c>
      <c r="B141" t="s">
        <v>436</v>
      </c>
      <c r="C141" t="str">
        <f t="shared" si="7"/>
        <v>1/20</v>
      </c>
      <c r="D141" t="str">
        <f>"87/8582"</f>
        <v>87/8582</v>
      </c>
      <c r="E141">
        <v>0.18454717861178099</v>
      </c>
      <c r="F141">
        <v>0.25602671962338702</v>
      </c>
      <c r="G141">
        <v>0.216148659901123</v>
      </c>
      <c r="H141" t="s">
        <v>1562</v>
      </c>
      <c r="I141">
        <v>1</v>
      </c>
      <c r="J141" t="str">
        <f t="shared" si="8"/>
        <v/>
      </c>
    </row>
    <row r="142" spans="1:10">
      <c r="A142" t="s">
        <v>437</v>
      </c>
      <c r="B142" t="s">
        <v>438</v>
      </c>
      <c r="C142" t="str">
        <f t="shared" si="7"/>
        <v>1/20</v>
      </c>
      <c r="D142" t="str">
        <f>"87/8582"</f>
        <v>87/8582</v>
      </c>
      <c r="E142">
        <v>0.18454717861178099</v>
      </c>
      <c r="F142">
        <v>0.25602671962338702</v>
      </c>
      <c r="G142">
        <v>0.216148659901123</v>
      </c>
      <c r="H142" t="s">
        <v>1562</v>
      </c>
      <c r="I142">
        <v>1</v>
      </c>
      <c r="J142" t="str">
        <f t="shared" si="8"/>
        <v/>
      </c>
    </row>
    <row r="143" spans="1:10">
      <c r="A143" t="s">
        <v>439</v>
      </c>
      <c r="B143" t="s">
        <v>440</v>
      </c>
      <c r="C143" t="str">
        <f t="shared" si="7"/>
        <v>1/20</v>
      </c>
      <c r="D143" t="str">
        <f>"87/8582"</f>
        <v>87/8582</v>
      </c>
      <c r="E143">
        <v>0.18454717861178099</v>
      </c>
      <c r="F143">
        <v>0.25602671962338702</v>
      </c>
      <c r="G143">
        <v>0.216148659901123</v>
      </c>
      <c r="H143" t="s">
        <v>1562</v>
      </c>
      <c r="I143">
        <v>1</v>
      </c>
      <c r="J143" t="str">
        <f t="shared" si="8"/>
        <v/>
      </c>
    </row>
    <row r="144" spans="1:10">
      <c r="A144" t="s">
        <v>140</v>
      </c>
      <c r="B144" t="s">
        <v>141</v>
      </c>
      <c r="C144" t="str">
        <f t="shared" si="7"/>
        <v>1/20</v>
      </c>
      <c r="D144" t="str">
        <f>"89/8582"</f>
        <v>89/8582</v>
      </c>
      <c r="E144">
        <v>0.188382567848525</v>
      </c>
      <c r="F144">
        <v>0.25757524281328598</v>
      </c>
      <c r="G144">
        <v>0.21745598912369299</v>
      </c>
      <c r="H144" t="s">
        <v>2119</v>
      </c>
      <c r="I144">
        <v>1</v>
      </c>
      <c r="J144" t="str">
        <f t="shared" si="8"/>
        <v/>
      </c>
    </row>
    <row r="145" spans="1:10">
      <c r="A145" t="s">
        <v>65</v>
      </c>
      <c r="B145" t="s">
        <v>66</v>
      </c>
      <c r="C145" t="str">
        <f t="shared" si="7"/>
        <v>1/20</v>
      </c>
      <c r="D145" t="str">
        <f>"89/8582"</f>
        <v>89/8582</v>
      </c>
      <c r="E145">
        <v>0.188382567848525</v>
      </c>
      <c r="F145">
        <v>0.25757524281328598</v>
      </c>
      <c r="G145">
        <v>0.21745598912369299</v>
      </c>
      <c r="H145" t="s">
        <v>2119</v>
      </c>
      <c r="I145">
        <v>1</v>
      </c>
      <c r="J145" t="str">
        <f t="shared" si="8"/>
        <v/>
      </c>
    </row>
    <row r="146" spans="1:10">
      <c r="A146" t="s">
        <v>441</v>
      </c>
      <c r="B146" t="s">
        <v>442</v>
      </c>
      <c r="C146" t="str">
        <f t="shared" si="7"/>
        <v>1/20</v>
      </c>
      <c r="D146" t="str">
        <f>"90/8582"</f>
        <v>90/8582</v>
      </c>
      <c r="E146">
        <v>0.19029382990469201</v>
      </c>
      <c r="F146">
        <v>0.25757524281328598</v>
      </c>
      <c r="G146">
        <v>0.21745598912369299</v>
      </c>
      <c r="H146" t="s">
        <v>1562</v>
      </c>
      <c r="I146">
        <v>1</v>
      </c>
      <c r="J146" t="str">
        <f t="shared" si="8"/>
        <v/>
      </c>
    </row>
    <row r="147" spans="1:10">
      <c r="A147" t="s">
        <v>172</v>
      </c>
      <c r="B147" t="s">
        <v>173</v>
      </c>
      <c r="C147" t="str">
        <f t="shared" si="7"/>
        <v>1/20</v>
      </c>
      <c r="D147" t="str">
        <f>"91/8582"</f>
        <v>91/8582</v>
      </c>
      <c r="E147">
        <v>0.19220081570331499</v>
      </c>
      <c r="F147">
        <v>0.25757524281328598</v>
      </c>
      <c r="G147">
        <v>0.21745598912369299</v>
      </c>
      <c r="H147" t="s">
        <v>1562</v>
      </c>
      <c r="I147">
        <v>1</v>
      </c>
      <c r="J147" t="str">
        <f t="shared" si="8"/>
        <v/>
      </c>
    </row>
    <row r="148" spans="1:10">
      <c r="A148" t="s">
        <v>443</v>
      </c>
      <c r="B148" t="s">
        <v>444</v>
      </c>
      <c r="C148" t="str">
        <f t="shared" si="7"/>
        <v>1/20</v>
      </c>
      <c r="D148" t="str">
        <f>"91/8582"</f>
        <v>91/8582</v>
      </c>
      <c r="E148">
        <v>0.19220081570331499</v>
      </c>
      <c r="F148">
        <v>0.25757524281328598</v>
      </c>
      <c r="G148">
        <v>0.21745598912369299</v>
      </c>
      <c r="H148" t="s">
        <v>1562</v>
      </c>
      <c r="I148">
        <v>1</v>
      </c>
      <c r="J148" t="str">
        <f t="shared" si="8"/>
        <v/>
      </c>
    </row>
    <row r="149" spans="1:10">
      <c r="A149" t="s">
        <v>682</v>
      </c>
      <c r="B149" t="s">
        <v>683</v>
      </c>
      <c r="C149" t="str">
        <f t="shared" si="7"/>
        <v>1/20</v>
      </c>
      <c r="D149" t="str">
        <f>"92/8582"</f>
        <v>92/8582</v>
      </c>
      <c r="E149">
        <v>0.19410353430959601</v>
      </c>
      <c r="F149">
        <v>0.25836754229047598</v>
      </c>
      <c r="G149">
        <v>0.21812488208333</v>
      </c>
      <c r="H149" t="s">
        <v>1729</v>
      </c>
      <c r="I149">
        <v>1</v>
      </c>
      <c r="J149" t="str">
        <f t="shared" si="8"/>
        <v/>
      </c>
    </row>
    <row r="150" spans="1:10">
      <c r="A150" t="s">
        <v>198</v>
      </c>
      <c r="B150" t="s">
        <v>199</v>
      </c>
      <c r="C150" t="str">
        <f t="shared" si="7"/>
        <v>1/20</v>
      </c>
      <c r="D150" t="str">
        <f>"96/8582"</f>
        <v>96/8582</v>
      </c>
      <c r="E150">
        <v>0.20167191748076299</v>
      </c>
      <c r="F150">
        <v>0.26486245162473498</v>
      </c>
      <c r="G150">
        <v>0.22360816113656501</v>
      </c>
      <c r="H150" t="s">
        <v>1562</v>
      </c>
      <c r="I150">
        <v>1</v>
      </c>
      <c r="J150" t="str">
        <f t="shared" si="8"/>
        <v/>
      </c>
    </row>
    <row r="151" spans="1:10">
      <c r="A151" t="s">
        <v>445</v>
      </c>
      <c r="B151" t="s">
        <v>446</v>
      </c>
      <c r="C151" t="str">
        <f t="shared" si="7"/>
        <v>1/20</v>
      </c>
      <c r="D151" t="str">
        <f>"96/8582"</f>
        <v>96/8582</v>
      </c>
      <c r="E151">
        <v>0.20167191748076299</v>
      </c>
      <c r="F151">
        <v>0.26486245162473498</v>
      </c>
      <c r="G151">
        <v>0.22360816113656501</v>
      </c>
      <c r="H151" t="s">
        <v>1562</v>
      </c>
      <c r="I151">
        <v>1</v>
      </c>
      <c r="J151" t="str">
        <f t="shared" si="8"/>
        <v/>
      </c>
    </row>
    <row r="152" spans="1:10">
      <c r="A152" t="s">
        <v>447</v>
      </c>
      <c r="B152" t="s">
        <v>448</v>
      </c>
      <c r="C152" t="str">
        <f t="shared" si="7"/>
        <v>1/20</v>
      </c>
      <c r="D152" t="str">
        <f>"97/8582"</f>
        <v>97/8582</v>
      </c>
      <c r="E152">
        <v>0.20355343546926</v>
      </c>
      <c r="F152">
        <v>0.26556309130757799</v>
      </c>
      <c r="G152">
        <v>0.22419967099437499</v>
      </c>
      <c r="H152" t="s">
        <v>1562</v>
      </c>
      <c r="I152">
        <v>1</v>
      </c>
      <c r="J152" t="str">
        <f t="shared" si="8"/>
        <v/>
      </c>
    </row>
    <row r="153" spans="1:10">
      <c r="A153" t="s">
        <v>1618</v>
      </c>
      <c r="B153" t="s">
        <v>1619</v>
      </c>
      <c r="C153" t="str">
        <f t="shared" si="7"/>
        <v>1/20</v>
      </c>
      <c r="D153" t="str">
        <f>"98/8582"</f>
        <v>98/8582</v>
      </c>
      <c r="E153">
        <v>0.20543074027663899</v>
      </c>
      <c r="F153">
        <v>0.26585181276680803</v>
      </c>
      <c r="G153">
        <v>0.224443421945795</v>
      </c>
      <c r="H153" t="s">
        <v>2128</v>
      </c>
      <c r="I153">
        <v>1</v>
      </c>
      <c r="J153" t="str">
        <f t="shared" si="8"/>
        <v/>
      </c>
    </row>
    <row r="154" spans="1:10">
      <c r="A154" t="s">
        <v>449</v>
      </c>
      <c r="B154" t="s">
        <v>450</v>
      </c>
      <c r="C154" t="str">
        <f t="shared" si="7"/>
        <v>1/20</v>
      </c>
      <c r="D154" t="str">
        <f>"99/8582"</f>
        <v>99/8582</v>
      </c>
      <c r="E154">
        <v>0.20730384084175801</v>
      </c>
      <c r="F154">
        <v>0.26585181276680803</v>
      </c>
      <c r="G154">
        <v>0.224443421945795</v>
      </c>
      <c r="H154" t="s">
        <v>1562</v>
      </c>
      <c r="I154">
        <v>1</v>
      </c>
      <c r="J154" t="str">
        <f t="shared" si="8"/>
        <v/>
      </c>
    </row>
    <row r="155" spans="1:10">
      <c r="A155" t="s">
        <v>687</v>
      </c>
      <c r="B155" t="s">
        <v>688</v>
      </c>
      <c r="C155" t="str">
        <f t="shared" si="7"/>
        <v>1/20</v>
      </c>
      <c r="D155" t="str">
        <f>"100/8582"</f>
        <v>100/8582</v>
      </c>
      <c r="E155">
        <v>0.209172746085559</v>
      </c>
      <c r="F155">
        <v>0.26585181276680803</v>
      </c>
      <c r="G155">
        <v>0.224443421945795</v>
      </c>
      <c r="H155" t="s">
        <v>1729</v>
      </c>
      <c r="I155">
        <v>1</v>
      </c>
      <c r="J155" t="str">
        <f t="shared" si="8"/>
        <v/>
      </c>
    </row>
    <row r="156" spans="1:10">
      <c r="A156" t="s">
        <v>451</v>
      </c>
      <c r="B156" t="s">
        <v>452</v>
      </c>
      <c r="C156" t="str">
        <f t="shared" si="7"/>
        <v>1/20</v>
      </c>
      <c r="D156" t="str">
        <f>"100/8582"</f>
        <v>100/8582</v>
      </c>
      <c r="E156">
        <v>0.209172746085559</v>
      </c>
      <c r="F156">
        <v>0.26585181276680803</v>
      </c>
      <c r="G156">
        <v>0.224443421945795</v>
      </c>
      <c r="H156" t="s">
        <v>1562</v>
      </c>
      <c r="I156">
        <v>1</v>
      </c>
      <c r="J156" t="str">
        <f t="shared" si="8"/>
        <v/>
      </c>
    </row>
    <row r="157" spans="1:10">
      <c r="A157" t="s">
        <v>453</v>
      </c>
      <c r="B157" t="s">
        <v>454</v>
      </c>
      <c r="C157" t="str">
        <f t="shared" si="7"/>
        <v>1/20</v>
      </c>
      <c r="D157" t="str">
        <f>"102/8582"</f>
        <v>102/8582</v>
      </c>
      <c r="E157">
        <v>0.21289800620361601</v>
      </c>
      <c r="F157">
        <v>0.26885196937251499</v>
      </c>
      <c r="G157">
        <v>0.22697628191748601</v>
      </c>
      <c r="H157" t="s">
        <v>1562</v>
      </c>
      <c r="I157">
        <v>1</v>
      </c>
      <c r="J157" t="str">
        <f t="shared" si="8"/>
        <v/>
      </c>
    </row>
    <row r="158" spans="1:10">
      <c r="A158" t="s">
        <v>457</v>
      </c>
      <c r="B158" t="s">
        <v>458</v>
      </c>
      <c r="C158" t="str">
        <f t="shared" si="7"/>
        <v>1/20</v>
      </c>
      <c r="D158" t="str">
        <f>"103/8582"</f>
        <v>103/8582</v>
      </c>
      <c r="E158">
        <v>0.214754378830495</v>
      </c>
      <c r="F158">
        <v>0.269468870252277</v>
      </c>
      <c r="G158">
        <v>0.22749709591162001</v>
      </c>
      <c r="H158" t="s">
        <v>1562</v>
      </c>
      <c r="I158">
        <v>1</v>
      </c>
      <c r="J158" t="str">
        <f t="shared" si="8"/>
        <v/>
      </c>
    </row>
    <row r="159" spans="1:10">
      <c r="A159" t="s">
        <v>459</v>
      </c>
      <c r="B159" t="s">
        <v>460</v>
      </c>
      <c r="C159" t="str">
        <f t="shared" si="7"/>
        <v>1/20</v>
      </c>
      <c r="D159" t="str">
        <f>"106/8582"</f>
        <v>106/8582</v>
      </c>
      <c r="E159">
        <v>0.220298573124909</v>
      </c>
      <c r="F159">
        <v>0.27467606902282898</v>
      </c>
      <c r="G159">
        <v>0.231893234868325</v>
      </c>
      <c r="H159" t="s">
        <v>1562</v>
      </c>
      <c r="I159">
        <v>1</v>
      </c>
      <c r="J159" t="str">
        <f t="shared" si="8"/>
        <v/>
      </c>
    </row>
    <row r="160" spans="1:10">
      <c r="A160" t="s">
        <v>461</v>
      </c>
      <c r="B160" t="s">
        <v>462</v>
      </c>
      <c r="C160" t="str">
        <f t="shared" si="7"/>
        <v>1/20</v>
      </c>
      <c r="D160" t="str">
        <f>"108/8582"</f>
        <v>108/8582</v>
      </c>
      <c r="E160">
        <v>0.223974021096951</v>
      </c>
      <c r="F160">
        <v>0.27750240349748001</v>
      </c>
      <c r="G160">
        <v>0.23427934679456</v>
      </c>
      <c r="H160" t="s">
        <v>1562</v>
      </c>
      <c r="I160">
        <v>1</v>
      </c>
      <c r="J160" t="str">
        <f t="shared" si="8"/>
        <v/>
      </c>
    </row>
    <row r="161" spans="1:10">
      <c r="A161" t="s">
        <v>574</v>
      </c>
      <c r="B161" t="s">
        <v>575</v>
      </c>
      <c r="C161" t="str">
        <f t="shared" si="7"/>
        <v>1/20</v>
      </c>
      <c r="D161" t="str">
        <f>"110/8582"</f>
        <v>110/8582</v>
      </c>
      <c r="E161">
        <v>0.227633005717883</v>
      </c>
      <c r="F161">
        <v>0.280273138290144</v>
      </c>
      <c r="G161">
        <v>0.23661851910148399</v>
      </c>
      <c r="H161" t="s">
        <v>753</v>
      </c>
      <c r="I161">
        <v>1</v>
      </c>
      <c r="J161" t="str">
        <f t="shared" si="8"/>
        <v/>
      </c>
    </row>
    <row r="162" spans="1:10">
      <c r="A162" t="s">
        <v>463</v>
      </c>
      <c r="B162" t="s">
        <v>464</v>
      </c>
      <c r="C162" t="str">
        <f t="shared" si="7"/>
        <v>1/20</v>
      </c>
      <c r="D162" t="str">
        <f>"111/8582"</f>
        <v>111/8582</v>
      </c>
      <c r="E162">
        <v>0.22945634611987101</v>
      </c>
      <c r="F162">
        <v>0.280763355190153</v>
      </c>
      <c r="G162">
        <v>0.237032381084927</v>
      </c>
      <c r="H162" t="s">
        <v>1562</v>
      </c>
      <c r="I162">
        <v>1</v>
      </c>
      <c r="J162" t="str">
        <f t="shared" si="8"/>
        <v/>
      </c>
    </row>
    <row r="163" spans="1:10">
      <c r="A163" t="s">
        <v>467</v>
      </c>
      <c r="B163" t="s">
        <v>468</v>
      </c>
      <c r="C163" t="str">
        <f t="shared" si="7"/>
        <v>1/20</v>
      </c>
      <c r="D163" t="str">
        <f>"116/8582"</f>
        <v>116/8582</v>
      </c>
      <c r="E163">
        <v>0.23851187686549499</v>
      </c>
      <c r="F163">
        <v>0.290042220632732</v>
      </c>
      <c r="G163">
        <v>0.24486599444280899</v>
      </c>
      <c r="H163" t="s">
        <v>1562</v>
      </c>
      <c r="I163">
        <v>1</v>
      </c>
      <c r="J163" t="str">
        <f t="shared" si="8"/>
        <v/>
      </c>
    </row>
    <row r="164" spans="1:10">
      <c r="A164" t="s">
        <v>469</v>
      </c>
      <c r="B164" t="s">
        <v>470</v>
      </c>
      <c r="C164" t="str">
        <f t="shared" si="7"/>
        <v>1/20</v>
      </c>
      <c r="D164" t="str">
        <f>"118/8582"</f>
        <v>118/8582</v>
      </c>
      <c r="E164">
        <v>0.24210570407672799</v>
      </c>
      <c r="F164">
        <v>0.29260628038721098</v>
      </c>
      <c r="G164">
        <v>0.247030682881001</v>
      </c>
      <c r="H164" t="s">
        <v>1562</v>
      </c>
      <c r="I164">
        <v>1</v>
      </c>
      <c r="J164" t="str">
        <f t="shared" si="8"/>
        <v/>
      </c>
    </row>
    <row r="165" spans="1:10">
      <c r="A165" t="s">
        <v>894</v>
      </c>
      <c r="B165" t="s">
        <v>895</v>
      </c>
      <c r="C165" t="str">
        <f t="shared" si="7"/>
        <v>1/20</v>
      </c>
      <c r="D165" t="str">
        <f>"119/8582"</f>
        <v>119/8582</v>
      </c>
      <c r="E165">
        <v>0.24389656961529901</v>
      </c>
      <c r="F165">
        <v>0.29297331837935298</v>
      </c>
      <c r="G165">
        <v>0.247340551984706</v>
      </c>
      <c r="H165" t="s">
        <v>2119</v>
      </c>
      <c r="I165">
        <v>1</v>
      </c>
      <c r="J165" t="str">
        <f t="shared" si="8"/>
        <v/>
      </c>
    </row>
    <row r="166" spans="1:10">
      <c r="A166" t="s">
        <v>471</v>
      </c>
      <c r="B166" t="s">
        <v>472</v>
      </c>
      <c r="C166" t="str">
        <f t="shared" si="7"/>
        <v>1/20</v>
      </c>
      <c r="D166" t="str">
        <f>"123/8582"</f>
        <v>123/8582</v>
      </c>
      <c r="E166">
        <v>0.25101991108148503</v>
      </c>
      <c r="F166">
        <v>0.29970256050334798</v>
      </c>
      <c r="G166">
        <v>0.25302166475837101</v>
      </c>
      <c r="H166" t="s">
        <v>1562</v>
      </c>
      <c r="I166">
        <v>1</v>
      </c>
      <c r="J166" t="str">
        <f t="shared" si="8"/>
        <v/>
      </c>
    </row>
    <row r="167" spans="1:10">
      <c r="A167" t="s">
        <v>473</v>
      </c>
      <c r="B167" t="s">
        <v>474</v>
      </c>
      <c r="C167" t="str">
        <f t="shared" si="7"/>
        <v>1/20</v>
      </c>
      <c r="D167" t="str">
        <f>"124/8582"</f>
        <v>124/8582</v>
      </c>
      <c r="E167">
        <v>0.25279075890963998</v>
      </c>
      <c r="F167">
        <v>0.29999867171806699</v>
      </c>
      <c r="G167">
        <v>0.25327165445607602</v>
      </c>
      <c r="H167" t="s">
        <v>1562</v>
      </c>
      <c r="I167">
        <v>1</v>
      </c>
      <c r="J167" t="str">
        <f t="shared" si="8"/>
        <v/>
      </c>
    </row>
    <row r="168" spans="1:10">
      <c r="A168" t="s">
        <v>475</v>
      </c>
      <c r="B168" t="s">
        <v>476</v>
      </c>
      <c r="C168" t="str">
        <f t="shared" si="7"/>
        <v>1/20</v>
      </c>
      <c r="D168" t="str">
        <f>"127/8582"</f>
        <v>127/8582</v>
      </c>
      <c r="E168">
        <v>0.25807946811355198</v>
      </c>
      <c r="F168">
        <v>0.30444104921179499</v>
      </c>
      <c r="G168">
        <v>0.25702209872008402</v>
      </c>
      <c r="H168" t="s">
        <v>1562</v>
      </c>
      <c r="I168">
        <v>1</v>
      </c>
      <c r="J168" t="str">
        <f t="shared" si="8"/>
        <v/>
      </c>
    </row>
    <row r="169" spans="1:10">
      <c r="A169" t="s">
        <v>477</v>
      </c>
      <c r="B169" t="s">
        <v>478</v>
      </c>
      <c r="C169" t="str">
        <f t="shared" si="7"/>
        <v>1/20</v>
      </c>
      <c r="D169" t="str">
        <f>"138/8582"</f>
        <v>138/8582</v>
      </c>
      <c r="E169">
        <v>0.27716876550187097</v>
      </c>
      <c r="F169">
        <v>0.32501337383255102</v>
      </c>
      <c r="G169">
        <v>0.274390131261251</v>
      </c>
      <c r="H169" t="s">
        <v>1562</v>
      </c>
      <c r="I169">
        <v>1</v>
      </c>
      <c r="J169" t="str">
        <f t="shared" si="8"/>
        <v/>
      </c>
    </row>
    <row r="170" spans="1:10">
      <c r="A170" t="s">
        <v>479</v>
      </c>
      <c r="B170" t="s">
        <v>480</v>
      </c>
      <c r="C170" t="str">
        <f t="shared" si="7"/>
        <v>1/20</v>
      </c>
      <c r="D170" t="str">
        <f>"143/8582"</f>
        <v>143/8582</v>
      </c>
      <c r="E170">
        <v>0.28569061376268101</v>
      </c>
      <c r="F170">
        <v>0.33302396988904198</v>
      </c>
      <c r="G170">
        <v>0.28115301759267303</v>
      </c>
      <c r="H170" t="s">
        <v>1562</v>
      </c>
      <c r="I170">
        <v>1</v>
      </c>
      <c r="J170" t="str">
        <f t="shared" si="8"/>
        <v/>
      </c>
    </row>
    <row r="171" spans="1:10">
      <c r="A171" t="s">
        <v>481</v>
      </c>
      <c r="B171" t="s">
        <v>482</v>
      </c>
      <c r="C171" t="str">
        <f t="shared" si="7"/>
        <v>1/20</v>
      </c>
      <c r="D171" t="str">
        <f>"150/8582"</f>
        <v>150/8582</v>
      </c>
      <c r="E171">
        <v>0.29746098624532202</v>
      </c>
      <c r="F171">
        <v>0.34470478994310899</v>
      </c>
      <c r="G171">
        <v>0.29101446332359698</v>
      </c>
      <c r="H171" t="s">
        <v>1562</v>
      </c>
      <c r="I171">
        <v>1</v>
      </c>
      <c r="J171" t="str">
        <f t="shared" si="8"/>
        <v/>
      </c>
    </row>
    <row r="172" spans="1:10">
      <c r="A172" t="s">
        <v>483</v>
      </c>
      <c r="B172" t="s">
        <v>484</v>
      </c>
      <c r="C172" t="str">
        <f t="shared" si="7"/>
        <v>1/20</v>
      </c>
      <c r="D172" t="str">
        <f>"158/8582"</f>
        <v>158/8582</v>
      </c>
      <c r="E172">
        <v>0.31068719689202201</v>
      </c>
      <c r="F172">
        <v>0.35565189118899798</v>
      </c>
      <c r="G172">
        <v>0.30025647239039099</v>
      </c>
      <c r="H172" t="s">
        <v>1562</v>
      </c>
      <c r="I172">
        <v>1</v>
      </c>
      <c r="J172" t="str">
        <f t="shared" si="8"/>
        <v/>
      </c>
    </row>
    <row r="173" spans="1:10">
      <c r="A173" t="s">
        <v>485</v>
      </c>
      <c r="B173" t="s">
        <v>486</v>
      </c>
      <c r="C173" t="str">
        <f t="shared" si="7"/>
        <v>1/20</v>
      </c>
      <c r="D173" t="str">
        <f>"159/8582"</f>
        <v>159/8582</v>
      </c>
      <c r="E173">
        <v>0.31232374200861301</v>
      </c>
      <c r="F173">
        <v>0.35565189118899798</v>
      </c>
      <c r="G173">
        <v>0.30025647239039099</v>
      </c>
      <c r="H173" t="s">
        <v>1562</v>
      </c>
      <c r="I173">
        <v>1</v>
      </c>
      <c r="J173" t="str">
        <f t="shared" si="8"/>
        <v/>
      </c>
    </row>
    <row r="174" spans="1:10">
      <c r="A174" t="s">
        <v>1063</v>
      </c>
      <c r="B174" t="s">
        <v>1064</v>
      </c>
      <c r="C174" t="str">
        <f t="shared" si="7"/>
        <v>1/20</v>
      </c>
      <c r="D174" t="str">
        <f>"159/8582"</f>
        <v>159/8582</v>
      </c>
      <c r="E174">
        <v>0.31232374200861301</v>
      </c>
      <c r="F174">
        <v>0.35565189118899798</v>
      </c>
      <c r="G174">
        <v>0.30025647239039099</v>
      </c>
      <c r="H174" t="s">
        <v>1729</v>
      </c>
      <c r="I174">
        <v>1</v>
      </c>
      <c r="J174" t="str">
        <f t="shared" si="8"/>
        <v/>
      </c>
    </row>
    <row r="175" spans="1:10">
      <c r="A175" t="s">
        <v>487</v>
      </c>
      <c r="B175" t="s">
        <v>488</v>
      </c>
      <c r="C175" t="str">
        <f t="shared" si="7"/>
        <v>1/20</v>
      </c>
      <c r="D175" t="str">
        <f>"175/8582"</f>
        <v>175/8582</v>
      </c>
      <c r="E175">
        <v>0.33801173352304398</v>
      </c>
      <c r="F175">
        <v>0.38269144542551498</v>
      </c>
      <c r="G175">
        <v>0.32308441558766499</v>
      </c>
      <c r="H175" t="s">
        <v>1562</v>
      </c>
      <c r="I175">
        <v>1</v>
      </c>
      <c r="J175" t="str">
        <f t="shared" si="8"/>
        <v/>
      </c>
    </row>
    <row r="176" spans="1:10">
      <c r="A176" t="s">
        <v>489</v>
      </c>
      <c r="B176" t="s">
        <v>490</v>
      </c>
      <c r="C176" t="str">
        <f t="shared" si="7"/>
        <v>1/20</v>
      </c>
      <c r="D176" t="str">
        <f>"177/8582"</f>
        <v>177/8582</v>
      </c>
      <c r="E176">
        <v>0.34115787423273097</v>
      </c>
      <c r="F176">
        <v>0.38404629270770302</v>
      </c>
      <c r="G176">
        <v>0.32422823536103201</v>
      </c>
      <c r="H176" t="s">
        <v>1562</v>
      </c>
      <c r="I176">
        <v>1</v>
      </c>
      <c r="J176" t="str">
        <f t="shared" si="8"/>
        <v/>
      </c>
    </row>
    <row r="177" spans="1:10">
      <c r="A177" t="s">
        <v>493</v>
      </c>
      <c r="B177" t="s">
        <v>494</v>
      </c>
      <c r="C177" t="str">
        <f t="shared" si="7"/>
        <v>1/20</v>
      </c>
      <c r="D177" t="str">
        <f>"182/8582"</f>
        <v>182/8582</v>
      </c>
      <c r="E177">
        <v>0.34896119895665201</v>
      </c>
      <c r="F177">
        <v>0.39059861474125201</v>
      </c>
      <c r="G177">
        <v>0.32975998465999401</v>
      </c>
      <c r="H177" t="s">
        <v>1562</v>
      </c>
      <c r="I177">
        <v>1</v>
      </c>
      <c r="J177" t="str">
        <f t="shared" si="8"/>
        <v/>
      </c>
    </row>
    <row r="178" spans="1:10">
      <c r="A178" t="s">
        <v>495</v>
      </c>
      <c r="B178" t="s">
        <v>496</v>
      </c>
      <c r="C178" t="str">
        <f t="shared" si="7"/>
        <v>1/20</v>
      </c>
      <c r="D178" t="str">
        <f>"190/8582"</f>
        <v>190/8582</v>
      </c>
      <c r="E178">
        <v>0.36126417364408903</v>
      </c>
      <c r="F178">
        <v>0.402084984225342</v>
      </c>
      <c r="G178">
        <v>0.33945726693883999</v>
      </c>
      <c r="H178" t="s">
        <v>1562</v>
      </c>
      <c r="I178">
        <v>1</v>
      </c>
      <c r="J178" t="str">
        <f t="shared" si="8"/>
        <v/>
      </c>
    </row>
    <row r="179" spans="1:10">
      <c r="A179" t="s">
        <v>80</v>
      </c>
      <c r="B179" t="s">
        <v>81</v>
      </c>
      <c r="C179" t="str">
        <f t="shared" si="7"/>
        <v>1/20</v>
      </c>
      <c r="D179" t="str">
        <f>"192/8582"</f>
        <v>192/8582</v>
      </c>
      <c r="E179">
        <v>0.36430522546364902</v>
      </c>
      <c r="F179">
        <v>0.40319173829403898</v>
      </c>
      <c r="G179">
        <v>0.34039163585604099</v>
      </c>
      <c r="H179" t="s">
        <v>2119</v>
      </c>
      <c r="I179">
        <v>1</v>
      </c>
      <c r="J179" t="str">
        <f t="shared" si="8"/>
        <v/>
      </c>
    </row>
    <row r="180" spans="1:10">
      <c r="A180" t="s">
        <v>1065</v>
      </c>
      <c r="B180" t="s">
        <v>1066</v>
      </c>
      <c r="C180" t="str">
        <f t="shared" si="7"/>
        <v>1/20</v>
      </c>
      <c r="D180" t="str">
        <f>"209/8582"</f>
        <v>209/8582</v>
      </c>
      <c r="E180">
        <v>0.38960460340428399</v>
      </c>
      <c r="F180">
        <v>0.42878271994773198</v>
      </c>
      <c r="G180">
        <v>0.36199663238974999</v>
      </c>
      <c r="H180" t="s">
        <v>1729</v>
      </c>
      <c r="I180">
        <v>1</v>
      </c>
      <c r="J180" t="str">
        <f t="shared" si="8"/>
        <v/>
      </c>
    </row>
    <row r="181" spans="1:10">
      <c r="A181" t="s">
        <v>497</v>
      </c>
      <c r="B181" t="s">
        <v>498</v>
      </c>
      <c r="C181" t="str">
        <f t="shared" ref="C181:C198" si="9">"1/20"</f>
        <v>1/20</v>
      </c>
      <c r="D181" t="str">
        <f>"218/8582"</f>
        <v>218/8582</v>
      </c>
      <c r="E181">
        <v>0.40260815807675199</v>
      </c>
      <c r="F181">
        <v>0.43975258790337102</v>
      </c>
      <c r="G181">
        <v>0.37125786208246098</v>
      </c>
      <c r="H181" t="s">
        <v>1562</v>
      </c>
      <c r="I181">
        <v>1</v>
      </c>
      <c r="J181" t="str">
        <f t="shared" si="8"/>
        <v/>
      </c>
    </row>
    <row r="182" spans="1:10">
      <c r="A182" t="s">
        <v>499</v>
      </c>
      <c r="B182" t="s">
        <v>500</v>
      </c>
      <c r="C182" t="str">
        <f t="shared" si="9"/>
        <v>1/20</v>
      </c>
      <c r="D182" t="str">
        <f>"219/8582"</f>
        <v>219/8582</v>
      </c>
      <c r="E182">
        <v>0.40403664167771702</v>
      </c>
      <c r="F182">
        <v>0.43975258790337102</v>
      </c>
      <c r="G182">
        <v>0.37125786208246098</v>
      </c>
      <c r="H182" t="s">
        <v>1562</v>
      </c>
      <c r="I182">
        <v>1</v>
      </c>
      <c r="J182" t="str">
        <f t="shared" si="8"/>
        <v/>
      </c>
    </row>
    <row r="183" spans="1:10">
      <c r="A183" t="s">
        <v>501</v>
      </c>
      <c r="B183" t="s">
        <v>502</v>
      </c>
      <c r="C183" t="str">
        <f t="shared" si="9"/>
        <v>1/20</v>
      </c>
      <c r="D183" t="str">
        <f>"229/8582"</f>
        <v>229/8582</v>
      </c>
      <c r="E183">
        <v>0.41814412930747802</v>
      </c>
      <c r="F183">
        <v>0.45163304490928302</v>
      </c>
      <c r="G183">
        <v>0.38128784982990499</v>
      </c>
      <c r="H183" t="s">
        <v>1562</v>
      </c>
      <c r="I183">
        <v>1</v>
      </c>
      <c r="J183" t="str">
        <f t="shared" si="8"/>
        <v/>
      </c>
    </row>
    <row r="184" spans="1:10">
      <c r="A184" t="s">
        <v>503</v>
      </c>
      <c r="B184" t="s">
        <v>504</v>
      </c>
      <c r="C184" t="str">
        <f t="shared" si="9"/>
        <v>1/20</v>
      </c>
      <c r="D184" t="str">
        <f>"230/8582"</f>
        <v>230/8582</v>
      </c>
      <c r="E184">
        <v>0.41953729552486702</v>
      </c>
      <c r="F184">
        <v>0.45163304490928302</v>
      </c>
      <c r="G184">
        <v>0.38128784982990499</v>
      </c>
      <c r="H184" t="s">
        <v>1562</v>
      </c>
      <c r="I184">
        <v>1</v>
      </c>
      <c r="J184" t="str">
        <f t="shared" si="8"/>
        <v/>
      </c>
    </row>
    <row r="185" spans="1:10">
      <c r="A185" t="s">
        <v>593</v>
      </c>
      <c r="B185" t="s">
        <v>594</v>
      </c>
      <c r="C185" t="str">
        <f t="shared" si="9"/>
        <v>1/20</v>
      </c>
      <c r="D185" t="str">
        <f>"249/8582"</f>
        <v>249/8582</v>
      </c>
      <c r="E185">
        <v>0.445413003562873</v>
      </c>
      <c r="F185">
        <v>0.47316441356220501</v>
      </c>
      <c r="G185">
        <v>0.39946554818502999</v>
      </c>
      <c r="H185" t="s">
        <v>2129</v>
      </c>
      <c r="I185">
        <v>1</v>
      </c>
      <c r="J185" t="str">
        <f t="shared" si="8"/>
        <v/>
      </c>
    </row>
    <row r="186" spans="1:10">
      <c r="A186" t="s">
        <v>507</v>
      </c>
      <c r="B186" t="s">
        <v>508</v>
      </c>
      <c r="C186" t="str">
        <f t="shared" si="9"/>
        <v>1/20</v>
      </c>
      <c r="D186" t="str">
        <f>"249/8582"</f>
        <v>249/8582</v>
      </c>
      <c r="E186">
        <v>0.445413003562873</v>
      </c>
      <c r="F186">
        <v>0.47316441356220501</v>
      </c>
      <c r="G186">
        <v>0.39946554818502999</v>
      </c>
      <c r="H186" t="s">
        <v>1562</v>
      </c>
      <c r="I186">
        <v>1</v>
      </c>
      <c r="J186" t="str">
        <f t="shared" si="8"/>
        <v/>
      </c>
    </row>
    <row r="187" spans="1:10">
      <c r="A187" t="s">
        <v>596</v>
      </c>
      <c r="B187" t="s">
        <v>597</v>
      </c>
      <c r="C187" t="str">
        <f t="shared" si="9"/>
        <v>1/20</v>
      </c>
      <c r="D187" t="str">
        <f>"250/8582"</f>
        <v>250/8582</v>
      </c>
      <c r="E187">
        <v>0.44674406559680302</v>
      </c>
      <c r="F187">
        <v>0.47316441356220501</v>
      </c>
      <c r="G187">
        <v>0.39946554818502999</v>
      </c>
      <c r="H187" t="s">
        <v>2129</v>
      </c>
      <c r="I187">
        <v>1</v>
      </c>
      <c r="J187" t="str">
        <f t="shared" si="8"/>
        <v/>
      </c>
    </row>
    <row r="188" spans="1:10">
      <c r="A188" t="s">
        <v>509</v>
      </c>
      <c r="B188" t="s">
        <v>510</v>
      </c>
      <c r="C188" t="str">
        <f t="shared" si="9"/>
        <v>1/20</v>
      </c>
      <c r="D188" t="str">
        <f>"256/8582"</f>
        <v>256/8582</v>
      </c>
      <c r="E188">
        <v>0.45466692541715797</v>
      </c>
      <c r="F188">
        <v>0.47898066474427903</v>
      </c>
      <c r="G188">
        <v>0.40437587512474499</v>
      </c>
      <c r="H188" t="s">
        <v>1562</v>
      </c>
      <c r="I188">
        <v>1</v>
      </c>
      <c r="J188" t="str">
        <f t="shared" si="8"/>
        <v/>
      </c>
    </row>
    <row r="189" spans="1:10">
      <c r="A189" t="s">
        <v>260</v>
      </c>
      <c r="B189" t="s">
        <v>261</v>
      </c>
      <c r="C189" t="str">
        <f t="shared" si="9"/>
        <v>1/20</v>
      </c>
      <c r="D189" t="str">
        <f>"263/8582"</f>
        <v>263/8582</v>
      </c>
      <c r="E189">
        <v>0.46377403289534602</v>
      </c>
      <c r="F189">
        <v>0.48597598127863401</v>
      </c>
      <c r="G189">
        <v>0.41028161924672302</v>
      </c>
      <c r="H189" t="s">
        <v>2119</v>
      </c>
      <c r="I189">
        <v>1</v>
      </c>
      <c r="J189" t="str">
        <f t="shared" si="8"/>
        <v/>
      </c>
    </row>
    <row r="190" spans="1:10">
      <c r="A190" t="s">
        <v>517</v>
      </c>
      <c r="B190" t="s">
        <v>518</v>
      </c>
      <c r="C190" t="str">
        <f t="shared" si="9"/>
        <v>1/20</v>
      </c>
      <c r="D190" t="str">
        <f>"277/8582"</f>
        <v>277/8582</v>
      </c>
      <c r="E190">
        <v>0.48155660724302701</v>
      </c>
      <c r="F190">
        <v>0.50193995569775796</v>
      </c>
      <c r="G190">
        <v>0.42375908629573</v>
      </c>
      <c r="H190" t="s">
        <v>1562</v>
      </c>
      <c r="I190">
        <v>1</v>
      </c>
      <c r="J190" t="str">
        <f t="shared" si="8"/>
        <v/>
      </c>
    </row>
    <row r="191" spans="1:10">
      <c r="A191" t="s">
        <v>312</v>
      </c>
      <c r="B191" t="s">
        <v>313</v>
      </c>
      <c r="C191" t="str">
        <f t="shared" si="9"/>
        <v>1/20</v>
      </c>
      <c r="D191" t="str">
        <f>"282/8582"</f>
        <v>282/8582</v>
      </c>
      <c r="E191">
        <v>0.48777064791500202</v>
      </c>
      <c r="F191">
        <v>0.50574114546976501</v>
      </c>
      <c r="G191">
        <v>0.42696821257933698</v>
      </c>
      <c r="H191" t="s">
        <v>282</v>
      </c>
      <c r="I191">
        <v>1</v>
      </c>
      <c r="J191" t="str">
        <f t="shared" si="8"/>
        <v/>
      </c>
    </row>
    <row r="192" spans="1:10">
      <c r="A192" t="s">
        <v>521</v>
      </c>
      <c r="B192" t="s">
        <v>522</v>
      </c>
      <c r="C192" t="str">
        <f t="shared" si="9"/>
        <v>1/20</v>
      </c>
      <c r="D192" t="str">
        <f>"382/8582"</f>
        <v>382/8582</v>
      </c>
      <c r="E192">
        <v>0.59815531379319997</v>
      </c>
      <c r="F192">
        <v>0.61694553307466105</v>
      </c>
      <c r="G192">
        <v>0.52085169236332596</v>
      </c>
      <c r="H192" t="s">
        <v>1562</v>
      </c>
      <c r="I192">
        <v>1</v>
      </c>
      <c r="J192" t="str">
        <f t="shared" si="8"/>
        <v/>
      </c>
    </row>
    <row r="193" spans="1:10">
      <c r="A193" t="s">
        <v>706</v>
      </c>
      <c r="B193" t="s">
        <v>707</v>
      </c>
      <c r="C193" t="str">
        <f t="shared" si="9"/>
        <v>1/20</v>
      </c>
      <c r="D193" t="str">
        <f>"395/8582"</f>
        <v>395/8582</v>
      </c>
      <c r="E193">
        <v>0.61072099118477197</v>
      </c>
      <c r="F193">
        <v>0.62662518366354203</v>
      </c>
      <c r="G193">
        <v>0.529023665609616</v>
      </c>
      <c r="H193" t="s">
        <v>2117</v>
      </c>
      <c r="I193">
        <v>1</v>
      </c>
      <c r="J193" t="str">
        <f t="shared" si="8"/>
        <v/>
      </c>
    </row>
    <row r="194" spans="1:10">
      <c r="A194" t="s">
        <v>619</v>
      </c>
      <c r="B194" t="s">
        <v>620</v>
      </c>
      <c r="C194" t="str">
        <f t="shared" si="9"/>
        <v>1/20</v>
      </c>
      <c r="D194" t="str">
        <f>"400/8582"</f>
        <v>400/8582</v>
      </c>
      <c r="E194">
        <v>0.61545381050268599</v>
      </c>
      <c r="F194">
        <v>0.62820932989134204</v>
      </c>
      <c r="G194">
        <v>0.530361069317831</v>
      </c>
      <c r="H194" t="s">
        <v>1729</v>
      </c>
      <c r="I194">
        <v>1</v>
      </c>
      <c r="J194" t="str">
        <f t="shared" ref="J194:J198" si="10">IF(F194&lt;0.05,"*","")</f>
        <v/>
      </c>
    </row>
    <row r="195" spans="1:10">
      <c r="A195" t="s">
        <v>156</v>
      </c>
      <c r="B195" t="s">
        <v>157</v>
      </c>
      <c r="C195" t="str">
        <f t="shared" si="9"/>
        <v>1/20</v>
      </c>
      <c r="D195" t="str">
        <f>"440/8582"</f>
        <v>440/8582</v>
      </c>
      <c r="E195">
        <v>0.65139681961465501</v>
      </c>
      <c r="F195">
        <v>0.66066703346132705</v>
      </c>
      <c r="G195">
        <v>0.55776324492059703</v>
      </c>
      <c r="H195" t="s">
        <v>1562</v>
      </c>
      <c r="I195">
        <v>1</v>
      </c>
      <c r="J195" t="str">
        <f t="shared" si="10"/>
        <v/>
      </c>
    </row>
    <row r="196" spans="1:10">
      <c r="A196" t="s">
        <v>158</v>
      </c>
      <c r="B196" t="s">
        <v>159</v>
      </c>
      <c r="C196" t="str">
        <f t="shared" si="9"/>
        <v>1/20</v>
      </c>
      <c r="D196" t="str">
        <f>"443/8582"</f>
        <v>443/8582</v>
      </c>
      <c r="E196">
        <v>0.65395975393380101</v>
      </c>
      <c r="F196">
        <v>0.66066703346132705</v>
      </c>
      <c r="G196">
        <v>0.55776324492059703</v>
      </c>
      <c r="H196" t="s">
        <v>1562</v>
      </c>
      <c r="I196">
        <v>1</v>
      </c>
      <c r="J196" t="str">
        <f t="shared" si="10"/>
        <v/>
      </c>
    </row>
    <row r="197" spans="1:10">
      <c r="A197" t="s">
        <v>160</v>
      </c>
      <c r="B197" t="s">
        <v>161</v>
      </c>
      <c r="C197" t="str">
        <f t="shared" si="9"/>
        <v>1/20</v>
      </c>
      <c r="D197" t="str">
        <f>"447/8582"</f>
        <v>447/8582</v>
      </c>
      <c r="E197">
        <v>0.65734916460926696</v>
      </c>
      <c r="F197">
        <v>0.66070298687768203</v>
      </c>
      <c r="G197">
        <v>0.557793598325801</v>
      </c>
      <c r="H197" t="s">
        <v>2129</v>
      </c>
      <c r="I197">
        <v>1</v>
      </c>
      <c r="J197" t="str">
        <f t="shared" si="10"/>
        <v/>
      </c>
    </row>
    <row r="198" spans="1:10">
      <c r="A198" t="s">
        <v>523</v>
      </c>
      <c r="B198" t="s">
        <v>524</v>
      </c>
      <c r="C198" t="str">
        <f t="shared" si="9"/>
        <v>1/20</v>
      </c>
      <c r="D198" t="str">
        <f>"498/8582"</f>
        <v>498/8582</v>
      </c>
      <c r="E198">
        <v>0.69789170364358499</v>
      </c>
      <c r="F198">
        <v>0.69789170364358499</v>
      </c>
      <c r="G198">
        <v>0.58918989674425004</v>
      </c>
      <c r="H198" t="s">
        <v>1562</v>
      </c>
      <c r="I198">
        <v>1</v>
      </c>
      <c r="J198" t="str">
        <f t="shared" si="10"/>
        <v/>
      </c>
    </row>
  </sheetData>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BAB93-E925-4CD7-99C1-261F31F9FBB7}">
  <sheetPr>
    <tabColor theme="9"/>
  </sheetPr>
  <dimension ref="A1:J64"/>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1263</v>
      </c>
      <c r="B2" s="9" t="s">
        <v>1264</v>
      </c>
      <c r="C2" s="9" t="str">
        <f>"16/30"</f>
        <v>16/30</v>
      </c>
      <c r="D2" s="9" t="str">
        <f>"27/8582"</f>
        <v>27/8582</v>
      </c>
      <c r="E2" s="9">
        <v>4.5683705407458498E-35</v>
      </c>
      <c r="F2" s="9">
        <v>2.87807344066989E-33</v>
      </c>
      <c r="G2" s="9">
        <v>2.78911043540273E-33</v>
      </c>
      <c r="H2" s="9" t="s">
        <v>2130</v>
      </c>
      <c r="I2" s="9">
        <v>16</v>
      </c>
      <c r="J2" s="9" t="str">
        <f t="shared" ref="J2:J64" si="0">IF(F2&lt;0.05,"*","")</f>
        <v>*</v>
      </c>
    </row>
    <row r="3" spans="1:10">
      <c r="A3" s="9" t="s">
        <v>759</v>
      </c>
      <c r="B3" s="9" t="s">
        <v>760</v>
      </c>
      <c r="C3" s="9" t="str">
        <f>"17/30"</f>
        <v>17/30</v>
      </c>
      <c r="D3" s="9" t="str">
        <f>"126/8582"</f>
        <v>126/8582</v>
      </c>
      <c r="E3" s="9">
        <v>2.2988749139000599E-24</v>
      </c>
      <c r="F3" s="9">
        <v>7.2414559787852006E-23</v>
      </c>
      <c r="G3" s="9">
        <v>7.0176181582212401E-23</v>
      </c>
      <c r="H3" s="9" t="s">
        <v>2131</v>
      </c>
      <c r="I3" s="9">
        <v>17</v>
      </c>
      <c r="J3" s="9" t="str">
        <f t="shared" si="0"/>
        <v>*</v>
      </c>
    </row>
    <row r="4" spans="1:10">
      <c r="A4" t="s">
        <v>72</v>
      </c>
      <c r="B4" t="s">
        <v>73</v>
      </c>
      <c r="C4" t="str">
        <f>"2/30"</f>
        <v>2/30</v>
      </c>
      <c r="D4" t="str">
        <f>"117/8582"</f>
        <v>117/8582</v>
      </c>
      <c r="E4">
        <v>6.2579290911933802E-2</v>
      </c>
      <c r="F4">
        <v>0.286979336571277</v>
      </c>
      <c r="G4">
        <v>0.27810863026122101</v>
      </c>
      <c r="H4" t="s">
        <v>2132</v>
      </c>
      <c r="I4">
        <v>2</v>
      </c>
      <c r="J4" t="str">
        <f t="shared" si="0"/>
        <v/>
      </c>
    </row>
    <row r="5" spans="1:10">
      <c r="A5" t="s">
        <v>76</v>
      </c>
      <c r="B5" t="s">
        <v>77</v>
      </c>
      <c r="C5" t="str">
        <f>"2/30"</f>
        <v>2/30</v>
      </c>
      <c r="D5" t="str">
        <f>"122/8582"</f>
        <v>122/8582</v>
      </c>
      <c r="E5">
        <v>6.7346051722777106E-2</v>
      </c>
      <c r="F5">
        <v>0.286979336571277</v>
      </c>
      <c r="G5">
        <v>0.27810863026122101</v>
      </c>
      <c r="H5" t="s">
        <v>2132</v>
      </c>
      <c r="I5">
        <v>2</v>
      </c>
      <c r="J5" t="str">
        <f t="shared" si="0"/>
        <v/>
      </c>
    </row>
    <row r="6" spans="1:10">
      <c r="A6" t="s">
        <v>1922</v>
      </c>
      <c r="B6" t="s">
        <v>1923</v>
      </c>
      <c r="C6" t="str">
        <f t="shared" ref="C6:C25" si="1">"1/30"</f>
        <v>1/30</v>
      </c>
      <c r="D6" t="str">
        <f>"10/8582"</f>
        <v>10/8582</v>
      </c>
      <c r="E6">
        <v>3.44298625868577E-2</v>
      </c>
      <c r="F6">
        <v>0.286979336571277</v>
      </c>
      <c r="G6">
        <v>0.27810863026122101</v>
      </c>
      <c r="H6" t="s">
        <v>2117</v>
      </c>
      <c r="I6">
        <v>1</v>
      </c>
      <c r="J6" t="str">
        <f t="shared" si="0"/>
        <v/>
      </c>
    </row>
    <row r="7" spans="1:10">
      <c r="A7" t="s">
        <v>2133</v>
      </c>
      <c r="B7" t="s">
        <v>2134</v>
      </c>
      <c r="C7" t="str">
        <f t="shared" si="1"/>
        <v>1/30</v>
      </c>
      <c r="D7" t="str">
        <f>"12/8582"</f>
        <v>12/8582</v>
      </c>
      <c r="E7">
        <v>4.1176969210204098E-2</v>
      </c>
      <c r="F7">
        <v>0.286979336571277</v>
      </c>
      <c r="G7">
        <v>0.27810863026122101</v>
      </c>
      <c r="H7" t="s">
        <v>2135</v>
      </c>
      <c r="I7">
        <v>1</v>
      </c>
      <c r="J7" t="str">
        <f t="shared" si="0"/>
        <v/>
      </c>
    </row>
    <row r="8" spans="1:10">
      <c r="A8" t="s">
        <v>268</v>
      </c>
      <c r="B8" t="s">
        <v>269</v>
      </c>
      <c r="C8" t="str">
        <f t="shared" si="1"/>
        <v>1/30</v>
      </c>
      <c r="D8" t="str">
        <f>"14/8582"</f>
        <v>14/8582</v>
      </c>
      <c r="E8">
        <v>4.7878490065256199E-2</v>
      </c>
      <c r="F8">
        <v>0.286979336571277</v>
      </c>
      <c r="G8">
        <v>0.27810863026122101</v>
      </c>
      <c r="H8" t="s">
        <v>1272</v>
      </c>
      <c r="I8">
        <v>1</v>
      </c>
      <c r="J8" t="str">
        <f t="shared" si="0"/>
        <v/>
      </c>
    </row>
    <row r="9" spans="1:10">
      <c r="A9" t="s">
        <v>1077</v>
      </c>
      <c r="B9" t="s">
        <v>1078</v>
      </c>
      <c r="C9" t="str">
        <f t="shared" si="1"/>
        <v>1/30</v>
      </c>
      <c r="D9" t="str">
        <f>"16/8582"</f>
        <v>16/8582</v>
      </c>
      <c r="E9">
        <v>5.4534722593988297E-2</v>
      </c>
      <c r="F9">
        <v>0.286979336571277</v>
      </c>
      <c r="G9">
        <v>0.27810863026122101</v>
      </c>
      <c r="H9" t="s">
        <v>2117</v>
      </c>
      <c r="I9">
        <v>1</v>
      </c>
      <c r="J9" t="str">
        <f t="shared" si="0"/>
        <v/>
      </c>
    </row>
    <row r="10" spans="1:10">
      <c r="A10" t="s">
        <v>529</v>
      </c>
      <c r="B10" t="s">
        <v>530</v>
      </c>
      <c r="C10" t="str">
        <f t="shared" si="1"/>
        <v>1/30</v>
      </c>
      <c r="D10" t="str">
        <f>"16/8582"</f>
        <v>16/8582</v>
      </c>
      <c r="E10">
        <v>5.4534722593988297E-2</v>
      </c>
      <c r="F10">
        <v>0.286979336571277</v>
      </c>
      <c r="G10">
        <v>0.27810863026122101</v>
      </c>
      <c r="H10" t="s">
        <v>2136</v>
      </c>
      <c r="I10">
        <v>1</v>
      </c>
      <c r="J10" t="str">
        <f t="shared" si="0"/>
        <v/>
      </c>
    </row>
    <row r="11" spans="1:10">
      <c r="A11" t="s">
        <v>1675</v>
      </c>
      <c r="B11" t="s">
        <v>1676</v>
      </c>
      <c r="C11" t="str">
        <f t="shared" si="1"/>
        <v>1/30</v>
      </c>
      <c r="D11" t="str">
        <f>"16/8582"</f>
        <v>16/8582</v>
      </c>
      <c r="E11">
        <v>5.4534722593988297E-2</v>
      </c>
      <c r="F11">
        <v>0.286979336571277</v>
      </c>
      <c r="G11">
        <v>0.27810863026122101</v>
      </c>
      <c r="H11" t="s">
        <v>2119</v>
      </c>
      <c r="I11">
        <v>1</v>
      </c>
      <c r="J11" t="str">
        <f t="shared" si="0"/>
        <v/>
      </c>
    </row>
    <row r="12" spans="1:10">
      <c r="A12" t="s">
        <v>1080</v>
      </c>
      <c r="B12" t="s">
        <v>1081</v>
      </c>
      <c r="C12" t="str">
        <f t="shared" si="1"/>
        <v>1/30</v>
      </c>
      <c r="D12" t="str">
        <f>"17/8582"</f>
        <v>17/8582</v>
      </c>
      <c r="E12">
        <v>5.7845948174443197E-2</v>
      </c>
      <c r="F12">
        <v>0.286979336571277</v>
      </c>
      <c r="G12">
        <v>0.27810863026122101</v>
      </c>
      <c r="H12" t="s">
        <v>2117</v>
      </c>
      <c r="I12">
        <v>1</v>
      </c>
      <c r="J12" t="str">
        <f t="shared" si="0"/>
        <v/>
      </c>
    </row>
    <row r="13" spans="1:10">
      <c r="A13" t="s">
        <v>1348</v>
      </c>
      <c r="B13" t="s">
        <v>1349</v>
      </c>
      <c r="C13" t="str">
        <f t="shared" si="1"/>
        <v>1/30</v>
      </c>
      <c r="D13" t="str">
        <f>"17/8582"</f>
        <v>17/8582</v>
      </c>
      <c r="E13">
        <v>5.7845948174443197E-2</v>
      </c>
      <c r="F13">
        <v>0.286979336571277</v>
      </c>
      <c r="G13">
        <v>0.27810863026122101</v>
      </c>
      <c r="H13" t="s">
        <v>1350</v>
      </c>
      <c r="I13">
        <v>1</v>
      </c>
      <c r="J13" t="str">
        <f t="shared" si="0"/>
        <v/>
      </c>
    </row>
    <row r="14" spans="1:10">
      <c r="A14" t="s">
        <v>111</v>
      </c>
      <c r="B14" t="s">
        <v>112</v>
      </c>
      <c r="C14" t="str">
        <f t="shared" si="1"/>
        <v>1/30</v>
      </c>
      <c r="D14" t="str">
        <f>"20/8582"</f>
        <v>20/8582</v>
      </c>
      <c r="E14">
        <v>6.77125030922473E-2</v>
      </c>
      <c r="F14">
        <v>0.286979336571277</v>
      </c>
      <c r="G14">
        <v>0.27810863026122101</v>
      </c>
      <c r="H14" t="s">
        <v>1272</v>
      </c>
      <c r="I14">
        <v>1</v>
      </c>
      <c r="J14" t="str">
        <f t="shared" si="0"/>
        <v/>
      </c>
    </row>
    <row r="15" spans="1:10">
      <c r="A15" t="s">
        <v>1947</v>
      </c>
      <c r="B15" t="s">
        <v>1948</v>
      </c>
      <c r="C15" t="str">
        <f t="shared" si="1"/>
        <v>1/30</v>
      </c>
      <c r="D15" t="str">
        <f>"21/8582"</f>
        <v>21/8582</v>
      </c>
      <c r="E15">
        <v>7.0979102590873103E-2</v>
      </c>
      <c r="F15">
        <v>0.286979336571277</v>
      </c>
      <c r="G15">
        <v>0.27810863026122101</v>
      </c>
      <c r="H15" t="s">
        <v>2119</v>
      </c>
      <c r="I15">
        <v>1</v>
      </c>
      <c r="J15" t="str">
        <f t="shared" si="0"/>
        <v/>
      </c>
    </row>
    <row r="16" spans="1:10">
      <c r="A16" t="s">
        <v>1505</v>
      </c>
      <c r="B16" t="s">
        <v>1506</v>
      </c>
      <c r="C16" t="str">
        <f t="shared" si="1"/>
        <v>1/30</v>
      </c>
      <c r="D16" t="str">
        <f>"23/8582"</f>
        <v>23/8582</v>
      </c>
      <c r="E16">
        <v>7.7479141409715194E-2</v>
      </c>
      <c r="F16">
        <v>0.286979336571277</v>
      </c>
      <c r="G16">
        <v>0.27810863026122101</v>
      </c>
      <c r="H16" t="s">
        <v>2119</v>
      </c>
      <c r="I16">
        <v>1</v>
      </c>
      <c r="J16" t="str">
        <f t="shared" si="0"/>
        <v/>
      </c>
    </row>
    <row r="17" spans="1:10">
      <c r="A17" t="s">
        <v>2137</v>
      </c>
      <c r="B17" t="s">
        <v>2138</v>
      </c>
      <c r="C17" t="str">
        <f t="shared" si="1"/>
        <v>1/30</v>
      </c>
      <c r="D17" t="str">
        <f>"24/8582"</f>
        <v>24/8582</v>
      </c>
      <c r="E17">
        <v>8.0712653006596705E-2</v>
      </c>
      <c r="F17">
        <v>0.286979336571277</v>
      </c>
      <c r="G17">
        <v>0.27810863026122101</v>
      </c>
      <c r="H17" t="s">
        <v>2139</v>
      </c>
      <c r="I17">
        <v>1</v>
      </c>
      <c r="J17" t="str">
        <f t="shared" si="0"/>
        <v/>
      </c>
    </row>
    <row r="18" spans="1:10">
      <c r="A18" t="s">
        <v>1554</v>
      </c>
      <c r="B18" t="s">
        <v>1555</v>
      </c>
      <c r="C18" t="str">
        <f t="shared" si="1"/>
        <v>1/30</v>
      </c>
      <c r="D18" t="str">
        <f>"24/8582"</f>
        <v>24/8582</v>
      </c>
      <c r="E18">
        <v>8.0712653006596705E-2</v>
      </c>
      <c r="F18">
        <v>0.286979336571277</v>
      </c>
      <c r="G18">
        <v>0.27810863026122101</v>
      </c>
      <c r="H18" t="s">
        <v>2140</v>
      </c>
      <c r="I18">
        <v>1</v>
      </c>
      <c r="J18" t="str">
        <f t="shared" si="0"/>
        <v/>
      </c>
    </row>
    <row r="19" spans="1:10">
      <c r="A19" t="s">
        <v>840</v>
      </c>
      <c r="B19" t="s">
        <v>841</v>
      </c>
      <c r="C19" t="str">
        <f t="shared" si="1"/>
        <v>1/30</v>
      </c>
      <c r="D19" t="str">
        <f>"27/8582"</f>
        <v>27/8582</v>
      </c>
      <c r="E19">
        <v>9.0347587816548294E-2</v>
      </c>
      <c r="F19">
        <v>0.286979336571277</v>
      </c>
      <c r="G19">
        <v>0.27810863026122101</v>
      </c>
      <c r="H19" t="s">
        <v>1273</v>
      </c>
      <c r="I19">
        <v>1</v>
      </c>
      <c r="J19" t="str">
        <f t="shared" si="0"/>
        <v/>
      </c>
    </row>
    <row r="20" spans="1:10">
      <c r="A20" t="s">
        <v>1201</v>
      </c>
      <c r="B20" t="s">
        <v>1202</v>
      </c>
      <c r="C20" t="str">
        <f t="shared" si="1"/>
        <v>1/30</v>
      </c>
      <c r="D20" t="str">
        <f>"28/8582"</f>
        <v>28/8582</v>
      </c>
      <c r="E20">
        <v>9.3537485229231096E-2</v>
      </c>
      <c r="F20">
        <v>0.286979336571277</v>
      </c>
      <c r="G20">
        <v>0.27810863026122101</v>
      </c>
      <c r="H20" t="s">
        <v>2119</v>
      </c>
      <c r="I20">
        <v>1</v>
      </c>
      <c r="J20" t="str">
        <f t="shared" si="0"/>
        <v/>
      </c>
    </row>
    <row r="21" spans="1:10">
      <c r="A21" t="s">
        <v>710</v>
      </c>
      <c r="B21" t="s">
        <v>711</v>
      </c>
      <c r="C21" t="str">
        <f t="shared" si="1"/>
        <v>1/30</v>
      </c>
      <c r="D21" t="str">
        <f>"32/8582"</f>
        <v>32/8582</v>
      </c>
      <c r="E21">
        <v>0.10618928359867701</v>
      </c>
      <c r="F21">
        <v>0.286979336571277</v>
      </c>
      <c r="G21">
        <v>0.27810863026122101</v>
      </c>
      <c r="H21" t="s">
        <v>2117</v>
      </c>
      <c r="I21">
        <v>1</v>
      </c>
      <c r="J21" t="str">
        <f t="shared" si="0"/>
        <v/>
      </c>
    </row>
    <row r="22" spans="1:10">
      <c r="A22" t="s">
        <v>1679</v>
      </c>
      <c r="B22" t="s">
        <v>1680</v>
      </c>
      <c r="C22" t="str">
        <f t="shared" si="1"/>
        <v>1/30</v>
      </c>
      <c r="D22" t="str">
        <f>"32/8582"</f>
        <v>32/8582</v>
      </c>
      <c r="E22">
        <v>0.10618928359867701</v>
      </c>
      <c r="F22">
        <v>0.286979336571277</v>
      </c>
      <c r="G22">
        <v>0.27810863026122101</v>
      </c>
      <c r="H22" t="s">
        <v>2119</v>
      </c>
      <c r="I22">
        <v>1</v>
      </c>
      <c r="J22" t="str">
        <f t="shared" si="0"/>
        <v/>
      </c>
    </row>
    <row r="23" spans="1:10">
      <c r="A23" t="s">
        <v>118</v>
      </c>
      <c r="B23" t="s">
        <v>119</v>
      </c>
      <c r="C23" t="str">
        <f t="shared" si="1"/>
        <v>1/30</v>
      </c>
      <c r="D23" t="str">
        <f>"33/8582"</f>
        <v>33/8582</v>
      </c>
      <c r="E23">
        <v>0.109325461550963</v>
      </c>
      <c r="F23">
        <v>0.286979336571277</v>
      </c>
      <c r="G23">
        <v>0.27810863026122101</v>
      </c>
      <c r="H23" t="s">
        <v>1272</v>
      </c>
      <c r="I23">
        <v>1</v>
      </c>
      <c r="J23" t="str">
        <f t="shared" si="0"/>
        <v/>
      </c>
    </row>
    <row r="24" spans="1:10">
      <c r="A24" t="s">
        <v>1510</v>
      </c>
      <c r="B24" t="s">
        <v>1511</v>
      </c>
      <c r="C24" t="str">
        <f t="shared" si="1"/>
        <v>1/30</v>
      </c>
      <c r="D24" t="str">
        <f>"33/8582"</f>
        <v>33/8582</v>
      </c>
      <c r="E24">
        <v>0.109325461550963</v>
      </c>
      <c r="F24">
        <v>0.286979336571277</v>
      </c>
      <c r="G24">
        <v>0.27810863026122101</v>
      </c>
      <c r="H24" t="s">
        <v>1512</v>
      </c>
      <c r="I24">
        <v>1</v>
      </c>
      <c r="J24" t="str">
        <f t="shared" si="0"/>
        <v/>
      </c>
    </row>
    <row r="25" spans="1:10">
      <c r="A25" t="s">
        <v>120</v>
      </c>
      <c r="B25" t="s">
        <v>121</v>
      </c>
      <c r="C25" t="str">
        <f t="shared" si="1"/>
        <v>1/30</v>
      </c>
      <c r="D25" t="str">
        <f>"33/8582"</f>
        <v>33/8582</v>
      </c>
      <c r="E25">
        <v>0.109325461550963</v>
      </c>
      <c r="F25">
        <v>0.286979336571277</v>
      </c>
      <c r="G25">
        <v>0.27810863026122101</v>
      </c>
      <c r="H25" t="s">
        <v>1350</v>
      </c>
      <c r="I25">
        <v>1</v>
      </c>
      <c r="J25" t="str">
        <f t="shared" si="0"/>
        <v/>
      </c>
    </row>
    <row r="26" spans="1:10">
      <c r="A26" t="s">
        <v>78</v>
      </c>
      <c r="B26" t="s">
        <v>79</v>
      </c>
      <c r="C26" t="str">
        <f>"2/30"</f>
        <v>2/30</v>
      </c>
      <c r="D26" t="str">
        <f>"169/8582"</f>
        <v>169/8582</v>
      </c>
      <c r="E26">
        <v>0.11726918626470099</v>
      </c>
      <c r="F26">
        <v>0.29361984731088703</v>
      </c>
      <c r="G26">
        <v>0.28454387876410098</v>
      </c>
      <c r="H26" t="s">
        <v>2141</v>
      </c>
      <c r="I26">
        <v>2</v>
      </c>
      <c r="J26" t="str">
        <f t="shared" si="0"/>
        <v/>
      </c>
    </row>
    <row r="27" spans="1:10">
      <c r="A27" t="s">
        <v>713</v>
      </c>
      <c r="B27" t="s">
        <v>714</v>
      </c>
      <c r="C27" t="str">
        <f t="shared" ref="C27:C36" si="2">"1/30"</f>
        <v>1/30</v>
      </c>
      <c r="D27" t="str">
        <f>"41/8582"</f>
        <v>41/8582</v>
      </c>
      <c r="E27">
        <v>0.13403480993804101</v>
      </c>
      <c r="F27">
        <v>0.29361984731088703</v>
      </c>
      <c r="G27">
        <v>0.28454387876410098</v>
      </c>
      <c r="H27" t="s">
        <v>2117</v>
      </c>
      <c r="I27">
        <v>1</v>
      </c>
      <c r="J27" t="str">
        <f t="shared" si="0"/>
        <v/>
      </c>
    </row>
    <row r="28" spans="1:10">
      <c r="A28" t="s">
        <v>756</v>
      </c>
      <c r="B28" t="s">
        <v>757</v>
      </c>
      <c r="C28" t="str">
        <f t="shared" si="2"/>
        <v>1/30</v>
      </c>
      <c r="D28" t="str">
        <f>"42/8582"</f>
        <v>42/8582</v>
      </c>
      <c r="E28">
        <v>0.13707648605346701</v>
      </c>
      <c r="F28">
        <v>0.29361984731088703</v>
      </c>
      <c r="G28">
        <v>0.28454387876410098</v>
      </c>
      <c r="H28" t="s">
        <v>2135</v>
      </c>
      <c r="I28">
        <v>1</v>
      </c>
      <c r="J28" t="str">
        <f t="shared" si="0"/>
        <v/>
      </c>
    </row>
    <row r="29" spans="1:10">
      <c r="A29" t="s">
        <v>59</v>
      </c>
      <c r="B29" t="s">
        <v>60</v>
      </c>
      <c r="C29" t="str">
        <f t="shared" si="2"/>
        <v>1/30</v>
      </c>
      <c r="D29" t="str">
        <f>"42/8582"</f>
        <v>42/8582</v>
      </c>
      <c r="E29">
        <v>0.13707648605346701</v>
      </c>
      <c r="F29">
        <v>0.29361984731088703</v>
      </c>
      <c r="G29">
        <v>0.28454387876410098</v>
      </c>
      <c r="H29" t="s">
        <v>2119</v>
      </c>
      <c r="I29">
        <v>1</v>
      </c>
      <c r="J29" t="str">
        <f t="shared" si="0"/>
        <v/>
      </c>
    </row>
    <row r="30" spans="1:10">
      <c r="A30" t="s">
        <v>715</v>
      </c>
      <c r="B30" t="s">
        <v>716</v>
      </c>
      <c r="C30" t="str">
        <f t="shared" si="2"/>
        <v>1/30</v>
      </c>
      <c r="D30" t="str">
        <f>"43/8582"</f>
        <v>43/8582</v>
      </c>
      <c r="E30">
        <v>0.14010783329215501</v>
      </c>
      <c r="F30">
        <v>0.29361984731088703</v>
      </c>
      <c r="G30">
        <v>0.28454387876410098</v>
      </c>
      <c r="H30" t="s">
        <v>2117</v>
      </c>
      <c r="I30">
        <v>1</v>
      </c>
      <c r="J30" t="str">
        <f t="shared" si="0"/>
        <v/>
      </c>
    </row>
    <row r="31" spans="1:10">
      <c r="A31" t="s">
        <v>130</v>
      </c>
      <c r="B31" t="s">
        <v>131</v>
      </c>
      <c r="C31" t="str">
        <f t="shared" si="2"/>
        <v>1/30</v>
      </c>
      <c r="D31" t="str">
        <f>"46/8582"</f>
        <v>46/8582</v>
      </c>
      <c r="E31">
        <v>0.14914023990394301</v>
      </c>
      <c r="F31">
        <v>0.29361984731088703</v>
      </c>
      <c r="G31">
        <v>0.28454387876410098</v>
      </c>
      <c r="H31" t="s">
        <v>1272</v>
      </c>
      <c r="I31">
        <v>1</v>
      </c>
      <c r="J31" t="str">
        <f t="shared" si="0"/>
        <v/>
      </c>
    </row>
    <row r="32" spans="1:10">
      <c r="A32" t="s">
        <v>1515</v>
      </c>
      <c r="B32" t="s">
        <v>1516</v>
      </c>
      <c r="C32" t="str">
        <f t="shared" si="2"/>
        <v>1/30</v>
      </c>
      <c r="D32" t="str">
        <f>"46/8582"</f>
        <v>46/8582</v>
      </c>
      <c r="E32">
        <v>0.14914023990394301</v>
      </c>
      <c r="F32">
        <v>0.29361984731088703</v>
      </c>
      <c r="G32">
        <v>0.28454387876410098</v>
      </c>
      <c r="H32" t="s">
        <v>2119</v>
      </c>
      <c r="I32">
        <v>1</v>
      </c>
      <c r="J32" t="str">
        <f t="shared" si="0"/>
        <v/>
      </c>
    </row>
    <row r="33" spans="1:10">
      <c r="A33" t="s">
        <v>61</v>
      </c>
      <c r="B33" t="s">
        <v>62</v>
      </c>
      <c r="C33" t="str">
        <f t="shared" si="2"/>
        <v>1/30</v>
      </c>
      <c r="D33" t="str">
        <f>"46/8582"</f>
        <v>46/8582</v>
      </c>
      <c r="E33">
        <v>0.14914023990394301</v>
      </c>
      <c r="F33">
        <v>0.29361984731088703</v>
      </c>
      <c r="G33">
        <v>0.28454387876410098</v>
      </c>
      <c r="H33" t="s">
        <v>2119</v>
      </c>
      <c r="I33">
        <v>1</v>
      </c>
      <c r="J33" t="str">
        <f t="shared" si="0"/>
        <v/>
      </c>
    </row>
    <row r="34" spans="1:10">
      <c r="A34" t="s">
        <v>1230</v>
      </c>
      <c r="B34" t="s">
        <v>1231</v>
      </c>
      <c r="C34" t="str">
        <f t="shared" si="2"/>
        <v>1/30</v>
      </c>
      <c r="D34" t="str">
        <f>"52/8582"</f>
        <v>52/8582</v>
      </c>
      <c r="E34">
        <v>0.16693071219993399</v>
      </c>
      <c r="F34">
        <v>0.31474172947749901</v>
      </c>
      <c r="G34">
        <v>0.30501287067159399</v>
      </c>
      <c r="H34" t="s">
        <v>2119</v>
      </c>
      <c r="I34">
        <v>1</v>
      </c>
      <c r="J34" t="str">
        <f t="shared" si="0"/>
        <v/>
      </c>
    </row>
    <row r="35" spans="1:10">
      <c r="A35" t="s">
        <v>1003</v>
      </c>
      <c r="B35" t="s">
        <v>1004</v>
      </c>
      <c r="C35" t="str">
        <f t="shared" si="2"/>
        <v>1/30</v>
      </c>
      <c r="D35" t="str">
        <f>"53/8582"</f>
        <v>53/8582</v>
      </c>
      <c r="E35">
        <v>0.169860615908491</v>
      </c>
      <c r="F35">
        <v>0.31474172947749901</v>
      </c>
      <c r="G35">
        <v>0.30501287067159399</v>
      </c>
      <c r="H35" t="s">
        <v>2117</v>
      </c>
      <c r="I35">
        <v>1</v>
      </c>
      <c r="J35" t="str">
        <f t="shared" si="0"/>
        <v/>
      </c>
    </row>
    <row r="36" spans="1:10">
      <c r="A36" t="s">
        <v>963</v>
      </c>
      <c r="B36" t="s">
        <v>964</v>
      </c>
      <c r="C36" t="str">
        <f t="shared" si="2"/>
        <v>1/30</v>
      </c>
      <c r="D36" t="str">
        <f>"58/8582"</f>
        <v>58/8582</v>
      </c>
      <c r="E36">
        <v>0.184361354771712</v>
      </c>
      <c r="F36">
        <v>0.33185043858908098</v>
      </c>
      <c r="G36">
        <v>0.321592739150655</v>
      </c>
      <c r="H36" t="s">
        <v>2142</v>
      </c>
      <c r="I36">
        <v>1</v>
      </c>
      <c r="J36" t="str">
        <f t="shared" si="0"/>
        <v/>
      </c>
    </row>
    <row r="37" spans="1:10">
      <c r="A37" t="s">
        <v>82</v>
      </c>
      <c r="B37" t="s">
        <v>83</v>
      </c>
      <c r="C37" t="str">
        <f>"2/30"</f>
        <v>2/30</v>
      </c>
      <c r="D37" t="str">
        <f>"246/8582"</f>
        <v>246/8582</v>
      </c>
      <c r="E37">
        <v>0.212010519775583</v>
      </c>
      <c r="F37">
        <v>0.34247853194517303</v>
      </c>
      <c r="G37">
        <v>0.33189231165948302</v>
      </c>
      <c r="H37" t="s">
        <v>2132</v>
      </c>
      <c r="I37">
        <v>2</v>
      </c>
      <c r="J37" t="str">
        <f t="shared" si="0"/>
        <v/>
      </c>
    </row>
    <row r="38" spans="1:10">
      <c r="A38" t="s">
        <v>136</v>
      </c>
      <c r="B38" t="s">
        <v>137</v>
      </c>
      <c r="C38" t="str">
        <f>"1/30"</f>
        <v>1/30</v>
      </c>
      <c r="D38" t="str">
        <f>"64/8582"</f>
        <v>64/8582</v>
      </c>
      <c r="E38">
        <v>0.20143919947841199</v>
      </c>
      <c r="F38">
        <v>0.34247853194517303</v>
      </c>
      <c r="G38">
        <v>0.33189231165948302</v>
      </c>
      <c r="H38" t="s">
        <v>1350</v>
      </c>
      <c r="I38">
        <v>1</v>
      </c>
      <c r="J38" t="str">
        <f t="shared" si="0"/>
        <v/>
      </c>
    </row>
    <row r="39" spans="1:10">
      <c r="A39" t="s">
        <v>235</v>
      </c>
      <c r="B39" t="s">
        <v>236</v>
      </c>
      <c r="C39" t="str">
        <f>"1/30"</f>
        <v>1/30</v>
      </c>
      <c r="D39" t="str">
        <f>"65/8582"</f>
        <v>65/8582</v>
      </c>
      <c r="E39">
        <v>0.20425169349292899</v>
      </c>
      <c r="F39">
        <v>0.34247853194517303</v>
      </c>
      <c r="G39">
        <v>0.33189231165948302</v>
      </c>
      <c r="H39" t="s">
        <v>1273</v>
      </c>
      <c r="I39">
        <v>1</v>
      </c>
      <c r="J39" t="str">
        <f t="shared" si="0"/>
        <v/>
      </c>
    </row>
    <row r="40" spans="1:10">
      <c r="A40" t="s">
        <v>852</v>
      </c>
      <c r="B40" t="s">
        <v>853</v>
      </c>
      <c r="C40" t="str">
        <f>"1/30"</f>
        <v>1/30</v>
      </c>
      <c r="D40" t="str">
        <f>"67/8582"</f>
        <v>67/8582</v>
      </c>
      <c r="E40">
        <v>0.209847983763577</v>
      </c>
      <c r="F40">
        <v>0.34247853194517303</v>
      </c>
      <c r="G40">
        <v>0.33189231165948302</v>
      </c>
      <c r="H40" t="s">
        <v>2142</v>
      </c>
      <c r="I40">
        <v>1</v>
      </c>
      <c r="J40" t="str">
        <f t="shared" si="0"/>
        <v/>
      </c>
    </row>
    <row r="41" spans="1:10">
      <c r="A41" t="s">
        <v>84</v>
      </c>
      <c r="B41" t="s">
        <v>85</v>
      </c>
      <c r="C41" t="str">
        <f>"3/30"</f>
        <v>3/30</v>
      </c>
      <c r="D41" t="str">
        <f>"492/8582"</f>
        <v>492/8582</v>
      </c>
      <c r="E41">
        <v>0.24555983942569101</v>
      </c>
      <c r="F41">
        <v>0.377323655702891</v>
      </c>
      <c r="G41">
        <v>0.36566035139127201</v>
      </c>
      <c r="H41" t="s">
        <v>2143</v>
      </c>
      <c r="I41">
        <v>3</v>
      </c>
      <c r="J41" t="str">
        <f t="shared" si="0"/>
        <v/>
      </c>
    </row>
    <row r="42" spans="1:10">
      <c r="A42" t="s">
        <v>1565</v>
      </c>
      <c r="B42" t="s">
        <v>1566</v>
      </c>
      <c r="C42" t="str">
        <f t="shared" ref="C42:C64" si="3">"1/30"</f>
        <v>1/30</v>
      </c>
      <c r="D42" t="str">
        <f>"78/8582"</f>
        <v>78/8582</v>
      </c>
      <c r="E42">
        <v>0.239954023696997</v>
      </c>
      <c r="F42">
        <v>0.377323655702891</v>
      </c>
      <c r="G42">
        <v>0.36566035139127201</v>
      </c>
      <c r="H42" t="s">
        <v>2140</v>
      </c>
      <c r="I42">
        <v>1</v>
      </c>
      <c r="J42" t="str">
        <f t="shared" si="0"/>
        <v/>
      </c>
    </row>
    <row r="43" spans="1:10">
      <c r="A43" t="s">
        <v>140</v>
      </c>
      <c r="B43" t="s">
        <v>141</v>
      </c>
      <c r="C43" t="str">
        <f t="shared" si="3"/>
        <v>1/30</v>
      </c>
      <c r="D43" t="str">
        <f>"89/8582"</f>
        <v>89/8582</v>
      </c>
      <c r="E43">
        <v>0.26894979752002202</v>
      </c>
      <c r="F43">
        <v>0.394042726599103</v>
      </c>
      <c r="G43">
        <v>0.38186262560982398</v>
      </c>
      <c r="H43" t="s">
        <v>2119</v>
      </c>
      <c r="I43">
        <v>1</v>
      </c>
      <c r="J43" t="str">
        <f t="shared" si="0"/>
        <v/>
      </c>
    </row>
    <row r="44" spans="1:10">
      <c r="A44" t="s">
        <v>65</v>
      </c>
      <c r="B44" t="s">
        <v>66</v>
      </c>
      <c r="C44" t="str">
        <f t="shared" si="3"/>
        <v>1/30</v>
      </c>
      <c r="D44" t="str">
        <f>"89/8582"</f>
        <v>89/8582</v>
      </c>
      <c r="E44">
        <v>0.26894979752002202</v>
      </c>
      <c r="F44">
        <v>0.394042726599103</v>
      </c>
      <c r="G44">
        <v>0.38186262560982398</v>
      </c>
      <c r="H44" t="s">
        <v>2119</v>
      </c>
      <c r="I44">
        <v>1</v>
      </c>
      <c r="J44" t="str">
        <f t="shared" si="0"/>
        <v/>
      </c>
    </row>
    <row r="45" spans="1:10">
      <c r="A45" t="s">
        <v>1352</v>
      </c>
      <c r="B45" t="s">
        <v>1353</v>
      </c>
      <c r="C45" t="str">
        <f t="shared" si="3"/>
        <v>1/30</v>
      </c>
      <c r="D45" t="str">
        <f>"97/8582"</f>
        <v>97/8582</v>
      </c>
      <c r="E45">
        <v>0.28936293149381997</v>
      </c>
      <c r="F45">
        <v>0.40999547197687702</v>
      </c>
      <c r="G45">
        <v>0.397322261899062</v>
      </c>
      <c r="H45" t="s">
        <v>1350</v>
      </c>
      <c r="I45">
        <v>1</v>
      </c>
      <c r="J45" t="str">
        <f t="shared" si="0"/>
        <v/>
      </c>
    </row>
    <row r="46" spans="1:10">
      <c r="A46" t="s">
        <v>303</v>
      </c>
      <c r="B46" t="s">
        <v>304</v>
      </c>
      <c r="C46" t="str">
        <f t="shared" si="3"/>
        <v>1/30</v>
      </c>
      <c r="D46" t="str">
        <f>"99/8582"</f>
        <v>99/8582</v>
      </c>
      <c r="E46">
        <v>0.29437947258323099</v>
      </c>
      <c r="F46">
        <v>0.40999547197687702</v>
      </c>
      <c r="G46">
        <v>0.397322261899062</v>
      </c>
      <c r="H46" t="s">
        <v>2144</v>
      </c>
      <c r="I46">
        <v>1</v>
      </c>
      <c r="J46" t="str">
        <f t="shared" si="0"/>
        <v/>
      </c>
    </row>
    <row r="47" spans="1:10">
      <c r="A47" t="s">
        <v>245</v>
      </c>
      <c r="B47" t="s">
        <v>246</v>
      </c>
      <c r="C47" t="str">
        <f t="shared" si="3"/>
        <v>1/30</v>
      </c>
      <c r="D47" t="str">
        <f>"101/8582"</f>
        <v>101/8582</v>
      </c>
      <c r="E47">
        <v>0.299361773189466</v>
      </c>
      <c r="F47">
        <v>0.40999547197687702</v>
      </c>
      <c r="G47">
        <v>0.397322261899062</v>
      </c>
      <c r="H47" t="s">
        <v>1273</v>
      </c>
      <c r="I47">
        <v>1</v>
      </c>
      <c r="J47" t="str">
        <f t="shared" si="0"/>
        <v/>
      </c>
    </row>
    <row r="48" spans="1:10">
      <c r="A48" t="s">
        <v>574</v>
      </c>
      <c r="B48" t="s">
        <v>575</v>
      </c>
      <c r="C48" t="str">
        <f t="shared" si="3"/>
        <v>1/30</v>
      </c>
      <c r="D48" t="str">
        <f>"110/8582"</f>
        <v>110/8582</v>
      </c>
      <c r="E48">
        <v>0.32136441804221499</v>
      </c>
      <c r="F48">
        <v>0.43076507099275702</v>
      </c>
      <c r="G48">
        <v>0.41744985994285499</v>
      </c>
      <c r="H48" t="s">
        <v>2136</v>
      </c>
      <c r="I48">
        <v>1</v>
      </c>
      <c r="J48" t="str">
        <f t="shared" si="0"/>
        <v/>
      </c>
    </row>
    <row r="49" spans="1:10">
      <c r="A49" t="s">
        <v>691</v>
      </c>
      <c r="B49" t="s">
        <v>692</v>
      </c>
      <c r="C49" t="str">
        <f t="shared" si="3"/>
        <v>1/30</v>
      </c>
      <c r="D49" t="str">
        <f>"115/8582"</f>
        <v>115/8582</v>
      </c>
      <c r="E49">
        <v>0.33329792326876401</v>
      </c>
      <c r="F49">
        <v>0.43745352429025203</v>
      </c>
      <c r="G49">
        <v>0.42393156906991902</v>
      </c>
      <c r="H49" t="s">
        <v>2139</v>
      </c>
      <c r="I49">
        <v>1</v>
      </c>
      <c r="J49" t="str">
        <f t="shared" si="0"/>
        <v/>
      </c>
    </row>
    <row r="50" spans="1:10">
      <c r="A50" t="s">
        <v>894</v>
      </c>
      <c r="B50" t="s">
        <v>895</v>
      </c>
      <c r="C50" t="str">
        <f t="shared" si="3"/>
        <v>1/30</v>
      </c>
      <c r="D50" t="str">
        <f>"119/8582"</f>
        <v>119/8582</v>
      </c>
      <c r="E50">
        <v>0.34269842842462001</v>
      </c>
      <c r="F50">
        <v>0.44061226511736901</v>
      </c>
      <c r="G50">
        <v>0.426992671291686</v>
      </c>
      <c r="H50" t="s">
        <v>2119</v>
      </c>
      <c r="I50">
        <v>1</v>
      </c>
      <c r="J50" t="str">
        <f t="shared" si="0"/>
        <v/>
      </c>
    </row>
    <row r="51" spans="1:10">
      <c r="A51" t="s">
        <v>1356</v>
      </c>
      <c r="B51" t="s">
        <v>1357</v>
      </c>
      <c r="C51" t="str">
        <f t="shared" si="3"/>
        <v>1/30</v>
      </c>
      <c r="D51" t="str">
        <f>"133/8582"</f>
        <v>133/8582</v>
      </c>
      <c r="E51">
        <v>0.374601734306517</v>
      </c>
      <c r="F51">
        <v>0.47199818522621101</v>
      </c>
      <c r="G51">
        <v>0.45740843346901</v>
      </c>
      <c r="H51" t="s">
        <v>1350</v>
      </c>
      <c r="I51">
        <v>1</v>
      </c>
      <c r="J51" t="str">
        <f t="shared" si="0"/>
        <v/>
      </c>
    </row>
    <row r="52" spans="1:10">
      <c r="A52" t="s">
        <v>249</v>
      </c>
      <c r="B52" t="s">
        <v>250</v>
      </c>
      <c r="C52" t="str">
        <f t="shared" si="3"/>
        <v>1/30</v>
      </c>
      <c r="D52" t="str">
        <f>"163/8582"</f>
        <v>163/8582</v>
      </c>
      <c r="E52">
        <v>0.43800455935689397</v>
      </c>
      <c r="F52">
        <v>0.54106445567616301</v>
      </c>
      <c r="G52">
        <v>0.52433982337873797</v>
      </c>
      <c r="H52" t="s">
        <v>1512</v>
      </c>
      <c r="I52">
        <v>1</v>
      </c>
      <c r="J52" t="str">
        <f t="shared" si="0"/>
        <v/>
      </c>
    </row>
    <row r="53" spans="1:10">
      <c r="A53" t="s">
        <v>1160</v>
      </c>
      <c r="B53" t="s">
        <v>1161</v>
      </c>
      <c r="C53" t="str">
        <f t="shared" si="3"/>
        <v>1/30</v>
      </c>
      <c r="D53" t="str">
        <f>"186/8582"</f>
        <v>186/8582</v>
      </c>
      <c r="E53">
        <v>0.48235885514700699</v>
      </c>
      <c r="F53">
        <v>0.57312176356635003</v>
      </c>
      <c r="G53">
        <v>0.555406220331634</v>
      </c>
      <c r="H53" t="s">
        <v>1291</v>
      </c>
      <c r="I53">
        <v>1</v>
      </c>
      <c r="J53" t="str">
        <f t="shared" si="0"/>
        <v/>
      </c>
    </row>
    <row r="54" spans="1:10">
      <c r="A54" t="s">
        <v>703</v>
      </c>
      <c r="B54" t="s">
        <v>704</v>
      </c>
      <c r="C54" t="str">
        <f t="shared" si="3"/>
        <v>1/30</v>
      </c>
      <c r="D54" t="str">
        <f>"187/8582"</f>
        <v>187/8582</v>
      </c>
      <c r="E54">
        <v>0.48420845428297499</v>
      </c>
      <c r="F54">
        <v>0.57312176356635003</v>
      </c>
      <c r="G54">
        <v>0.555406220331634</v>
      </c>
      <c r="H54" t="s">
        <v>2139</v>
      </c>
      <c r="I54">
        <v>1</v>
      </c>
      <c r="J54" t="str">
        <f t="shared" si="0"/>
        <v/>
      </c>
    </row>
    <row r="55" spans="1:10">
      <c r="A55" t="s">
        <v>80</v>
      </c>
      <c r="B55" t="s">
        <v>81</v>
      </c>
      <c r="C55" t="str">
        <f t="shared" si="3"/>
        <v>1/30</v>
      </c>
      <c r="D55" t="str">
        <f>"192/8582"</f>
        <v>192/8582</v>
      </c>
      <c r="E55">
        <v>0.493361035335114</v>
      </c>
      <c r="F55">
        <v>0.57312176356635003</v>
      </c>
      <c r="G55">
        <v>0.555406220331634</v>
      </c>
      <c r="H55" t="s">
        <v>2119</v>
      </c>
      <c r="I55">
        <v>1</v>
      </c>
      <c r="J55" t="str">
        <f t="shared" si="0"/>
        <v/>
      </c>
    </row>
    <row r="56" spans="1:10">
      <c r="A56" t="s">
        <v>863</v>
      </c>
      <c r="B56" t="s">
        <v>864</v>
      </c>
      <c r="C56" t="str">
        <f t="shared" si="3"/>
        <v>1/30</v>
      </c>
      <c r="D56" t="str">
        <f>"200/8582"</f>
        <v>200/8582</v>
      </c>
      <c r="E56">
        <v>0.50767950427981501</v>
      </c>
      <c r="F56">
        <v>0.57312176356635003</v>
      </c>
      <c r="G56">
        <v>0.555406220331634</v>
      </c>
      <c r="H56" t="s">
        <v>1291</v>
      </c>
      <c r="I56">
        <v>1</v>
      </c>
      <c r="J56" t="str">
        <f t="shared" si="0"/>
        <v/>
      </c>
    </row>
    <row r="57" spans="1:10">
      <c r="A57" t="s">
        <v>253</v>
      </c>
      <c r="B57" t="s">
        <v>254</v>
      </c>
      <c r="C57" t="str">
        <f t="shared" si="3"/>
        <v>1/30</v>
      </c>
      <c r="D57" t="str">
        <f>"201/8582"</f>
        <v>201/8582</v>
      </c>
      <c r="E57">
        <v>0.50944156761453296</v>
      </c>
      <c r="F57">
        <v>0.57312176356635003</v>
      </c>
      <c r="G57">
        <v>0.555406220331634</v>
      </c>
      <c r="H57" t="s">
        <v>1273</v>
      </c>
      <c r="I57">
        <v>1</v>
      </c>
      <c r="J57" t="str">
        <f t="shared" si="0"/>
        <v/>
      </c>
    </row>
    <row r="58" spans="1:10">
      <c r="A58" t="s">
        <v>255</v>
      </c>
      <c r="B58" t="s">
        <v>256</v>
      </c>
      <c r="C58" t="str">
        <f t="shared" si="3"/>
        <v>1/30</v>
      </c>
      <c r="D58" t="str">
        <f>"218/8582"</f>
        <v>218/8582</v>
      </c>
      <c r="E58">
        <v>0.53848021180799499</v>
      </c>
      <c r="F58">
        <v>0.59516233936673102</v>
      </c>
      <c r="G58">
        <v>0.57676550849240404</v>
      </c>
      <c r="H58" t="s">
        <v>2144</v>
      </c>
      <c r="I58">
        <v>1</v>
      </c>
      <c r="J58" t="str">
        <f t="shared" si="0"/>
        <v/>
      </c>
    </row>
    <row r="59" spans="1:10">
      <c r="A59" t="s">
        <v>114</v>
      </c>
      <c r="B59" t="s">
        <v>115</v>
      </c>
      <c r="C59" t="str">
        <f t="shared" si="3"/>
        <v>1/30</v>
      </c>
      <c r="D59" t="str">
        <f>"230/8582"</f>
        <v>230/8582</v>
      </c>
      <c r="E59">
        <v>0.55797010438851402</v>
      </c>
      <c r="F59">
        <v>0.60607097545648903</v>
      </c>
      <c r="G59">
        <v>0.58733695198790903</v>
      </c>
      <c r="H59" t="s">
        <v>2119</v>
      </c>
      <c r="I59">
        <v>1</v>
      </c>
      <c r="J59" t="str">
        <f t="shared" si="0"/>
        <v/>
      </c>
    </row>
    <row r="60" spans="1:10">
      <c r="A60" t="s">
        <v>260</v>
      </c>
      <c r="B60" t="s">
        <v>261</v>
      </c>
      <c r="C60" t="str">
        <f t="shared" si="3"/>
        <v>1/30</v>
      </c>
      <c r="D60" t="str">
        <f>"263/8582"</f>
        <v>263/8582</v>
      </c>
      <c r="E60">
        <v>0.607553136813058</v>
      </c>
      <c r="F60">
        <v>0.64874317998682496</v>
      </c>
      <c r="G60">
        <v>0.62869013265222795</v>
      </c>
      <c r="H60" t="s">
        <v>2119</v>
      </c>
      <c r="I60">
        <v>1</v>
      </c>
      <c r="J60" t="str">
        <f t="shared" si="0"/>
        <v/>
      </c>
    </row>
    <row r="61" spans="1:10">
      <c r="A61" t="s">
        <v>314</v>
      </c>
      <c r="B61" t="s">
        <v>315</v>
      </c>
      <c r="C61" t="str">
        <f t="shared" si="3"/>
        <v>1/30</v>
      </c>
      <c r="D61" t="str">
        <f>"307/8582"</f>
        <v>307/8582</v>
      </c>
      <c r="E61">
        <v>0.66536900122453502</v>
      </c>
      <c r="F61">
        <v>0.69863745128576205</v>
      </c>
      <c r="G61">
        <v>0.67704214159689602</v>
      </c>
      <c r="H61" t="s">
        <v>1291</v>
      </c>
      <c r="I61">
        <v>1</v>
      </c>
      <c r="J61" t="str">
        <f t="shared" si="0"/>
        <v/>
      </c>
    </row>
    <row r="62" spans="1:10">
      <c r="A62" t="s">
        <v>316</v>
      </c>
      <c r="B62" t="s">
        <v>317</v>
      </c>
      <c r="C62" t="str">
        <f t="shared" si="3"/>
        <v>1/30</v>
      </c>
      <c r="D62" t="str">
        <f>"394/8582"</f>
        <v>394/8582</v>
      </c>
      <c r="E62">
        <v>0.75643327351978795</v>
      </c>
      <c r="F62">
        <v>0.76174049555001999</v>
      </c>
      <c r="G62">
        <v>0.73819463227905002</v>
      </c>
      <c r="H62" t="s">
        <v>1291</v>
      </c>
      <c r="I62">
        <v>1</v>
      </c>
      <c r="J62" t="str">
        <f t="shared" si="0"/>
        <v/>
      </c>
    </row>
    <row r="63" spans="1:10">
      <c r="A63" t="s">
        <v>706</v>
      </c>
      <c r="B63" t="s">
        <v>707</v>
      </c>
      <c r="C63" t="str">
        <f t="shared" si="3"/>
        <v>1/30</v>
      </c>
      <c r="D63" t="str">
        <f>"395/8582"</f>
        <v>395/8582</v>
      </c>
      <c r="E63">
        <v>0.75732567725628097</v>
      </c>
      <c r="F63">
        <v>0.76174049555001999</v>
      </c>
      <c r="G63">
        <v>0.73819463227905002</v>
      </c>
      <c r="H63" t="s">
        <v>2117</v>
      </c>
      <c r="I63">
        <v>1</v>
      </c>
      <c r="J63" t="str">
        <f t="shared" si="0"/>
        <v/>
      </c>
    </row>
    <row r="64" spans="1:10">
      <c r="A64" t="s">
        <v>619</v>
      </c>
      <c r="B64" t="s">
        <v>620</v>
      </c>
      <c r="C64" t="str">
        <f t="shared" si="3"/>
        <v>1/30</v>
      </c>
      <c r="D64" t="str">
        <f>"400/8582"</f>
        <v>400/8582</v>
      </c>
      <c r="E64">
        <v>0.76174049555001999</v>
      </c>
      <c r="F64">
        <v>0.76174049555001999</v>
      </c>
      <c r="G64">
        <v>0.73819463227905002</v>
      </c>
      <c r="H64" t="s">
        <v>2142</v>
      </c>
      <c r="I64">
        <v>1</v>
      </c>
      <c r="J64" t="str">
        <f t="shared" si="0"/>
        <v/>
      </c>
    </row>
  </sheetData>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774AD-7253-42B9-ADBB-2C565BAB15C0}">
  <dimension ref="A1:J75"/>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921</v>
      </c>
      <c r="B2" t="s">
        <v>922</v>
      </c>
      <c r="C2" t="str">
        <f>"2/11"</f>
        <v>2/11</v>
      </c>
      <c r="D2" t="str">
        <f>"33/8582"</f>
        <v>33/8582</v>
      </c>
      <c r="E2">
        <v>7.7175985321315595E-4</v>
      </c>
      <c r="F2">
        <v>5.7110229137773499E-2</v>
      </c>
      <c r="G2">
        <v>4.1431318435653598E-2</v>
      </c>
      <c r="H2" t="s">
        <v>2145</v>
      </c>
      <c r="I2">
        <v>2</v>
      </c>
      <c r="J2" t="str">
        <f t="shared" ref="J2:J65" si="0">IF(F2&lt;0.05,"*","")</f>
        <v/>
      </c>
    </row>
    <row r="3" spans="1:10">
      <c r="A3" t="s">
        <v>67</v>
      </c>
      <c r="B3" t="s">
        <v>68</v>
      </c>
      <c r="C3" t="str">
        <f>"2/11"</f>
        <v>2/11</v>
      </c>
      <c r="D3" t="str">
        <f>"97/8582"</f>
        <v>97/8582</v>
      </c>
      <c r="E3">
        <v>6.50757107039838E-3</v>
      </c>
      <c r="F3">
        <v>0.157316626990606</v>
      </c>
      <c r="G3">
        <v>0.114127282738562</v>
      </c>
      <c r="H3" t="s">
        <v>2145</v>
      </c>
      <c r="I3">
        <v>2</v>
      </c>
      <c r="J3" t="str">
        <f t="shared" si="0"/>
        <v/>
      </c>
    </row>
    <row r="4" spans="1:10">
      <c r="A4" t="s">
        <v>255</v>
      </c>
      <c r="B4" t="s">
        <v>256</v>
      </c>
      <c r="C4" t="str">
        <f>"2/11"</f>
        <v>2/11</v>
      </c>
      <c r="D4" t="str">
        <f>"218/8582"</f>
        <v>218/8582</v>
      </c>
      <c r="E4">
        <v>3.03771659768176E-2</v>
      </c>
      <c r="F4">
        <v>0.157316626990606</v>
      </c>
      <c r="G4">
        <v>0.114127282738562</v>
      </c>
      <c r="H4" t="s">
        <v>2146</v>
      </c>
      <c r="I4">
        <v>2</v>
      </c>
      <c r="J4" t="str">
        <f t="shared" si="0"/>
        <v/>
      </c>
    </row>
    <row r="5" spans="1:10">
      <c r="A5" t="s">
        <v>114</v>
      </c>
      <c r="B5" t="s">
        <v>115</v>
      </c>
      <c r="C5" t="str">
        <f>"2/11"</f>
        <v>2/11</v>
      </c>
      <c r="D5" t="str">
        <f>"230/8582"</f>
        <v>230/8582</v>
      </c>
      <c r="E5">
        <v>3.3539123996463999E-2</v>
      </c>
      <c r="F5">
        <v>0.157316626990606</v>
      </c>
      <c r="G5">
        <v>0.114127282738562</v>
      </c>
      <c r="H5" t="s">
        <v>2147</v>
      </c>
      <c r="I5">
        <v>2</v>
      </c>
      <c r="J5" t="str">
        <f t="shared" si="0"/>
        <v/>
      </c>
    </row>
    <row r="6" spans="1:10">
      <c r="A6" t="s">
        <v>2148</v>
      </c>
      <c r="B6" t="s">
        <v>2149</v>
      </c>
      <c r="C6" t="str">
        <f t="shared" ref="C6:C69" si="1">"1/11"</f>
        <v>1/11</v>
      </c>
      <c r="D6" t="str">
        <f>"10/8582"</f>
        <v>10/8582</v>
      </c>
      <c r="E6">
        <v>1.2750495817741901E-2</v>
      </c>
      <c r="F6">
        <v>0.157316626990606</v>
      </c>
      <c r="G6">
        <v>0.114127282738562</v>
      </c>
      <c r="H6" t="s">
        <v>2150</v>
      </c>
      <c r="I6">
        <v>1</v>
      </c>
      <c r="J6" t="str">
        <f t="shared" si="0"/>
        <v/>
      </c>
    </row>
    <row r="7" spans="1:10">
      <c r="A7" t="s">
        <v>2151</v>
      </c>
      <c r="B7" t="s">
        <v>2152</v>
      </c>
      <c r="C7" t="str">
        <f t="shared" si="1"/>
        <v>1/11</v>
      </c>
      <c r="D7" t="str">
        <f>"11/8582"</f>
        <v>11/8582</v>
      </c>
      <c r="E7">
        <v>1.40173815557265E-2</v>
      </c>
      <c r="F7">
        <v>0.157316626990606</v>
      </c>
      <c r="G7">
        <v>0.114127282738562</v>
      </c>
      <c r="H7" t="s">
        <v>2153</v>
      </c>
      <c r="I7">
        <v>1</v>
      </c>
      <c r="J7" t="str">
        <f t="shared" si="0"/>
        <v/>
      </c>
    </row>
    <row r="8" spans="1:10">
      <c r="A8" t="s">
        <v>2154</v>
      </c>
      <c r="B8" t="s">
        <v>2155</v>
      </c>
      <c r="C8" t="str">
        <f t="shared" si="1"/>
        <v>1/11</v>
      </c>
      <c r="D8" t="str">
        <f>"15/8582"</f>
        <v>15/8582</v>
      </c>
      <c r="E8">
        <v>1.90701589504703E-2</v>
      </c>
      <c r="F8">
        <v>0.157316626990606</v>
      </c>
      <c r="G8">
        <v>0.114127282738562</v>
      </c>
      <c r="H8" t="s">
        <v>2156</v>
      </c>
      <c r="I8">
        <v>1</v>
      </c>
      <c r="J8" t="str">
        <f t="shared" si="0"/>
        <v/>
      </c>
    </row>
    <row r="9" spans="1:10">
      <c r="A9" t="s">
        <v>913</v>
      </c>
      <c r="B9" t="s">
        <v>914</v>
      </c>
      <c r="C9" t="str">
        <f t="shared" si="1"/>
        <v>1/11</v>
      </c>
      <c r="D9" t="str">
        <f>"21/8582"</f>
        <v>21/8582</v>
      </c>
      <c r="E9">
        <v>2.66051986830073E-2</v>
      </c>
      <c r="F9">
        <v>0.157316626990606</v>
      </c>
      <c r="G9">
        <v>0.114127282738562</v>
      </c>
      <c r="H9" t="s">
        <v>2156</v>
      </c>
      <c r="I9">
        <v>1</v>
      </c>
      <c r="J9" t="str">
        <f t="shared" si="0"/>
        <v/>
      </c>
    </row>
    <row r="10" spans="1:10">
      <c r="A10" t="s">
        <v>916</v>
      </c>
      <c r="B10" t="s">
        <v>917</v>
      </c>
      <c r="C10" t="str">
        <f t="shared" si="1"/>
        <v>1/11</v>
      </c>
      <c r="D10" t="str">
        <f>"22/8582"</f>
        <v>22/8582</v>
      </c>
      <c r="E10">
        <v>2.7855910377259201E-2</v>
      </c>
      <c r="F10">
        <v>0.157316626990606</v>
      </c>
      <c r="G10">
        <v>0.114127282738562</v>
      </c>
      <c r="H10" t="s">
        <v>2156</v>
      </c>
      <c r="I10">
        <v>1</v>
      </c>
      <c r="J10" t="str">
        <f t="shared" si="0"/>
        <v/>
      </c>
    </row>
    <row r="11" spans="1:10">
      <c r="A11" t="s">
        <v>2157</v>
      </c>
      <c r="B11" t="s">
        <v>2158</v>
      </c>
      <c r="C11" t="str">
        <f t="shared" si="1"/>
        <v>1/11</v>
      </c>
      <c r="D11" t="str">
        <f>"27/8582"</f>
        <v>27/8582</v>
      </c>
      <c r="E11">
        <v>3.4087582877997798E-2</v>
      </c>
      <c r="F11">
        <v>0.157316626990606</v>
      </c>
      <c r="G11">
        <v>0.114127282738562</v>
      </c>
      <c r="H11" t="s">
        <v>2150</v>
      </c>
      <c r="I11">
        <v>1</v>
      </c>
      <c r="J11" t="str">
        <f t="shared" si="0"/>
        <v/>
      </c>
    </row>
    <row r="12" spans="1:10">
      <c r="A12" t="s">
        <v>1201</v>
      </c>
      <c r="B12" t="s">
        <v>1202</v>
      </c>
      <c r="C12" t="str">
        <f t="shared" si="1"/>
        <v>1/11</v>
      </c>
      <c r="D12" t="str">
        <f>"28/8582"</f>
        <v>28/8582</v>
      </c>
      <c r="E12">
        <v>3.5329550918715501E-2</v>
      </c>
      <c r="F12">
        <v>0.157316626990606</v>
      </c>
      <c r="G12">
        <v>0.114127282738562</v>
      </c>
      <c r="H12" t="s">
        <v>2159</v>
      </c>
      <c r="I12">
        <v>1</v>
      </c>
      <c r="J12" t="str">
        <f t="shared" si="0"/>
        <v/>
      </c>
    </row>
    <row r="13" spans="1:10">
      <c r="A13" t="s">
        <v>1599</v>
      </c>
      <c r="B13" t="s">
        <v>1600</v>
      </c>
      <c r="C13" t="str">
        <f t="shared" si="1"/>
        <v>1/11</v>
      </c>
      <c r="D13" t="str">
        <f>"28/8582"</f>
        <v>28/8582</v>
      </c>
      <c r="E13">
        <v>3.5329550918715501E-2</v>
      </c>
      <c r="F13">
        <v>0.157316626990606</v>
      </c>
      <c r="G13">
        <v>0.114127282738562</v>
      </c>
      <c r="H13" t="s">
        <v>2156</v>
      </c>
      <c r="I13">
        <v>1</v>
      </c>
      <c r="J13" t="str">
        <f t="shared" si="0"/>
        <v/>
      </c>
    </row>
    <row r="14" spans="1:10">
      <c r="A14" t="s">
        <v>1601</v>
      </c>
      <c r="B14" t="s">
        <v>1602</v>
      </c>
      <c r="C14" t="str">
        <f t="shared" si="1"/>
        <v>1/11</v>
      </c>
      <c r="D14" t="str">
        <f>"28/8582"</f>
        <v>28/8582</v>
      </c>
      <c r="E14">
        <v>3.5329550918715501E-2</v>
      </c>
      <c r="F14">
        <v>0.157316626990606</v>
      </c>
      <c r="G14">
        <v>0.114127282738562</v>
      </c>
      <c r="H14" t="s">
        <v>2156</v>
      </c>
      <c r="I14">
        <v>1</v>
      </c>
      <c r="J14" t="str">
        <f t="shared" si="0"/>
        <v/>
      </c>
    </row>
    <row r="15" spans="1:10">
      <c r="A15" t="s">
        <v>636</v>
      </c>
      <c r="B15" t="s">
        <v>637</v>
      </c>
      <c r="C15" t="str">
        <f t="shared" si="1"/>
        <v>1/11</v>
      </c>
      <c r="D15" t="str">
        <f>"30/8582"</f>
        <v>30/8582</v>
      </c>
      <c r="E15">
        <v>3.7809132783123499E-2</v>
      </c>
      <c r="F15">
        <v>0.157316626990606</v>
      </c>
      <c r="G15">
        <v>0.114127282738562</v>
      </c>
      <c r="H15" t="s">
        <v>2150</v>
      </c>
      <c r="I15">
        <v>1</v>
      </c>
      <c r="J15" t="str">
        <f t="shared" si="0"/>
        <v/>
      </c>
    </row>
    <row r="16" spans="1:10">
      <c r="A16" t="s">
        <v>1204</v>
      </c>
      <c r="B16" t="s">
        <v>1205</v>
      </c>
      <c r="C16" t="str">
        <f t="shared" si="1"/>
        <v>1/11</v>
      </c>
      <c r="D16" t="str">
        <f>"30/8582"</f>
        <v>30/8582</v>
      </c>
      <c r="E16">
        <v>3.7809132783123499E-2</v>
      </c>
      <c r="F16">
        <v>0.157316626990606</v>
      </c>
      <c r="G16">
        <v>0.114127282738562</v>
      </c>
      <c r="H16" t="s">
        <v>2160</v>
      </c>
      <c r="I16">
        <v>1</v>
      </c>
      <c r="J16" t="str">
        <f t="shared" si="0"/>
        <v/>
      </c>
    </row>
    <row r="17" spans="1:10">
      <c r="A17" t="s">
        <v>1464</v>
      </c>
      <c r="B17" t="s">
        <v>1465</v>
      </c>
      <c r="C17" t="str">
        <f t="shared" si="1"/>
        <v>1/11</v>
      </c>
      <c r="D17" t="str">
        <f>"32/8582"</f>
        <v>32/8582</v>
      </c>
      <c r="E17">
        <v>4.0282919202985101E-2</v>
      </c>
      <c r="F17">
        <v>0.157316626990606</v>
      </c>
      <c r="G17">
        <v>0.114127282738562</v>
      </c>
      <c r="H17" t="s">
        <v>2161</v>
      </c>
      <c r="I17">
        <v>1</v>
      </c>
      <c r="J17" t="str">
        <f t="shared" si="0"/>
        <v/>
      </c>
    </row>
    <row r="18" spans="1:10">
      <c r="A18" t="s">
        <v>642</v>
      </c>
      <c r="B18" t="s">
        <v>643</v>
      </c>
      <c r="C18" t="str">
        <f t="shared" si="1"/>
        <v>1/11</v>
      </c>
      <c r="D18" t="str">
        <f>"32/8582"</f>
        <v>32/8582</v>
      </c>
      <c r="E18">
        <v>4.0282919202985101E-2</v>
      </c>
      <c r="F18">
        <v>0.157316626990606</v>
      </c>
      <c r="G18">
        <v>0.114127282738562</v>
      </c>
      <c r="H18" t="s">
        <v>2156</v>
      </c>
      <c r="I18">
        <v>1</v>
      </c>
      <c r="J18" t="str">
        <f t="shared" si="0"/>
        <v/>
      </c>
    </row>
    <row r="19" spans="1:10">
      <c r="A19" t="s">
        <v>1606</v>
      </c>
      <c r="B19" t="s">
        <v>1607</v>
      </c>
      <c r="C19" t="str">
        <f t="shared" si="1"/>
        <v>1/11</v>
      </c>
      <c r="D19" t="str">
        <f>"36/8582"</f>
        <v>36/8582</v>
      </c>
      <c r="E19">
        <v>4.5213154461463297E-2</v>
      </c>
      <c r="F19">
        <v>0.157316626990606</v>
      </c>
      <c r="G19">
        <v>0.114127282738562</v>
      </c>
      <c r="H19" t="s">
        <v>2161</v>
      </c>
      <c r="I19">
        <v>1</v>
      </c>
      <c r="J19" t="str">
        <f t="shared" si="0"/>
        <v/>
      </c>
    </row>
    <row r="20" spans="1:10">
      <c r="A20" t="s">
        <v>925</v>
      </c>
      <c r="B20" t="s">
        <v>926</v>
      </c>
      <c r="C20" t="str">
        <f t="shared" si="1"/>
        <v>1/11</v>
      </c>
      <c r="D20" t="str">
        <f>"36/8582"</f>
        <v>36/8582</v>
      </c>
      <c r="E20">
        <v>4.5213154461463297E-2</v>
      </c>
      <c r="F20">
        <v>0.157316626990606</v>
      </c>
      <c r="G20">
        <v>0.114127282738562</v>
      </c>
      <c r="H20" t="s">
        <v>2156</v>
      </c>
      <c r="I20">
        <v>1</v>
      </c>
      <c r="J20" t="str">
        <f t="shared" si="0"/>
        <v/>
      </c>
    </row>
    <row r="21" spans="1:10">
      <c r="A21" t="s">
        <v>1214</v>
      </c>
      <c r="B21" t="s">
        <v>1215</v>
      </c>
      <c r="C21" t="str">
        <f t="shared" si="1"/>
        <v>1/11</v>
      </c>
      <c r="D21" t="str">
        <f>"37/8582"</f>
        <v>37/8582</v>
      </c>
      <c r="E21">
        <v>4.64421101484426E-2</v>
      </c>
      <c r="F21">
        <v>0.157316626990606</v>
      </c>
      <c r="G21">
        <v>0.114127282738562</v>
      </c>
      <c r="H21" t="s">
        <v>2150</v>
      </c>
      <c r="I21">
        <v>1</v>
      </c>
      <c r="J21" t="str">
        <f t="shared" si="0"/>
        <v/>
      </c>
    </row>
    <row r="22" spans="1:10">
      <c r="A22" t="s">
        <v>2162</v>
      </c>
      <c r="B22" t="s">
        <v>2163</v>
      </c>
      <c r="C22" t="str">
        <f t="shared" si="1"/>
        <v>1/11</v>
      </c>
      <c r="D22" t="str">
        <f>"38/8582"</f>
        <v>38/8582</v>
      </c>
      <c r="E22">
        <v>4.7669627619287502E-2</v>
      </c>
      <c r="F22">
        <v>0.157316626990606</v>
      </c>
      <c r="G22">
        <v>0.114127282738562</v>
      </c>
      <c r="H22" t="s">
        <v>2153</v>
      </c>
      <c r="I22">
        <v>1</v>
      </c>
      <c r="J22" t="str">
        <f t="shared" si="0"/>
        <v/>
      </c>
    </row>
    <row r="23" spans="1:10">
      <c r="A23" t="s">
        <v>1469</v>
      </c>
      <c r="B23" t="s">
        <v>1470</v>
      </c>
      <c r="C23" t="str">
        <f t="shared" si="1"/>
        <v>1/11</v>
      </c>
      <c r="D23" t="str">
        <f>"38/8582"</f>
        <v>38/8582</v>
      </c>
      <c r="E23">
        <v>4.7669627619287502E-2</v>
      </c>
      <c r="F23">
        <v>0.157316626990606</v>
      </c>
      <c r="G23">
        <v>0.114127282738562</v>
      </c>
      <c r="H23" t="s">
        <v>2129</v>
      </c>
      <c r="I23">
        <v>1</v>
      </c>
      <c r="J23" t="str">
        <f t="shared" si="0"/>
        <v/>
      </c>
    </row>
    <row r="24" spans="1:10">
      <c r="A24" t="s">
        <v>1472</v>
      </c>
      <c r="B24" t="s">
        <v>1473</v>
      </c>
      <c r="C24" t="str">
        <f t="shared" si="1"/>
        <v>1/11</v>
      </c>
      <c r="D24" t="str">
        <f>"39/8582"</f>
        <v>39/8582</v>
      </c>
      <c r="E24">
        <v>4.8895708388972198E-2</v>
      </c>
      <c r="F24">
        <v>0.157316626990606</v>
      </c>
      <c r="G24">
        <v>0.114127282738562</v>
      </c>
      <c r="H24" t="s">
        <v>2161</v>
      </c>
      <c r="I24">
        <v>1</v>
      </c>
      <c r="J24" t="str">
        <f t="shared" si="0"/>
        <v/>
      </c>
    </row>
    <row r="25" spans="1:10">
      <c r="A25" t="s">
        <v>1230</v>
      </c>
      <c r="B25" t="s">
        <v>1231</v>
      </c>
      <c r="C25" t="str">
        <f t="shared" si="1"/>
        <v>1/11</v>
      </c>
      <c r="D25" t="str">
        <f>"52/8582"</f>
        <v>52/8582</v>
      </c>
      <c r="E25">
        <v>6.4704705325976206E-2</v>
      </c>
      <c r="F25">
        <v>0.18875959496213199</v>
      </c>
      <c r="G25">
        <v>0.13693797074066499</v>
      </c>
      <c r="H25" t="s">
        <v>2159</v>
      </c>
      <c r="I25">
        <v>1</v>
      </c>
      <c r="J25" t="str">
        <f t="shared" si="0"/>
        <v/>
      </c>
    </row>
    <row r="26" spans="1:10">
      <c r="A26" t="s">
        <v>2081</v>
      </c>
      <c r="B26" t="s">
        <v>2082</v>
      </c>
      <c r="C26" t="str">
        <f t="shared" si="1"/>
        <v>1/11</v>
      </c>
      <c r="D26" t="str">
        <f>"55/8582"</f>
        <v>55/8582</v>
      </c>
      <c r="E26">
        <v>6.8318840080383997E-2</v>
      </c>
      <c r="F26">
        <v>0.18875959496213199</v>
      </c>
      <c r="G26">
        <v>0.13693797074066499</v>
      </c>
      <c r="H26" t="s">
        <v>2150</v>
      </c>
      <c r="I26">
        <v>1</v>
      </c>
      <c r="J26" t="str">
        <f t="shared" si="0"/>
        <v/>
      </c>
    </row>
    <row r="27" spans="1:10">
      <c r="A27" t="s">
        <v>2083</v>
      </c>
      <c r="B27" t="s">
        <v>2084</v>
      </c>
      <c r="C27" t="str">
        <f t="shared" si="1"/>
        <v>1/11</v>
      </c>
      <c r="D27" t="str">
        <f>"55/8582"</f>
        <v>55/8582</v>
      </c>
      <c r="E27">
        <v>6.8318840080383997E-2</v>
      </c>
      <c r="F27">
        <v>0.18875959496213199</v>
      </c>
      <c r="G27">
        <v>0.13693797074066499</v>
      </c>
      <c r="H27" t="s">
        <v>2150</v>
      </c>
      <c r="I27">
        <v>1</v>
      </c>
      <c r="J27" t="str">
        <f t="shared" si="0"/>
        <v/>
      </c>
    </row>
    <row r="28" spans="1:10">
      <c r="A28" t="s">
        <v>930</v>
      </c>
      <c r="B28" t="s">
        <v>931</v>
      </c>
      <c r="C28" t="str">
        <f t="shared" si="1"/>
        <v>1/11</v>
      </c>
      <c r="D28" t="str">
        <f>"66/8582"</f>
        <v>66/8582</v>
      </c>
      <c r="E28">
        <v>8.1462313136456493E-2</v>
      </c>
      <c r="F28">
        <v>0.18875959496213199</v>
      </c>
      <c r="G28">
        <v>0.13693797074066499</v>
      </c>
      <c r="H28" t="s">
        <v>2156</v>
      </c>
      <c r="I28">
        <v>1</v>
      </c>
      <c r="J28" t="str">
        <f t="shared" si="0"/>
        <v/>
      </c>
    </row>
    <row r="29" spans="1:10">
      <c r="A29" t="s">
        <v>665</v>
      </c>
      <c r="B29" t="s">
        <v>666</v>
      </c>
      <c r="C29" t="str">
        <f t="shared" si="1"/>
        <v>1/11</v>
      </c>
      <c r="D29" t="str">
        <f>"68/8582"</f>
        <v>68/8582</v>
      </c>
      <c r="E29">
        <v>8.3833844734944998E-2</v>
      </c>
      <c r="F29">
        <v>0.18875959496213199</v>
      </c>
      <c r="G29">
        <v>0.13693797074066499</v>
      </c>
      <c r="H29" t="s">
        <v>2156</v>
      </c>
      <c r="I29">
        <v>1</v>
      </c>
      <c r="J29" t="str">
        <f t="shared" si="0"/>
        <v/>
      </c>
    </row>
    <row r="30" spans="1:10">
      <c r="A30" t="s">
        <v>1616</v>
      </c>
      <c r="B30" t="s">
        <v>1617</v>
      </c>
      <c r="C30" t="str">
        <f t="shared" si="1"/>
        <v>1/11</v>
      </c>
      <c r="D30" t="str">
        <f>"70/8582"</f>
        <v>70/8582</v>
      </c>
      <c r="E30">
        <v>8.6199808706446501E-2</v>
      </c>
      <c r="F30">
        <v>0.18875959496213199</v>
      </c>
      <c r="G30">
        <v>0.13693797074066499</v>
      </c>
      <c r="H30" t="s">
        <v>2161</v>
      </c>
      <c r="I30">
        <v>1</v>
      </c>
      <c r="J30" t="str">
        <f t="shared" si="0"/>
        <v/>
      </c>
    </row>
    <row r="31" spans="1:10">
      <c r="A31" t="s">
        <v>545</v>
      </c>
      <c r="B31" t="s">
        <v>546</v>
      </c>
      <c r="C31" t="str">
        <f t="shared" si="1"/>
        <v>1/11</v>
      </c>
      <c r="D31" t="str">
        <f>"76/8582"</f>
        <v>76/8582</v>
      </c>
      <c r="E31">
        <v>9.3264412415830097E-2</v>
      </c>
      <c r="F31">
        <v>0.18875959496213199</v>
      </c>
      <c r="G31">
        <v>0.13693797074066499</v>
      </c>
      <c r="H31" t="s">
        <v>2150</v>
      </c>
      <c r="I31">
        <v>1</v>
      </c>
      <c r="J31" t="str">
        <f t="shared" si="0"/>
        <v/>
      </c>
    </row>
    <row r="32" spans="1:10">
      <c r="A32" t="s">
        <v>547</v>
      </c>
      <c r="B32" t="s">
        <v>548</v>
      </c>
      <c r="C32" t="str">
        <f t="shared" si="1"/>
        <v>1/11</v>
      </c>
      <c r="D32" t="str">
        <f>"78/8582"</f>
        <v>78/8582</v>
      </c>
      <c r="E32">
        <v>9.5608223325779507E-2</v>
      </c>
      <c r="F32">
        <v>0.18875959496213199</v>
      </c>
      <c r="G32">
        <v>0.13693797074066499</v>
      </c>
      <c r="H32" t="s">
        <v>2150</v>
      </c>
      <c r="I32">
        <v>1</v>
      </c>
      <c r="J32" t="str">
        <f t="shared" si="0"/>
        <v/>
      </c>
    </row>
    <row r="33" spans="1:10">
      <c r="A33" t="s">
        <v>549</v>
      </c>
      <c r="B33" t="s">
        <v>550</v>
      </c>
      <c r="C33" t="str">
        <f t="shared" si="1"/>
        <v>1/11</v>
      </c>
      <c r="D33" t="str">
        <f>"78/8582"</f>
        <v>78/8582</v>
      </c>
      <c r="E33">
        <v>9.5608223325779507E-2</v>
      </c>
      <c r="F33">
        <v>0.18875959496213199</v>
      </c>
      <c r="G33">
        <v>0.13693797074066499</v>
      </c>
      <c r="H33" t="s">
        <v>2150</v>
      </c>
      <c r="I33">
        <v>1</v>
      </c>
      <c r="J33" t="str">
        <f t="shared" si="0"/>
        <v/>
      </c>
    </row>
    <row r="34" spans="1:10">
      <c r="A34" t="s">
        <v>551</v>
      </c>
      <c r="B34" t="s">
        <v>552</v>
      </c>
      <c r="C34" t="str">
        <f t="shared" si="1"/>
        <v>1/11</v>
      </c>
      <c r="D34" t="str">
        <f>"78/8582"</f>
        <v>78/8582</v>
      </c>
      <c r="E34">
        <v>9.5608223325779507E-2</v>
      </c>
      <c r="F34">
        <v>0.18875959496213199</v>
      </c>
      <c r="G34">
        <v>0.13693797074066499</v>
      </c>
      <c r="H34" t="s">
        <v>2150</v>
      </c>
      <c r="I34">
        <v>1</v>
      </c>
      <c r="J34" t="str">
        <f t="shared" si="0"/>
        <v/>
      </c>
    </row>
    <row r="35" spans="1:10">
      <c r="A35" t="s">
        <v>553</v>
      </c>
      <c r="B35" t="s">
        <v>554</v>
      </c>
      <c r="C35" t="str">
        <f t="shared" si="1"/>
        <v>1/11</v>
      </c>
      <c r="D35" t="str">
        <f>"79/8582"</f>
        <v>79/8582</v>
      </c>
      <c r="E35">
        <v>9.6778062171430299E-2</v>
      </c>
      <c r="F35">
        <v>0.18875959496213199</v>
      </c>
      <c r="G35">
        <v>0.13693797074066499</v>
      </c>
      <c r="H35" t="s">
        <v>2150</v>
      </c>
      <c r="I35">
        <v>1</v>
      </c>
      <c r="J35" t="str">
        <f t="shared" si="0"/>
        <v/>
      </c>
    </row>
    <row r="36" spans="1:10">
      <c r="A36" t="s">
        <v>555</v>
      </c>
      <c r="B36" t="s">
        <v>556</v>
      </c>
      <c r="C36" t="str">
        <f t="shared" si="1"/>
        <v>1/11</v>
      </c>
      <c r="D36" t="str">
        <f>"79/8582"</f>
        <v>79/8582</v>
      </c>
      <c r="E36">
        <v>9.6778062171430299E-2</v>
      </c>
      <c r="F36">
        <v>0.18875959496213199</v>
      </c>
      <c r="G36">
        <v>0.13693797074066499</v>
      </c>
      <c r="H36" t="s">
        <v>2150</v>
      </c>
      <c r="I36">
        <v>1</v>
      </c>
      <c r="J36" t="str">
        <f t="shared" si="0"/>
        <v/>
      </c>
    </row>
    <row r="37" spans="1:10">
      <c r="A37" t="s">
        <v>557</v>
      </c>
      <c r="B37" t="s">
        <v>558</v>
      </c>
      <c r="C37" t="str">
        <f t="shared" si="1"/>
        <v>1/11</v>
      </c>
      <c r="D37" t="str">
        <f>"79/8582"</f>
        <v>79/8582</v>
      </c>
      <c r="E37">
        <v>9.6778062171430299E-2</v>
      </c>
      <c r="F37">
        <v>0.18875959496213199</v>
      </c>
      <c r="G37">
        <v>0.13693797074066499</v>
      </c>
      <c r="H37" t="s">
        <v>2150</v>
      </c>
      <c r="I37">
        <v>1</v>
      </c>
      <c r="J37" t="str">
        <f t="shared" si="0"/>
        <v/>
      </c>
    </row>
    <row r="38" spans="1:10">
      <c r="A38" t="s">
        <v>559</v>
      </c>
      <c r="B38" t="s">
        <v>560</v>
      </c>
      <c r="C38" t="str">
        <f t="shared" si="1"/>
        <v>1/11</v>
      </c>
      <c r="D38" t="str">
        <f>"79/8582"</f>
        <v>79/8582</v>
      </c>
      <c r="E38">
        <v>9.6778062171430299E-2</v>
      </c>
      <c r="F38">
        <v>0.18875959496213199</v>
      </c>
      <c r="G38">
        <v>0.13693797074066499</v>
      </c>
      <c r="H38" t="s">
        <v>2150</v>
      </c>
      <c r="I38">
        <v>1</v>
      </c>
      <c r="J38" t="str">
        <f t="shared" si="0"/>
        <v/>
      </c>
    </row>
    <row r="39" spans="1:10">
      <c r="A39" t="s">
        <v>563</v>
      </c>
      <c r="B39" t="s">
        <v>564</v>
      </c>
      <c r="C39" t="str">
        <f t="shared" si="1"/>
        <v>1/11</v>
      </c>
      <c r="D39" t="str">
        <f>"83/8582"</f>
        <v>83/8582</v>
      </c>
      <c r="E39">
        <v>0.101443674156801</v>
      </c>
      <c r="F39">
        <v>0.18875959496213199</v>
      </c>
      <c r="G39">
        <v>0.13693797074066499</v>
      </c>
      <c r="H39" t="s">
        <v>2150</v>
      </c>
      <c r="I39">
        <v>1</v>
      </c>
      <c r="J39" t="str">
        <f t="shared" si="0"/>
        <v/>
      </c>
    </row>
    <row r="40" spans="1:10">
      <c r="A40" t="s">
        <v>565</v>
      </c>
      <c r="B40" t="s">
        <v>566</v>
      </c>
      <c r="C40" t="str">
        <f t="shared" si="1"/>
        <v>1/11</v>
      </c>
      <c r="D40" t="str">
        <f>"84/8582"</f>
        <v>84/8582</v>
      </c>
      <c r="E40">
        <v>0.102606648575471</v>
      </c>
      <c r="F40">
        <v>0.18875959496213199</v>
      </c>
      <c r="G40">
        <v>0.13693797074066499</v>
      </c>
      <c r="H40" t="s">
        <v>2150</v>
      </c>
      <c r="I40">
        <v>1</v>
      </c>
      <c r="J40" t="str">
        <f t="shared" si="0"/>
        <v/>
      </c>
    </row>
    <row r="41" spans="1:10">
      <c r="A41" t="s">
        <v>239</v>
      </c>
      <c r="B41" t="s">
        <v>240</v>
      </c>
      <c r="C41" t="str">
        <f t="shared" si="1"/>
        <v>1/11</v>
      </c>
      <c r="D41" t="str">
        <f>"85/8582"</f>
        <v>85/8582</v>
      </c>
      <c r="E41">
        <v>0.10376825446693599</v>
      </c>
      <c r="F41">
        <v>0.18875959496213199</v>
      </c>
      <c r="G41">
        <v>0.13693797074066499</v>
      </c>
      <c r="H41" t="s">
        <v>2150</v>
      </c>
      <c r="I41">
        <v>1</v>
      </c>
      <c r="J41" t="str">
        <f t="shared" si="0"/>
        <v/>
      </c>
    </row>
    <row r="42" spans="1:10">
      <c r="A42" t="s">
        <v>567</v>
      </c>
      <c r="B42" t="s">
        <v>568</v>
      </c>
      <c r="C42" t="str">
        <f t="shared" si="1"/>
        <v>1/11</v>
      </c>
      <c r="D42" t="str">
        <f>"89/8582"</f>
        <v>89/8582</v>
      </c>
      <c r="E42">
        <v>0.108401021731089</v>
      </c>
      <c r="F42">
        <v>0.18875959496213199</v>
      </c>
      <c r="G42">
        <v>0.13693797074066499</v>
      </c>
      <c r="H42" t="s">
        <v>2150</v>
      </c>
      <c r="I42">
        <v>1</v>
      </c>
      <c r="J42" t="str">
        <f t="shared" si="0"/>
        <v/>
      </c>
    </row>
    <row r="43" spans="1:10">
      <c r="A43" t="s">
        <v>1056</v>
      </c>
      <c r="B43" t="s">
        <v>1057</v>
      </c>
      <c r="C43" t="str">
        <f t="shared" si="1"/>
        <v>1/11</v>
      </c>
      <c r="D43" t="str">
        <f>"91/8582"</f>
        <v>91/8582</v>
      </c>
      <c r="E43">
        <v>0.11070923182320599</v>
      </c>
      <c r="F43">
        <v>0.18875959496213199</v>
      </c>
      <c r="G43">
        <v>0.13693797074066499</v>
      </c>
      <c r="H43" t="s">
        <v>2164</v>
      </c>
      <c r="I43">
        <v>1</v>
      </c>
      <c r="J43" t="str">
        <f t="shared" si="0"/>
        <v/>
      </c>
    </row>
    <row r="44" spans="1:10">
      <c r="A44" t="s">
        <v>143</v>
      </c>
      <c r="B44" t="s">
        <v>144</v>
      </c>
      <c r="C44" t="str">
        <f t="shared" si="1"/>
        <v>1/11</v>
      </c>
      <c r="D44" t="str">
        <f>"91/8582"</f>
        <v>91/8582</v>
      </c>
      <c r="E44">
        <v>0.11070923182320599</v>
      </c>
      <c r="F44">
        <v>0.18875959496213199</v>
      </c>
      <c r="G44">
        <v>0.13693797074066499</v>
      </c>
      <c r="H44" t="s">
        <v>2150</v>
      </c>
      <c r="I44">
        <v>1</v>
      </c>
      <c r="J44" t="str">
        <f t="shared" si="0"/>
        <v/>
      </c>
    </row>
    <row r="45" spans="1:10">
      <c r="A45" t="s">
        <v>569</v>
      </c>
      <c r="B45" t="s">
        <v>570</v>
      </c>
      <c r="C45" t="str">
        <f t="shared" si="1"/>
        <v>1/11</v>
      </c>
      <c r="D45" t="str">
        <f>"95/8582"</f>
        <v>95/8582</v>
      </c>
      <c r="E45">
        <v>0.115309362609467</v>
      </c>
      <c r="F45">
        <v>0.18875959496213199</v>
      </c>
      <c r="G45">
        <v>0.13693797074066499</v>
      </c>
      <c r="H45" t="s">
        <v>2150</v>
      </c>
      <c r="I45">
        <v>1</v>
      </c>
      <c r="J45" t="str">
        <f t="shared" si="0"/>
        <v/>
      </c>
    </row>
    <row r="46" spans="1:10">
      <c r="A46" t="s">
        <v>572</v>
      </c>
      <c r="B46" t="s">
        <v>573</v>
      </c>
      <c r="C46" t="str">
        <f t="shared" si="1"/>
        <v>1/11</v>
      </c>
      <c r="D46" t="str">
        <f>"95/8582"</f>
        <v>95/8582</v>
      </c>
      <c r="E46">
        <v>0.115309362609467</v>
      </c>
      <c r="F46">
        <v>0.18875959496213199</v>
      </c>
      <c r="G46">
        <v>0.13693797074066499</v>
      </c>
      <c r="H46" t="s">
        <v>2150</v>
      </c>
      <c r="I46">
        <v>1</v>
      </c>
      <c r="J46" t="str">
        <f t="shared" si="0"/>
        <v/>
      </c>
    </row>
    <row r="47" spans="1:10">
      <c r="A47" t="s">
        <v>1618</v>
      </c>
      <c r="B47" t="s">
        <v>1619</v>
      </c>
      <c r="C47" t="str">
        <f t="shared" si="1"/>
        <v>1/11</v>
      </c>
      <c r="D47" t="str">
        <f>"98/8582"</f>
        <v>98/8582</v>
      </c>
      <c r="E47">
        <v>0.11874525276149001</v>
      </c>
      <c r="F47">
        <v>0.18875959496213199</v>
      </c>
      <c r="G47">
        <v>0.13693797074066499</v>
      </c>
      <c r="H47" t="s">
        <v>2161</v>
      </c>
      <c r="I47">
        <v>1</v>
      </c>
      <c r="J47" t="str">
        <f t="shared" si="0"/>
        <v/>
      </c>
    </row>
    <row r="48" spans="1:10">
      <c r="A48" t="s">
        <v>303</v>
      </c>
      <c r="B48" t="s">
        <v>304</v>
      </c>
      <c r="C48" t="str">
        <f t="shared" si="1"/>
        <v>1/11</v>
      </c>
      <c r="D48" t="str">
        <f>"99/8582"</f>
        <v>99/8582</v>
      </c>
      <c r="E48">
        <v>0.119887850854327</v>
      </c>
      <c r="F48">
        <v>0.18875959496213199</v>
      </c>
      <c r="G48">
        <v>0.13693797074066499</v>
      </c>
      <c r="H48" t="s">
        <v>2160</v>
      </c>
      <c r="I48">
        <v>1</v>
      </c>
      <c r="J48" t="str">
        <f t="shared" si="0"/>
        <v/>
      </c>
    </row>
    <row r="49" spans="1:10">
      <c r="A49" t="s">
        <v>147</v>
      </c>
      <c r="B49" t="s">
        <v>148</v>
      </c>
      <c r="C49" t="str">
        <f t="shared" si="1"/>
        <v>1/11</v>
      </c>
      <c r="D49" t="str">
        <f>"106/8582"</f>
        <v>106/8582</v>
      </c>
      <c r="E49">
        <v>0.127848403490884</v>
      </c>
      <c r="F49">
        <v>0.197099622048446</v>
      </c>
      <c r="G49">
        <v>0.142988346009541</v>
      </c>
      <c r="H49" t="s">
        <v>2165</v>
      </c>
      <c r="I49">
        <v>1</v>
      </c>
      <c r="J49" t="str">
        <f t="shared" si="0"/>
        <v/>
      </c>
    </row>
    <row r="50" spans="1:10">
      <c r="A50" t="s">
        <v>149</v>
      </c>
      <c r="B50" t="s">
        <v>150</v>
      </c>
      <c r="C50" t="str">
        <f t="shared" si="1"/>
        <v>1/11</v>
      </c>
      <c r="D50" t="str">
        <f>"111/8582"</f>
        <v>111/8582</v>
      </c>
      <c r="E50">
        <v>0.13349437545409501</v>
      </c>
      <c r="F50">
        <v>0.20160375068577599</v>
      </c>
      <c r="G50">
        <v>0.146255921550136</v>
      </c>
      <c r="H50" t="s">
        <v>2150</v>
      </c>
      <c r="I50">
        <v>1</v>
      </c>
      <c r="J50" t="str">
        <f t="shared" si="0"/>
        <v/>
      </c>
    </row>
    <row r="51" spans="1:10">
      <c r="A51" t="s">
        <v>72</v>
      </c>
      <c r="B51" t="s">
        <v>73</v>
      </c>
      <c r="C51" t="str">
        <f t="shared" si="1"/>
        <v>1/11</v>
      </c>
      <c r="D51" t="str">
        <f>"117/8582"</f>
        <v>117/8582</v>
      </c>
      <c r="E51">
        <v>0.14022567169202599</v>
      </c>
      <c r="F51">
        <v>0.202729903104924</v>
      </c>
      <c r="G51">
        <v>0.147072902679248</v>
      </c>
      <c r="H51" t="s">
        <v>2161</v>
      </c>
      <c r="I51">
        <v>1</v>
      </c>
      <c r="J51" t="str">
        <f t="shared" si="0"/>
        <v/>
      </c>
    </row>
    <row r="52" spans="1:10">
      <c r="A52" t="s">
        <v>469</v>
      </c>
      <c r="B52" t="s">
        <v>470</v>
      </c>
      <c r="C52" t="str">
        <f t="shared" si="1"/>
        <v>1/11</v>
      </c>
      <c r="D52" t="str">
        <f>"118/8582"</f>
        <v>118/8582</v>
      </c>
      <c r="E52">
        <v>0.14134292126218401</v>
      </c>
      <c r="F52">
        <v>0.202729903104924</v>
      </c>
      <c r="G52">
        <v>0.147072902679248</v>
      </c>
      <c r="H52" t="s">
        <v>2150</v>
      </c>
      <c r="I52">
        <v>1</v>
      </c>
      <c r="J52" t="str">
        <f t="shared" si="0"/>
        <v/>
      </c>
    </row>
    <row r="53" spans="1:10">
      <c r="A53" t="s">
        <v>894</v>
      </c>
      <c r="B53" t="s">
        <v>895</v>
      </c>
      <c r="C53" t="str">
        <f t="shared" si="1"/>
        <v>1/11</v>
      </c>
      <c r="D53" t="str">
        <f>"119/8582"</f>
        <v>119/8582</v>
      </c>
      <c r="E53">
        <v>0.14245885083048701</v>
      </c>
      <c r="F53">
        <v>0.202729903104924</v>
      </c>
      <c r="G53">
        <v>0.147072902679248</v>
      </c>
      <c r="H53" t="s">
        <v>2159</v>
      </c>
      <c r="I53">
        <v>1</v>
      </c>
      <c r="J53" t="str">
        <f t="shared" si="0"/>
        <v/>
      </c>
    </row>
    <row r="54" spans="1:10">
      <c r="A54" t="s">
        <v>76</v>
      </c>
      <c r="B54" t="s">
        <v>77</v>
      </c>
      <c r="C54" t="str">
        <f t="shared" si="1"/>
        <v>1/11</v>
      </c>
      <c r="D54" t="str">
        <f>"122/8582"</f>
        <v>122/8582</v>
      </c>
      <c r="E54">
        <v>0.14579873355522599</v>
      </c>
      <c r="F54">
        <v>0.20356804307710799</v>
      </c>
      <c r="G54">
        <v>0.14768094163488699</v>
      </c>
      <c r="H54" t="s">
        <v>2161</v>
      </c>
      <c r="I54">
        <v>1</v>
      </c>
      <c r="J54" t="str">
        <f t="shared" si="0"/>
        <v/>
      </c>
    </row>
    <row r="55" spans="1:10">
      <c r="A55" t="s">
        <v>247</v>
      </c>
      <c r="B55" t="s">
        <v>248</v>
      </c>
      <c r="C55" t="str">
        <f t="shared" si="1"/>
        <v>1/11</v>
      </c>
      <c r="D55" t="str">
        <f>"138/8582"</f>
        <v>138/8582</v>
      </c>
      <c r="E55">
        <v>0.16341257135541301</v>
      </c>
      <c r="F55">
        <v>0.22133049363458601</v>
      </c>
      <c r="G55">
        <v>0.16056692994827701</v>
      </c>
      <c r="H55" t="s">
        <v>2156</v>
      </c>
      <c r="I55">
        <v>1</v>
      </c>
      <c r="J55" t="str">
        <f t="shared" si="0"/>
        <v/>
      </c>
    </row>
    <row r="56" spans="1:10">
      <c r="A56" t="s">
        <v>151</v>
      </c>
      <c r="B56" t="s">
        <v>152</v>
      </c>
      <c r="C56" t="str">
        <f t="shared" si="1"/>
        <v>1/11</v>
      </c>
      <c r="D56" t="str">
        <f>"139/8582"</f>
        <v>139/8582</v>
      </c>
      <c r="E56">
        <v>0.164502393917597</v>
      </c>
      <c r="F56">
        <v>0.22133049363458601</v>
      </c>
      <c r="G56">
        <v>0.16056692994827701</v>
      </c>
      <c r="H56" t="s">
        <v>2150</v>
      </c>
      <c r="I56">
        <v>1</v>
      </c>
      <c r="J56" t="str">
        <f t="shared" si="0"/>
        <v/>
      </c>
    </row>
    <row r="57" spans="1:10">
      <c r="A57" t="s">
        <v>697</v>
      </c>
      <c r="B57" t="s">
        <v>698</v>
      </c>
      <c r="C57" t="str">
        <f t="shared" si="1"/>
        <v>1/11</v>
      </c>
      <c r="D57" t="str">
        <f>"143/8582"</f>
        <v>143/8582</v>
      </c>
      <c r="E57">
        <v>0.16884878991956601</v>
      </c>
      <c r="F57">
        <v>0.223121615250855</v>
      </c>
      <c r="G57">
        <v>0.161866321163494</v>
      </c>
      <c r="H57" t="s">
        <v>2156</v>
      </c>
      <c r="I57">
        <v>1</v>
      </c>
      <c r="J57" t="str">
        <f t="shared" si="0"/>
        <v/>
      </c>
    </row>
    <row r="58" spans="1:10">
      <c r="A58" t="s">
        <v>701</v>
      </c>
      <c r="B58" t="s">
        <v>702</v>
      </c>
      <c r="C58" t="str">
        <f t="shared" si="1"/>
        <v>1/11</v>
      </c>
      <c r="D58" t="str">
        <f>"171/8582"</f>
        <v>171/8582</v>
      </c>
      <c r="E58">
        <v>0.19870262842643499</v>
      </c>
      <c r="F58">
        <v>0.25796481585186398</v>
      </c>
      <c r="G58">
        <v>0.18714374976451001</v>
      </c>
      <c r="H58" t="s">
        <v>2156</v>
      </c>
      <c r="I58">
        <v>1</v>
      </c>
      <c r="J58" t="str">
        <f t="shared" si="0"/>
        <v/>
      </c>
    </row>
    <row r="59" spans="1:10">
      <c r="A59" t="s">
        <v>251</v>
      </c>
      <c r="B59" t="s">
        <v>252</v>
      </c>
      <c r="C59" t="str">
        <f t="shared" si="1"/>
        <v>1/11</v>
      </c>
      <c r="D59" t="str">
        <f>"201/8582"</f>
        <v>201/8582</v>
      </c>
      <c r="E59">
        <v>0.229604337844586</v>
      </c>
      <c r="F59">
        <v>0.29294346552585099</v>
      </c>
      <c r="G59">
        <v>0.21251944156213901</v>
      </c>
      <c r="H59" t="s">
        <v>2156</v>
      </c>
      <c r="I59">
        <v>1</v>
      </c>
      <c r="J59" t="str">
        <f t="shared" si="0"/>
        <v/>
      </c>
    </row>
    <row r="60" spans="1:10">
      <c r="A60" t="s">
        <v>1259</v>
      </c>
      <c r="B60" t="s">
        <v>1260</v>
      </c>
      <c r="C60" t="str">
        <f t="shared" si="1"/>
        <v>1/11</v>
      </c>
      <c r="D60" t="str">
        <f>"222/8582"</f>
        <v>222/8582</v>
      </c>
      <c r="E60">
        <v>0.25058657603224899</v>
      </c>
      <c r="F60">
        <v>0.31429502756587102</v>
      </c>
      <c r="G60">
        <v>0.22800919496243899</v>
      </c>
      <c r="H60" t="s">
        <v>2166</v>
      </c>
      <c r="I60">
        <v>1</v>
      </c>
      <c r="J60" t="str">
        <f t="shared" si="0"/>
        <v/>
      </c>
    </row>
    <row r="61" spans="1:10">
      <c r="A61" t="s">
        <v>82</v>
      </c>
      <c r="B61" t="s">
        <v>83</v>
      </c>
      <c r="C61" t="str">
        <f t="shared" si="1"/>
        <v>1/11</v>
      </c>
      <c r="D61" t="str">
        <f>"246/8582"</f>
        <v>246/8582</v>
      </c>
      <c r="E61">
        <v>0.27392923755562798</v>
      </c>
      <c r="F61">
        <v>0.32553810101540898</v>
      </c>
      <c r="G61">
        <v>0.236165620935787</v>
      </c>
      <c r="H61" t="s">
        <v>2161</v>
      </c>
      <c r="I61">
        <v>1</v>
      </c>
      <c r="J61" t="str">
        <f t="shared" si="0"/>
        <v/>
      </c>
    </row>
    <row r="62" spans="1:10">
      <c r="A62" t="s">
        <v>593</v>
      </c>
      <c r="B62" t="s">
        <v>594</v>
      </c>
      <c r="C62" t="str">
        <f t="shared" si="1"/>
        <v>1/11</v>
      </c>
      <c r="D62" t="str">
        <f>"249/8582"</f>
        <v>249/8582</v>
      </c>
      <c r="E62">
        <v>0.27680011073890198</v>
      </c>
      <c r="F62">
        <v>0.32553810101540898</v>
      </c>
      <c r="G62">
        <v>0.236165620935787</v>
      </c>
      <c r="H62" t="s">
        <v>2129</v>
      </c>
      <c r="I62">
        <v>1</v>
      </c>
      <c r="J62" t="str">
        <f t="shared" si="0"/>
        <v/>
      </c>
    </row>
    <row r="63" spans="1:10">
      <c r="A63" t="s">
        <v>596</v>
      </c>
      <c r="B63" t="s">
        <v>597</v>
      </c>
      <c r="C63" t="str">
        <f t="shared" si="1"/>
        <v>1/11</v>
      </c>
      <c r="D63" t="str">
        <f>"250/8582"</f>
        <v>250/8582</v>
      </c>
      <c r="E63">
        <v>0.27775477277920801</v>
      </c>
      <c r="F63">
        <v>0.32553810101540898</v>
      </c>
      <c r="G63">
        <v>0.236165620935787</v>
      </c>
      <c r="H63" t="s">
        <v>2129</v>
      </c>
      <c r="I63">
        <v>1</v>
      </c>
      <c r="J63" t="str">
        <f t="shared" si="0"/>
        <v/>
      </c>
    </row>
    <row r="64" spans="1:10">
      <c r="A64" t="s">
        <v>257</v>
      </c>
      <c r="B64" t="s">
        <v>258</v>
      </c>
      <c r="C64" t="str">
        <f t="shared" si="1"/>
        <v>1/11</v>
      </c>
      <c r="D64" t="str">
        <f>"256/8582"</f>
        <v>256/8582</v>
      </c>
      <c r="E64">
        <v>0.28345872696876201</v>
      </c>
      <c r="F64">
        <v>0.32553810101540898</v>
      </c>
      <c r="G64">
        <v>0.236165620935787</v>
      </c>
      <c r="H64" t="s">
        <v>2156</v>
      </c>
      <c r="I64">
        <v>1</v>
      </c>
      <c r="J64" t="str">
        <f t="shared" si="0"/>
        <v/>
      </c>
    </row>
    <row r="65" spans="1:10">
      <c r="A65" t="s">
        <v>511</v>
      </c>
      <c r="B65" t="s">
        <v>512</v>
      </c>
      <c r="C65" t="str">
        <f t="shared" si="1"/>
        <v>1/11</v>
      </c>
      <c r="D65" t="str">
        <f>"262/8582"</f>
        <v>262/8582</v>
      </c>
      <c r="E65">
        <v>0.28912169975489299</v>
      </c>
      <c r="F65">
        <v>0.32553810101540898</v>
      </c>
      <c r="G65">
        <v>0.236165620935787</v>
      </c>
      <c r="H65" t="s">
        <v>2129</v>
      </c>
      <c r="I65">
        <v>1</v>
      </c>
      <c r="J65" t="str">
        <f t="shared" si="0"/>
        <v/>
      </c>
    </row>
    <row r="66" spans="1:10">
      <c r="A66" t="s">
        <v>260</v>
      </c>
      <c r="B66" t="s">
        <v>261</v>
      </c>
      <c r="C66" t="str">
        <f t="shared" si="1"/>
        <v>1/11</v>
      </c>
      <c r="D66" t="str">
        <f>"263/8582"</f>
        <v>263/8582</v>
      </c>
      <c r="E66">
        <v>0.290061562892236</v>
      </c>
      <c r="F66">
        <v>0.32553810101540898</v>
      </c>
      <c r="G66">
        <v>0.236165620935787</v>
      </c>
      <c r="H66" t="s">
        <v>2159</v>
      </c>
      <c r="I66">
        <v>1</v>
      </c>
      <c r="J66" t="str">
        <f t="shared" ref="J66:J75" si="2">IF(F66&lt;0.05,"*","")</f>
        <v/>
      </c>
    </row>
    <row r="67" spans="1:10">
      <c r="A67" t="s">
        <v>513</v>
      </c>
      <c r="B67" t="s">
        <v>514</v>
      </c>
      <c r="C67" t="str">
        <f t="shared" si="1"/>
        <v>1/11</v>
      </c>
      <c r="D67" t="str">
        <f>"266/8582"</f>
        <v>266/8582</v>
      </c>
      <c r="E67">
        <v>0.29287437851882397</v>
      </c>
      <c r="F67">
        <v>0.32553810101540898</v>
      </c>
      <c r="G67">
        <v>0.236165620935787</v>
      </c>
      <c r="H67" t="s">
        <v>2150</v>
      </c>
      <c r="I67">
        <v>1</v>
      </c>
      <c r="J67" t="str">
        <f t="shared" si="2"/>
        <v/>
      </c>
    </row>
    <row r="68" spans="1:10">
      <c r="A68" t="s">
        <v>515</v>
      </c>
      <c r="B68" t="s">
        <v>516</v>
      </c>
      <c r="C68" t="str">
        <f t="shared" si="1"/>
        <v>1/11</v>
      </c>
      <c r="D68" t="str">
        <f>"268/8582"</f>
        <v>268/8582</v>
      </c>
      <c r="E68">
        <v>0.29474395632476202</v>
      </c>
      <c r="F68">
        <v>0.32553810101540898</v>
      </c>
      <c r="G68">
        <v>0.236165620935787</v>
      </c>
      <c r="H68" t="s">
        <v>2129</v>
      </c>
      <c r="I68">
        <v>1</v>
      </c>
      <c r="J68" t="str">
        <f t="shared" si="2"/>
        <v/>
      </c>
    </row>
    <row r="69" spans="1:10">
      <c r="A69" t="s">
        <v>519</v>
      </c>
      <c r="B69" t="s">
        <v>520</v>
      </c>
      <c r="C69" t="str">
        <f t="shared" si="1"/>
        <v>1/11</v>
      </c>
      <c r="D69" t="str">
        <f>"291/8582"</f>
        <v>291/8582</v>
      </c>
      <c r="E69">
        <v>0.315923479348511</v>
      </c>
      <c r="F69">
        <v>0.34379908046749802</v>
      </c>
      <c r="G69">
        <v>0.24941327316987699</v>
      </c>
      <c r="H69" t="s">
        <v>2129</v>
      </c>
      <c r="I69">
        <v>1</v>
      </c>
      <c r="J69" t="str">
        <f t="shared" si="2"/>
        <v/>
      </c>
    </row>
    <row r="70" spans="1:10">
      <c r="A70" t="s">
        <v>262</v>
      </c>
      <c r="B70" t="s">
        <v>263</v>
      </c>
      <c r="C70" t="str">
        <f t="shared" ref="C70:C75" si="3">"1/11"</f>
        <v>1/11</v>
      </c>
      <c r="D70" t="str">
        <f>"323/8582"</f>
        <v>323/8582</v>
      </c>
      <c r="E70">
        <v>0.344429242387987</v>
      </c>
      <c r="F70">
        <v>0.369387883140739</v>
      </c>
      <c r="G70">
        <v>0.26797698492429201</v>
      </c>
      <c r="H70" t="s">
        <v>2156</v>
      </c>
      <c r="I70">
        <v>1</v>
      </c>
      <c r="J70" t="str">
        <f t="shared" si="2"/>
        <v/>
      </c>
    </row>
    <row r="71" spans="1:10">
      <c r="A71" t="s">
        <v>156</v>
      </c>
      <c r="B71" t="s">
        <v>157</v>
      </c>
      <c r="C71" t="str">
        <f t="shared" si="3"/>
        <v>1/11</v>
      </c>
      <c r="D71" t="str">
        <f>"440/8582"</f>
        <v>440/8582</v>
      </c>
      <c r="E71">
        <v>0.439703474892641</v>
      </c>
      <c r="F71">
        <v>0.45107843942491499</v>
      </c>
      <c r="G71">
        <v>0.327240404134718</v>
      </c>
      <c r="H71" t="s">
        <v>2150</v>
      </c>
      <c r="I71">
        <v>1</v>
      </c>
      <c r="J71" t="str">
        <f t="shared" si="2"/>
        <v/>
      </c>
    </row>
    <row r="72" spans="1:10">
      <c r="A72" t="s">
        <v>158</v>
      </c>
      <c r="B72" t="s">
        <v>159</v>
      </c>
      <c r="C72" t="str">
        <f t="shared" si="3"/>
        <v>1/11</v>
      </c>
      <c r="D72" t="str">
        <f>"443/8582"</f>
        <v>443/8582</v>
      </c>
      <c r="E72">
        <v>0.44197160087706799</v>
      </c>
      <c r="F72">
        <v>0.45107843942491499</v>
      </c>
      <c r="G72">
        <v>0.327240404134718</v>
      </c>
      <c r="H72" t="s">
        <v>2150</v>
      </c>
      <c r="I72">
        <v>1</v>
      </c>
      <c r="J72" t="str">
        <f t="shared" si="2"/>
        <v/>
      </c>
    </row>
    <row r="73" spans="1:10">
      <c r="A73" t="s">
        <v>160</v>
      </c>
      <c r="B73" t="s">
        <v>161</v>
      </c>
      <c r="C73" t="str">
        <f t="shared" si="3"/>
        <v>1/11</v>
      </c>
      <c r="D73" t="str">
        <f>"447/8582"</f>
        <v>447/8582</v>
      </c>
      <c r="E73">
        <v>0.444982784838092</v>
      </c>
      <c r="F73">
        <v>0.45107843942491499</v>
      </c>
      <c r="G73">
        <v>0.327240404134718</v>
      </c>
      <c r="H73" t="s">
        <v>2129</v>
      </c>
      <c r="I73">
        <v>1</v>
      </c>
      <c r="J73" t="str">
        <f t="shared" si="2"/>
        <v/>
      </c>
    </row>
    <row r="74" spans="1:10">
      <c r="A74" t="s">
        <v>205</v>
      </c>
      <c r="B74" t="s">
        <v>206</v>
      </c>
      <c r="C74" t="str">
        <f t="shared" si="3"/>
        <v>1/11</v>
      </c>
      <c r="D74" t="str">
        <f>"447/8582"</f>
        <v>447/8582</v>
      </c>
      <c r="E74">
        <v>0.444982784838092</v>
      </c>
      <c r="F74">
        <v>0.45107843942491499</v>
      </c>
      <c r="G74">
        <v>0.327240404134718</v>
      </c>
      <c r="H74" t="s">
        <v>2150</v>
      </c>
      <c r="I74">
        <v>1</v>
      </c>
      <c r="J74" t="str">
        <f t="shared" si="2"/>
        <v/>
      </c>
    </row>
    <row r="75" spans="1:10">
      <c r="A75" t="s">
        <v>84</v>
      </c>
      <c r="B75" t="s">
        <v>85</v>
      </c>
      <c r="C75" t="str">
        <f t="shared" si="3"/>
        <v>1/11</v>
      </c>
      <c r="D75" t="str">
        <f>"492/8582"</f>
        <v>492/8582</v>
      </c>
      <c r="E75">
        <v>0.47785549114917197</v>
      </c>
      <c r="F75">
        <v>0.47785549114917197</v>
      </c>
      <c r="G75">
        <v>0.34666614578389399</v>
      </c>
      <c r="H75" t="s">
        <v>2161</v>
      </c>
      <c r="I75">
        <v>1</v>
      </c>
      <c r="J75" t="str">
        <f t="shared" si="2"/>
        <v/>
      </c>
    </row>
  </sheetData>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7246B-BFE2-446C-8A62-00F6C2D116FC}">
  <sheetPr>
    <tabColor theme="9"/>
  </sheetPr>
  <dimension ref="A1:J173"/>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307</v>
      </c>
      <c r="B2" s="9" t="s">
        <v>308</v>
      </c>
      <c r="C2" s="9" t="str">
        <f>"5/21"</f>
        <v>5/21</v>
      </c>
      <c r="D2" s="9" t="str">
        <f>"131/8582"</f>
        <v>131/8582</v>
      </c>
      <c r="E2" s="9">
        <v>1.28381010667985E-5</v>
      </c>
      <c r="F2" s="9">
        <v>2.2081533834893501E-3</v>
      </c>
      <c r="G2" s="9">
        <v>1.87841689293157E-3</v>
      </c>
      <c r="H2" s="9" t="s">
        <v>2167</v>
      </c>
      <c r="I2" s="9">
        <v>5</v>
      </c>
      <c r="J2" s="9" t="str">
        <f t="shared" ref="J2:J65" si="0">IF(F2&lt;0.05,"*","")</f>
        <v>*</v>
      </c>
    </row>
    <row r="3" spans="1:10">
      <c r="A3" s="9" t="s">
        <v>280</v>
      </c>
      <c r="B3" s="9" t="s">
        <v>281</v>
      </c>
      <c r="C3" s="9" t="str">
        <f>"3/21"</f>
        <v>3/21</v>
      </c>
      <c r="D3" s="9" t="str">
        <f>"28/8582"</f>
        <v>28/8582</v>
      </c>
      <c r="E3" s="9">
        <v>3.97774479988318E-5</v>
      </c>
      <c r="F3" s="9">
        <v>2.5397152532100099E-3</v>
      </c>
      <c r="G3" s="9">
        <v>2.1604676878591899E-3</v>
      </c>
      <c r="H3" s="9" t="s">
        <v>2168</v>
      </c>
      <c r="I3" s="9">
        <v>3</v>
      </c>
      <c r="J3" s="9" t="str">
        <f t="shared" si="0"/>
        <v>*</v>
      </c>
    </row>
    <row r="4" spans="1:10">
      <c r="A4" s="9" t="s">
        <v>1702</v>
      </c>
      <c r="B4" s="9" t="s">
        <v>1703</v>
      </c>
      <c r="C4" s="9" t="str">
        <f>"3/21"</f>
        <v>3/21</v>
      </c>
      <c r="D4" s="9" t="str">
        <f>"29/8582"</f>
        <v>29/8582</v>
      </c>
      <c r="E4" s="9">
        <v>4.4297359067616501E-5</v>
      </c>
      <c r="F4" s="9">
        <v>2.5397152532100099E-3</v>
      </c>
      <c r="G4" s="9">
        <v>2.1604676878591899E-3</v>
      </c>
      <c r="H4" s="9" t="s">
        <v>2169</v>
      </c>
      <c r="I4" s="9">
        <v>3</v>
      </c>
      <c r="J4" s="9" t="str">
        <f t="shared" si="0"/>
        <v>*</v>
      </c>
    </row>
    <row r="5" spans="1:10">
      <c r="A5" s="9" t="s">
        <v>205</v>
      </c>
      <c r="B5" s="9" t="s">
        <v>206</v>
      </c>
      <c r="C5" s="9" t="str">
        <f>"7/21"</f>
        <v>7/21</v>
      </c>
      <c r="D5" s="9" t="str">
        <f>"447/8582"</f>
        <v>447/8582</v>
      </c>
      <c r="E5" s="9">
        <v>6.0959085279256798E-5</v>
      </c>
      <c r="F5" s="9">
        <v>2.6212406670080399E-3</v>
      </c>
      <c r="G5" s="9">
        <v>2.2298191720570302E-3</v>
      </c>
      <c r="H5" s="9" t="s">
        <v>2170</v>
      </c>
      <c r="I5" s="9">
        <v>7</v>
      </c>
      <c r="J5" s="9" t="str">
        <f t="shared" si="0"/>
        <v>*</v>
      </c>
    </row>
    <row r="6" spans="1:10">
      <c r="A6" s="9" t="s">
        <v>298</v>
      </c>
      <c r="B6" s="9" t="s">
        <v>299</v>
      </c>
      <c r="C6" s="9" t="str">
        <f>"3/21"</f>
        <v>3/21</v>
      </c>
      <c r="D6" s="9" t="str">
        <f>"91/8582"</f>
        <v>91/8582</v>
      </c>
      <c r="E6" s="9">
        <v>1.33585901415976E-3</v>
      </c>
      <c r="F6" s="9">
        <v>4.5953550087095597E-2</v>
      </c>
      <c r="G6" s="9">
        <v>3.9091453256464397E-2</v>
      </c>
      <c r="H6" s="9" t="s">
        <v>2168</v>
      </c>
      <c r="I6" s="9">
        <v>3</v>
      </c>
      <c r="J6" s="9" t="str">
        <f t="shared" si="0"/>
        <v>*</v>
      </c>
    </row>
    <row r="7" spans="1:10">
      <c r="A7" t="s">
        <v>455</v>
      </c>
      <c r="B7" t="s">
        <v>456</v>
      </c>
      <c r="C7" t="str">
        <f>"3/21"</f>
        <v>3/21</v>
      </c>
      <c r="D7" t="str">
        <f>"102/8582"</f>
        <v>102/8582</v>
      </c>
      <c r="E7">
        <v>1.8556470005412799E-3</v>
      </c>
      <c r="F7">
        <v>5.3195214015516697E-2</v>
      </c>
      <c r="G7">
        <v>4.5251742644778603E-2</v>
      </c>
      <c r="H7" t="s">
        <v>2108</v>
      </c>
      <c r="I7">
        <v>3</v>
      </c>
      <c r="J7" t="str">
        <f t="shared" si="0"/>
        <v/>
      </c>
    </row>
    <row r="8" spans="1:10">
      <c r="A8" t="s">
        <v>465</v>
      </c>
      <c r="B8" t="s">
        <v>466</v>
      </c>
      <c r="C8" t="str">
        <f>"3/21"</f>
        <v>3/21</v>
      </c>
      <c r="D8" t="str">
        <f>"115/8582"</f>
        <v>115/8582</v>
      </c>
      <c r="E8">
        <v>2.6144363755721701E-3</v>
      </c>
      <c r="F8">
        <v>6.42404366569162E-2</v>
      </c>
      <c r="G8">
        <v>5.4647617474365702E-2</v>
      </c>
      <c r="H8" t="s">
        <v>2108</v>
      </c>
      <c r="I8">
        <v>3</v>
      </c>
      <c r="J8" t="str">
        <f t="shared" si="0"/>
        <v/>
      </c>
    </row>
    <row r="9" spans="1:10">
      <c r="A9" t="s">
        <v>513</v>
      </c>
      <c r="B9" t="s">
        <v>514</v>
      </c>
      <c r="C9" t="str">
        <f>"4/21"</f>
        <v>4/21</v>
      </c>
      <c r="D9" t="str">
        <f>"266/8582"</f>
        <v>266/8582</v>
      </c>
      <c r="E9">
        <v>3.5604572938135199E-3</v>
      </c>
      <c r="F9">
        <v>7.6549831816990599E-2</v>
      </c>
      <c r="G9">
        <v>6.5118889978957803E-2</v>
      </c>
      <c r="H9" t="s">
        <v>2107</v>
      </c>
      <c r="I9">
        <v>4</v>
      </c>
      <c r="J9" t="str">
        <f t="shared" si="0"/>
        <v/>
      </c>
    </row>
    <row r="10" spans="1:10">
      <c r="A10" t="s">
        <v>349</v>
      </c>
      <c r="B10" t="s">
        <v>350</v>
      </c>
      <c r="C10" t="str">
        <f t="shared" ref="C10:C21" si="1">"2/21"</f>
        <v>2/21</v>
      </c>
      <c r="D10" t="str">
        <f>"56/8582"</f>
        <v>56/8582</v>
      </c>
      <c r="E10">
        <v>8.1112415376211507E-3</v>
      </c>
      <c r="F10">
        <v>0.15501483827453799</v>
      </c>
      <c r="G10">
        <v>0.131866967687642</v>
      </c>
      <c r="H10" t="s">
        <v>1536</v>
      </c>
      <c r="I10">
        <v>2</v>
      </c>
      <c r="J10" t="str">
        <f t="shared" si="0"/>
        <v/>
      </c>
    </row>
    <row r="11" spans="1:10">
      <c r="A11" t="s">
        <v>293</v>
      </c>
      <c r="B11" t="s">
        <v>294</v>
      </c>
      <c r="C11" t="str">
        <f t="shared" si="1"/>
        <v>2/21</v>
      </c>
      <c r="D11" t="str">
        <f>"64/8582"</f>
        <v>64/8582</v>
      </c>
      <c r="E11">
        <v>1.04943105305348E-2</v>
      </c>
      <c r="F11">
        <v>0.180502141125198</v>
      </c>
      <c r="G11">
        <v>0.15354833302571899</v>
      </c>
      <c r="H11" t="s">
        <v>2171</v>
      </c>
      <c r="I11">
        <v>2</v>
      </c>
      <c r="J11" t="str">
        <f t="shared" si="0"/>
        <v/>
      </c>
    </row>
    <row r="12" spans="1:10">
      <c r="A12" t="s">
        <v>403</v>
      </c>
      <c r="B12" t="s">
        <v>404</v>
      </c>
      <c r="C12" t="str">
        <f t="shared" si="1"/>
        <v>2/21</v>
      </c>
      <c r="D12" t="str">
        <f>"73/8582"</f>
        <v>73/8582</v>
      </c>
      <c r="E12">
        <v>1.35005900108721E-2</v>
      </c>
      <c r="F12">
        <v>0.201059970289521</v>
      </c>
      <c r="G12">
        <v>0.17103632723527201</v>
      </c>
      <c r="H12" t="s">
        <v>1536</v>
      </c>
      <c r="I12">
        <v>2</v>
      </c>
      <c r="J12" t="str">
        <f t="shared" si="0"/>
        <v/>
      </c>
    </row>
    <row r="13" spans="1:10">
      <c r="A13" t="s">
        <v>545</v>
      </c>
      <c r="B13" t="s">
        <v>546</v>
      </c>
      <c r="C13" t="str">
        <f t="shared" si="1"/>
        <v>2/21</v>
      </c>
      <c r="D13" t="str">
        <f>"76/8582"</f>
        <v>76/8582</v>
      </c>
      <c r="E13">
        <v>1.45767755763101E-2</v>
      </c>
      <c r="F13">
        <v>0.201059970289521</v>
      </c>
      <c r="G13">
        <v>0.17103632723527201</v>
      </c>
      <c r="H13" t="s">
        <v>2112</v>
      </c>
      <c r="I13">
        <v>2</v>
      </c>
      <c r="J13" t="str">
        <f t="shared" si="0"/>
        <v/>
      </c>
    </row>
    <row r="14" spans="1:10">
      <c r="A14" t="s">
        <v>565</v>
      </c>
      <c r="B14" t="s">
        <v>566</v>
      </c>
      <c r="C14" t="str">
        <f t="shared" si="1"/>
        <v>2/21</v>
      </c>
      <c r="D14" t="str">
        <f>"84/8582"</f>
        <v>84/8582</v>
      </c>
      <c r="E14">
        <v>1.7621853060092101E-2</v>
      </c>
      <c r="F14">
        <v>0.201059970289521</v>
      </c>
      <c r="G14">
        <v>0.17103632723527201</v>
      </c>
      <c r="H14" t="s">
        <v>2112</v>
      </c>
      <c r="I14">
        <v>2</v>
      </c>
      <c r="J14" t="str">
        <f t="shared" si="0"/>
        <v/>
      </c>
    </row>
    <row r="15" spans="1:10">
      <c r="A15" t="s">
        <v>239</v>
      </c>
      <c r="B15" t="s">
        <v>240</v>
      </c>
      <c r="C15" t="str">
        <f t="shared" si="1"/>
        <v>2/21</v>
      </c>
      <c r="D15" t="str">
        <f>"85/8582"</f>
        <v>85/8582</v>
      </c>
      <c r="E15">
        <v>1.8020057200341E-2</v>
      </c>
      <c r="F15">
        <v>0.201059970289521</v>
      </c>
      <c r="G15">
        <v>0.17103632723527201</v>
      </c>
      <c r="H15" t="s">
        <v>2112</v>
      </c>
      <c r="I15">
        <v>2</v>
      </c>
      <c r="J15" t="str">
        <f t="shared" si="0"/>
        <v/>
      </c>
    </row>
    <row r="16" spans="1:10">
      <c r="A16" t="s">
        <v>433</v>
      </c>
      <c r="B16" t="s">
        <v>434</v>
      </c>
      <c r="C16" t="str">
        <f t="shared" si="1"/>
        <v>2/21</v>
      </c>
      <c r="D16" t="str">
        <f>"85/8582"</f>
        <v>85/8582</v>
      </c>
      <c r="E16">
        <v>1.8020057200341E-2</v>
      </c>
      <c r="F16">
        <v>0.201059970289521</v>
      </c>
      <c r="G16">
        <v>0.17103632723527201</v>
      </c>
      <c r="H16" t="s">
        <v>1536</v>
      </c>
      <c r="I16">
        <v>2</v>
      </c>
      <c r="J16" t="str">
        <f t="shared" si="0"/>
        <v/>
      </c>
    </row>
    <row r="17" spans="1:10">
      <c r="A17" t="s">
        <v>567</v>
      </c>
      <c r="B17" t="s">
        <v>568</v>
      </c>
      <c r="C17" t="str">
        <f t="shared" si="1"/>
        <v>2/21</v>
      </c>
      <c r="D17" t="str">
        <f>"89/8582"</f>
        <v>89/8582</v>
      </c>
      <c r="E17">
        <v>1.9651076464545999E-2</v>
      </c>
      <c r="F17">
        <v>0.201059970289521</v>
      </c>
      <c r="G17">
        <v>0.17103632723527201</v>
      </c>
      <c r="H17" t="s">
        <v>2112</v>
      </c>
      <c r="I17">
        <v>2</v>
      </c>
      <c r="J17" t="str">
        <f t="shared" si="0"/>
        <v/>
      </c>
    </row>
    <row r="18" spans="1:10">
      <c r="A18" t="s">
        <v>569</v>
      </c>
      <c r="B18" t="s">
        <v>570</v>
      </c>
      <c r="C18" t="str">
        <f t="shared" si="1"/>
        <v>2/21</v>
      </c>
      <c r="D18" t="str">
        <f>"95/8582"</f>
        <v>95/8582</v>
      </c>
      <c r="E18">
        <v>2.22101129970982E-2</v>
      </c>
      <c r="F18">
        <v>0.201059970289521</v>
      </c>
      <c r="G18">
        <v>0.17103632723527201</v>
      </c>
      <c r="H18" t="s">
        <v>2112</v>
      </c>
      <c r="I18">
        <v>2</v>
      </c>
      <c r="J18" t="str">
        <f t="shared" si="0"/>
        <v/>
      </c>
    </row>
    <row r="19" spans="1:10">
      <c r="A19" t="s">
        <v>145</v>
      </c>
      <c r="B19" t="s">
        <v>146</v>
      </c>
      <c r="C19" t="str">
        <f t="shared" si="1"/>
        <v>2/21</v>
      </c>
      <c r="D19" t="str">
        <f>"95/8582"</f>
        <v>95/8582</v>
      </c>
      <c r="E19">
        <v>2.22101129970982E-2</v>
      </c>
      <c r="F19">
        <v>0.201059970289521</v>
      </c>
      <c r="G19">
        <v>0.17103632723527201</v>
      </c>
      <c r="H19" t="s">
        <v>2113</v>
      </c>
      <c r="I19">
        <v>2</v>
      </c>
      <c r="J19" t="str">
        <f t="shared" si="0"/>
        <v/>
      </c>
    </row>
    <row r="20" spans="1:10">
      <c r="A20" t="s">
        <v>572</v>
      </c>
      <c r="B20" t="s">
        <v>573</v>
      </c>
      <c r="C20" t="str">
        <f t="shared" si="1"/>
        <v>2/21</v>
      </c>
      <c r="D20" t="str">
        <f>"95/8582"</f>
        <v>95/8582</v>
      </c>
      <c r="E20">
        <v>2.22101129970982E-2</v>
      </c>
      <c r="F20">
        <v>0.201059970289521</v>
      </c>
      <c r="G20">
        <v>0.17103632723527201</v>
      </c>
      <c r="H20" t="s">
        <v>2112</v>
      </c>
      <c r="I20">
        <v>2</v>
      </c>
      <c r="J20" t="str">
        <f t="shared" si="0"/>
        <v/>
      </c>
    </row>
    <row r="21" spans="1:10">
      <c r="A21" t="s">
        <v>687</v>
      </c>
      <c r="B21" t="s">
        <v>688</v>
      </c>
      <c r="C21" t="str">
        <f t="shared" si="1"/>
        <v>2/21</v>
      </c>
      <c r="D21" t="str">
        <f>"100/8582"</f>
        <v>100/8582</v>
      </c>
      <c r="E21">
        <v>2.4443184320915499E-2</v>
      </c>
      <c r="F21">
        <v>0.210211385159873</v>
      </c>
      <c r="G21">
        <v>0.178821190558277</v>
      </c>
      <c r="H21" t="s">
        <v>2172</v>
      </c>
      <c r="I21">
        <v>2</v>
      </c>
      <c r="J21" t="str">
        <f t="shared" si="0"/>
        <v/>
      </c>
    </row>
    <row r="22" spans="1:10">
      <c r="A22" t="s">
        <v>222</v>
      </c>
      <c r="B22" t="s">
        <v>223</v>
      </c>
      <c r="C22" t="str">
        <f>"3/21"</f>
        <v>3/21</v>
      </c>
      <c r="D22" t="str">
        <f>"285/8582"</f>
        <v>285/8582</v>
      </c>
      <c r="E22">
        <v>3.0961030067695901E-2</v>
      </c>
      <c r="F22">
        <v>0.23458934864623801</v>
      </c>
      <c r="G22">
        <v>0.199558870635417</v>
      </c>
      <c r="H22" t="s">
        <v>2114</v>
      </c>
      <c r="I22">
        <v>3</v>
      </c>
      <c r="J22" t="str">
        <f t="shared" si="0"/>
        <v/>
      </c>
    </row>
    <row r="23" spans="1:10">
      <c r="A23" t="s">
        <v>149</v>
      </c>
      <c r="B23" t="s">
        <v>150</v>
      </c>
      <c r="C23" t="str">
        <f>"2/21"</f>
        <v>2/21</v>
      </c>
      <c r="D23" t="str">
        <f>"111/8582"</f>
        <v>111/8582</v>
      </c>
      <c r="E23">
        <v>2.96657701313305E-2</v>
      </c>
      <c r="F23">
        <v>0.23458934864623801</v>
      </c>
      <c r="G23">
        <v>0.199558870635417</v>
      </c>
      <c r="H23" t="s">
        <v>2112</v>
      </c>
      <c r="I23">
        <v>2</v>
      </c>
      <c r="J23" t="str">
        <f t="shared" si="0"/>
        <v/>
      </c>
    </row>
    <row r="24" spans="1:10">
      <c r="A24" t="s">
        <v>1551</v>
      </c>
      <c r="B24" t="s">
        <v>1552</v>
      </c>
      <c r="C24" t="str">
        <f>"1/21"</f>
        <v>1/21</v>
      </c>
      <c r="D24" t="str">
        <f>"13/8582"</f>
        <v>13/8582</v>
      </c>
      <c r="E24">
        <v>3.1369505923624898E-2</v>
      </c>
      <c r="F24">
        <v>0.23458934864623801</v>
      </c>
      <c r="G24">
        <v>0.199558870635417</v>
      </c>
      <c r="H24" t="s">
        <v>1553</v>
      </c>
      <c r="I24">
        <v>1</v>
      </c>
      <c r="J24" t="str">
        <f t="shared" si="0"/>
        <v/>
      </c>
    </row>
    <row r="25" spans="1:10">
      <c r="A25" t="s">
        <v>268</v>
      </c>
      <c r="B25" t="s">
        <v>269</v>
      </c>
      <c r="C25" t="str">
        <f>"1/21"</f>
        <v>1/21</v>
      </c>
      <c r="D25" t="str">
        <f>"14/8582"</f>
        <v>14/8582</v>
      </c>
      <c r="E25">
        <v>3.3743323215678099E-2</v>
      </c>
      <c r="F25">
        <v>0.24182714971236</v>
      </c>
      <c r="G25">
        <v>0.20571587399031799</v>
      </c>
      <c r="H25" t="s">
        <v>1572</v>
      </c>
      <c r="I25">
        <v>1</v>
      </c>
      <c r="J25" t="str">
        <f t="shared" si="0"/>
        <v/>
      </c>
    </row>
    <row r="26" spans="1:10">
      <c r="A26" t="s">
        <v>526</v>
      </c>
      <c r="B26" t="s">
        <v>527</v>
      </c>
      <c r="C26" t="str">
        <f>"1/21"</f>
        <v>1/21</v>
      </c>
      <c r="D26" t="str">
        <f>"15/8582"</f>
        <v>15/8582</v>
      </c>
      <c r="E26">
        <v>3.6111599384267098E-2</v>
      </c>
      <c r="F26">
        <v>0.248447803763758</v>
      </c>
      <c r="G26">
        <v>0.21134788692265799</v>
      </c>
      <c r="H26" t="s">
        <v>2118</v>
      </c>
      <c r="I26">
        <v>1</v>
      </c>
      <c r="J26" t="str">
        <f t="shared" si="0"/>
        <v/>
      </c>
    </row>
    <row r="27" spans="1:10">
      <c r="A27" t="s">
        <v>151</v>
      </c>
      <c r="B27" t="s">
        <v>152</v>
      </c>
      <c r="C27" t="str">
        <f>"2/21"</f>
        <v>2/21</v>
      </c>
      <c r="D27" t="str">
        <f>"139/8582"</f>
        <v>139/8582</v>
      </c>
      <c r="E27">
        <v>4.4740283751145297E-2</v>
      </c>
      <c r="F27">
        <v>0.25261550238413399</v>
      </c>
      <c r="G27">
        <v>0.21489323642224401</v>
      </c>
      <c r="H27" t="s">
        <v>2112</v>
      </c>
      <c r="I27">
        <v>2</v>
      </c>
      <c r="J27" t="str">
        <f t="shared" si="0"/>
        <v/>
      </c>
    </row>
    <row r="28" spans="1:10">
      <c r="A28" t="s">
        <v>2024</v>
      </c>
      <c r="B28" t="s">
        <v>2025</v>
      </c>
      <c r="C28" t="str">
        <f>"1/21"</f>
        <v>1/21</v>
      </c>
      <c r="D28" t="str">
        <f>"17/8582"</f>
        <v>17/8582</v>
      </c>
      <c r="E28">
        <v>4.0831577481921497E-2</v>
      </c>
      <c r="F28">
        <v>0.25261550238413399</v>
      </c>
      <c r="G28">
        <v>0.21489323642224401</v>
      </c>
      <c r="H28" t="s">
        <v>2026</v>
      </c>
      <c r="I28">
        <v>1</v>
      </c>
      <c r="J28" t="str">
        <f t="shared" si="0"/>
        <v/>
      </c>
    </row>
    <row r="29" spans="1:10">
      <c r="A29" t="s">
        <v>751</v>
      </c>
      <c r="B29" t="s">
        <v>752</v>
      </c>
      <c r="C29" t="str">
        <f>"1/21"</f>
        <v>1/21</v>
      </c>
      <c r="D29" t="str">
        <f>"18/8582"</f>
        <v>18/8582</v>
      </c>
      <c r="E29">
        <v>4.3183303911913197E-2</v>
      </c>
      <c r="F29">
        <v>0.25261550238413399</v>
      </c>
      <c r="G29">
        <v>0.21489323642224401</v>
      </c>
      <c r="H29" t="s">
        <v>753</v>
      </c>
      <c r="I29">
        <v>1</v>
      </c>
      <c r="J29" t="str">
        <f t="shared" si="0"/>
        <v/>
      </c>
    </row>
    <row r="30" spans="1:10">
      <c r="A30" t="s">
        <v>2120</v>
      </c>
      <c r="B30" t="s">
        <v>2121</v>
      </c>
      <c r="C30" t="str">
        <f>"1/21"</f>
        <v>1/21</v>
      </c>
      <c r="D30" t="str">
        <f>"18/8582"</f>
        <v>18/8582</v>
      </c>
      <c r="E30">
        <v>4.3183303911913197E-2</v>
      </c>
      <c r="F30">
        <v>0.25261550238413399</v>
      </c>
      <c r="G30">
        <v>0.21489323642224401</v>
      </c>
      <c r="H30" t="s">
        <v>2118</v>
      </c>
      <c r="I30">
        <v>1</v>
      </c>
      <c r="J30" t="str">
        <f t="shared" si="0"/>
        <v/>
      </c>
    </row>
    <row r="31" spans="1:10">
      <c r="A31" t="s">
        <v>1693</v>
      </c>
      <c r="B31" t="s">
        <v>1694</v>
      </c>
      <c r="C31" t="str">
        <f>"1/21"</f>
        <v>1/21</v>
      </c>
      <c r="D31" t="str">
        <f>"19/8582"</f>
        <v>19/8582</v>
      </c>
      <c r="E31">
        <v>4.55295382203963E-2</v>
      </c>
      <c r="F31">
        <v>0.25261550238413399</v>
      </c>
      <c r="G31">
        <v>0.21489323642224401</v>
      </c>
      <c r="H31" t="s">
        <v>1727</v>
      </c>
      <c r="I31">
        <v>1</v>
      </c>
      <c r="J31" t="str">
        <f t="shared" si="0"/>
        <v/>
      </c>
    </row>
    <row r="32" spans="1:10">
      <c r="A32" t="s">
        <v>1696</v>
      </c>
      <c r="B32" t="s">
        <v>1697</v>
      </c>
      <c r="C32" t="str">
        <f>"1/21"</f>
        <v>1/21</v>
      </c>
      <c r="D32" t="str">
        <f>"19/8582"</f>
        <v>19/8582</v>
      </c>
      <c r="E32">
        <v>4.55295382203963E-2</v>
      </c>
      <c r="F32">
        <v>0.25261550238413399</v>
      </c>
      <c r="G32">
        <v>0.21489323642224401</v>
      </c>
      <c r="H32" t="s">
        <v>1727</v>
      </c>
      <c r="I32">
        <v>1</v>
      </c>
      <c r="J32" t="str">
        <f t="shared" si="0"/>
        <v/>
      </c>
    </row>
    <row r="33" spans="1:10">
      <c r="A33" t="s">
        <v>190</v>
      </c>
      <c r="B33" t="s">
        <v>191</v>
      </c>
      <c r="C33" t="str">
        <f>"3/21"</f>
        <v>3/21</v>
      </c>
      <c r="D33" t="str">
        <f>"342/8582"</f>
        <v>342/8582</v>
      </c>
      <c r="E33">
        <v>4.9025209617462699E-2</v>
      </c>
      <c r="F33">
        <v>0.25552533497586599</v>
      </c>
      <c r="G33">
        <v>0.217368553008846</v>
      </c>
      <c r="H33" t="s">
        <v>2114</v>
      </c>
      <c r="I33">
        <v>3</v>
      </c>
      <c r="J33" t="str">
        <f t="shared" si="0"/>
        <v/>
      </c>
    </row>
    <row r="34" spans="1:10">
      <c r="A34" t="s">
        <v>111</v>
      </c>
      <c r="B34" t="s">
        <v>112</v>
      </c>
      <c r="C34" t="str">
        <f>"1/21"</f>
        <v>1/21</v>
      </c>
      <c r="D34" t="str">
        <f>"20/8582"</f>
        <v>20/8582</v>
      </c>
      <c r="E34">
        <v>4.7870292593557101E-2</v>
      </c>
      <c r="F34">
        <v>0.25552533497586599</v>
      </c>
      <c r="G34">
        <v>0.217368553008846</v>
      </c>
      <c r="H34" t="s">
        <v>1572</v>
      </c>
      <c r="I34">
        <v>1</v>
      </c>
      <c r="J34" t="str">
        <f t="shared" si="0"/>
        <v/>
      </c>
    </row>
    <row r="35" spans="1:10">
      <c r="A35" t="s">
        <v>833</v>
      </c>
      <c r="B35" t="s">
        <v>834</v>
      </c>
      <c r="C35" t="str">
        <f>"1/21"</f>
        <v>1/21</v>
      </c>
      <c r="D35" t="str">
        <f>"22/8582"</f>
        <v>22/8582</v>
      </c>
      <c r="E35">
        <v>5.2535410150606698E-2</v>
      </c>
      <c r="F35">
        <v>0.265767368997187</v>
      </c>
      <c r="G35">
        <v>0.22608117680911199</v>
      </c>
      <c r="H35" t="s">
        <v>1727</v>
      </c>
      <c r="I35">
        <v>1</v>
      </c>
      <c r="J35" t="str">
        <f t="shared" si="0"/>
        <v/>
      </c>
    </row>
    <row r="36" spans="1:10">
      <c r="A36" t="s">
        <v>1699</v>
      </c>
      <c r="B36" t="s">
        <v>1700</v>
      </c>
      <c r="C36" t="str">
        <f>"1/21"</f>
        <v>1/21</v>
      </c>
      <c r="D36" t="str">
        <f>"23/8582"</f>
        <v>23/8582</v>
      </c>
      <c r="E36">
        <v>5.4859797578975501E-2</v>
      </c>
      <c r="F36">
        <v>0.26959671953096498</v>
      </c>
      <c r="G36">
        <v>0.22933870266098</v>
      </c>
      <c r="H36" t="s">
        <v>1727</v>
      </c>
      <c r="I36">
        <v>1</v>
      </c>
      <c r="J36" t="str">
        <f t="shared" si="0"/>
        <v/>
      </c>
    </row>
    <row r="37" spans="1:10">
      <c r="A37" t="s">
        <v>491</v>
      </c>
      <c r="B37" t="s">
        <v>492</v>
      </c>
      <c r="C37" t="str">
        <f>"2/21"</f>
        <v>2/21</v>
      </c>
      <c r="D37" t="str">
        <f>"181/8582"</f>
        <v>181/8582</v>
      </c>
      <c r="E37">
        <v>7.1492559143634102E-2</v>
      </c>
      <c r="F37">
        <v>0.27380529356487199</v>
      </c>
      <c r="G37">
        <v>0.232918823779175</v>
      </c>
      <c r="H37" t="s">
        <v>2124</v>
      </c>
      <c r="I37">
        <v>2</v>
      </c>
      <c r="J37" t="str">
        <f t="shared" si="0"/>
        <v/>
      </c>
    </row>
    <row r="38" spans="1:10">
      <c r="A38" t="s">
        <v>202</v>
      </c>
      <c r="B38" t="s">
        <v>203</v>
      </c>
      <c r="C38" t="str">
        <f>"2/21"</f>
        <v>2/21</v>
      </c>
      <c r="D38" t="str">
        <f>"220/8582"</f>
        <v>220/8582</v>
      </c>
      <c r="E38">
        <v>9.9929559347082197E-2</v>
      </c>
      <c r="F38">
        <v>0.27380529356487199</v>
      </c>
      <c r="G38">
        <v>0.232918823779175</v>
      </c>
      <c r="H38" t="s">
        <v>2125</v>
      </c>
      <c r="I38">
        <v>2</v>
      </c>
      <c r="J38" t="str">
        <f t="shared" si="0"/>
        <v/>
      </c>
    </row>
    <row r="39" spans="1:10">
      <c r="A39" t="s">
        <v>505</v>
      </c>
      <c r="B39" t="s">
        <v>506</v>
      </c>
      <c r="C39" t="str">
        <f>"2/21"</f>
        <v>2/21</v>
      </c>
      <c r="D39" t="str">
        <f>"246/8582"</f>
        <v>246/8582</v>
      </c>
      <c r="E39">
        <v>0.120412936238327</v>
      </c>
      <c r="F39">
        <v>0.27380529356487199</v>
      </c>
      <c r="G39">
        <v>0.232918823779175</v>
      </c>
      <c r="H39" t="s">
        <v>2124</v>
      </c>
      <c r="I39">
        <v>2</v>
      </c>
      <c r="J39" t="str">
        <f t="shared" si="0"/>
        <v/>
      </c>
    </row>
    <row r="40" spans="1:10">
      <c r="A40" t="s">
        <v>519</v>
      </c>
      <c r="B40" t="s">
        <v>520</v>
      </c>
      <c r="C40" t="str">
        <f>"2/21"</f>
        <v>2/21</v>
      </c>
      <c r="D40" t="str">
        <f>"291/8582"</f>
        <v>291/8582</v>
      </c>
      <c r="E40">
        <v>0.15807352087000401</v>
      </c>
      <c r="F40">
        <v>0.27380529356487199</v>
      </c>
      <c r="G40">
        <v>0.232918823779175</v>
      </c>
      <c r="H40" t="s">
        <v>1536</v>
      </c>
      <c r="I40">
        <v>2</v>
      </c>
      <c r="J40" t="str">
        <f t="shared" si="0"/>
        <v/>
      </c>
    </row>
    <row r="41" spans="1:10">
      <c r="A41" t="s">
        <v>2028</v>
      </c>
      <c r="B41" t="s">
        <v>2029</v>
      </c>
      <c r="C41" t="str">
        <f t="shared" ref="C41:C104" si="2">"1/21"</f>
        <v>1/21</v>
      </c>
      <c r="D41" t="str">
        <f>"30/8582"</f>
        <v>30/8582</v>
      </c>
      <c r="E41">
        <v>7.0979102590873103E-2</v>
      </c>
      <c r="F41">
        <v>0.27380529356487199</v>
      </c>
      <c r="G41">
        <v>0.232918823779175</v>
      </c>
      <c r="H41" t="s">
        <v>2026</v>
      </c>
      <c r="I41">
        <v>1</v>
      </c>
      <c r="J41" t="str">
        <f t="shared" si="0"/>
        <v/>
      </c>
    </row>
    <row r="42" spans="1:10">
      <c r="A42" t="s">
        <v>754</v>
      </c>
      <c r="B42" t="s">
        <v>755</v>
      </c>
      <c r="C42" t="str">
        <f t="shared" si="2"/>
        <v>1/21</v>
      </c>
      <c r="D42" t="str">
        <f>"30/8582"</f>
        <v>30/8582</v>
      </c>
      <c r="E42">
        <v>7.0979102590873103E-2</v>
      </c>
      <c r="F42">
        <v>0.27380529356487199</v>
      </c>
      <c r="G42">
        <v>0.232918823779175</v>
      </c>
      <c r="H42" t="s">
        <v>753</v>
      </c>
      <c r="I42">
        <v>1</v>
      </c>
      <c r="J42" t="str">
        <f t="shared" si="0"/>
        <v/>
      </c>
    </row>
    <row r="43" spans="1:10">
      <c r="A43" t="s">
        <v>1977</v>
      </c>
      <c r="B43" t="s">
        <v>1978</v>
      </c>
      <c r="C43" t="str">
        <f t="shared" si="2"/>
        <v>1/21</v>
      </c>
      <c r="D43" t="str">
        <f>"30/8582"</f>
        <v>30/8582</v>
      </c>
      <c r="E43">
        <v>7.0979102590873103E-2</v>
      </c>
      <c r="F43">
        <v>0.27380529356487199</v>
      </c>
      <c r="G43">
        <v>0.232918823779175</v>
      </c>
      <c r="H43" t="s">
        <v>2128</v>
      </c>
      <c r="I43">
        <v>1</v>
      </c>
      <c r="J43" t="str">
        <f t="shared" si="0"/>
        <v/>
      </c>
    </row>
    <row r="44" spans="1:10">
      <c r="A44" t="s">
        <v>283</v>
      </c>
      <c r="B44" t="s">
        <v>284</v>
      </c>
      <c r="C44" t="str">
        <f t="shared" si="2"/>
        <v>1/21</v>
      </c>
      <c r="D44" t="str">
        <f>"30/8582"</f>
        <v>30/8582</v>
      </c>
      <c r="E44">
        <v>7.0979102590873103E-2</v>
      </c>
      <c r="F44">
        <v>0.27380529356487199</v>
      </c>
      <c r="G44">
        <v>0.232918823779175</v>
      </c>
      <c r="H44" t="s">
        <v>282</v>
      </c>
      <c r="I44">
        <v>1</v>
      </c>
      <c r="J44" t="str">
        <f t="shared" si="0"/>
        <v/>
      </c>
    </row>
    <row r="45" spans="1:10">
      <c r="A45" t="s">
        <v>2030</v>
      </c>
      <c r="B45" t="s">
        <v>2031</v>
      </c>
      <c r="C45" t="str">
        <f t="shared" si="2"/>
        <v>1/21</v>
      </c>
      <c r="D45" t="str">
        <f>"32/8582"</f>
        <v>32/8582</v>
      </c>
      <c r="E45">
        <v>7.5536311070042397E-2</v>
      </c>
      <c r="F45">
        <v>0.27380529356487199</v>
      </c>
      <c r="G45">
        <v>0.232918823779175</v>
      </c>
      <c r="H45" t="s">
        <v>2026</v>
      </c>
      <c r="I45">
        <v>1</v>
      </c>
      <c r="J45" t="str">
        <f t="shared" si="0"/>
        <v/>
      </c>
    </row>
    <row r="46" spans="1:10">
      <c r="A46" t="s">
        <v>541</v>
      </c>
      <c r="B46" t="s">
        <v>542</v>
      </c>
      <c r="C46" t="str">
        <f t="shared" si="2"/>
        <v>1/21</v>
      </c>
      <c r="D46" t="str">
        <f>"35/8582"</f>
        <v>35/8582</v>
      </c>
      <c r="E46">
        <v>8.2332224597992901E-2</v>
      </c>
      <c r="F46">
        <v>0.27380529356487199</v>
      </c>
      <c r="G46">
        <v>0.232918823779175</v>
      </c>
      <c r="H46" t="s">
        <v>2118</v>
      </c>
      <c r="I46">
        <v>1</v>
      </c>
      <c r="J46" t="str">
        <f t="shared" si="0"/>
        <v/>
      </c>
    </row>
    <row r="47" spans="1:10">
      <c r="A47" t="s">
        <v>125</v>
      </c>
      <c r="B47" t="s">
        <v>126</v>
      </c>
      <c r="C47" t="str">
        <f t="shared" si="2"/>
        <v>1/21</v>
      </c>
      <c r="D47" t="str">
        <f>"36/8582"</f>
        <v>36/8582</v>
      </c>
      <c r="E47">
        <v>8.4586936576867597E-2</v>
      </c>
      <c r="F47">
        <v>0.27380529356487199</v>
      </c>
      <c r="G47">
        <v>0.232918823779175</v>
      </c>
      <c r="H47" t="s">
        <v>1572</v>
      </c>
      <c r="I47">
        <v>1</v>
      </c>
      <c r="J47" t="str">
        <f t="shared" si="0"/>
        <v/>
      </c>
    </row>
    <row r="48" spans="1:10">
      <c r="A48" t="s">
        <v>285</v>
      </c>
      <c r="B48" t="s">
        <v>286</v>
      </c>
      <c r="C48" t="str">
        <f t="shared" si="2"/>
        <v>1/21</v>
      </c>
      <c r="D48" t="str">
        <f>"37/8582"</f>
        <v>37/8582</v>
      </c>
      <c r="E48">
        <v>8.6836371907067306E-2</v>
      </c>
      <c r="F48">
        <v>0.27380529356487199</v>
      </c>
      <c r="G48">
        <v>0.232918823779175</v>
      </c>
      <c r="H48" t="s">
        <v>282</v>
      </c>
      <c r="I48">
        <v>1</v>
      </c>
      <c r="J48" t="str">
        <f t="shared" si="0"/>
        <v/>
      </c>
    </row>
    <row r="49" spans="1:10">
      <c r="A49" t="s">
        <v>130</v>
      </c>
      <c r="B49" t="s">
        <v>131</v>
      </c>
      <c r="C49" t="str">
        <f t="shared" si="2"/>
        <v>1/21</v>
      </c>
      <c r="D49" t="str">
        <f>"46/8582"</f>
        <v>46/8582</v>
      </c>
      <c r="E49">
        <v>0.106845768457558</v>
      </c>
      <c r="F49">
        <v>0.27380529356487199</v>
      </c>
      <c r="G49">
        <v>0.232918823779175</v>
      </c>
      <c r="H49" t="s">
        <v>1572</v>
      </c>
      <c r="I49">
        <v>1</v>
      </c>
      <c r="J49" t="str">
        <f t="shared" si="0"/>
        <v/>
      </c>
    </row>
    <row r="50" spans="1:10">
      <c r="A50" t="s">
        <v>288</v>
      </c>
      <c r="B50" t="s">
        <v>289</v>
      </c>
      <c r="C50" t="str">
        <f t="shared" si="2"/>
        <v>1/21</v>
      </c>
      <c r="D50" t="str">
        <f>"46/8582"</f>
        <v>46/8582</v>
      </c>
      <c r="E50">
        <v>0.106845768457558</v>
      </c>
      <c r="F50">
        <v>0.27380529356487199</v>
      </c>
      <c r="G50">
        <v>0.232918823779175</v>
      </c>
      <c r="H50" t="s">
        <v>282</v>
      </c>
      <c r="I50">
        <v>1</v>
      </c>
      <c r="J50" t="str">
        <f t="shared" si="0"/>
        <v/>
      </c>
    </row>
    <row r="51" spans="1:10">
      <c r="A51" t="s">
        <v>1656</v>
      </c>
      <c r="B51" t="s">
        <v>1657</v>
      </c>
      <c r="C51" t="str">
        <f t="shared" si="2"/>
        <v>1/21</v>
      </c>
      <c r="D51" t="str">
        <f>"47/8582"</f>
        <v>47/8582</v>
      </c>
      <c r="E51">
        <v>0.10904307853984301</v>
      </c>
      <c r="F51">
        <v>0.27380529356487199</v>
      </c>
      <c r="G51">
        <v>0.232918823779175</v>
      </c>
      <c r="H51" t="s">
        <v>1727</v>
      </c>
      <c r="I51">
        <v>1</v>
      </c>
      <c r="J51" t="str">
        <f t="shared" si="0"/>
        <v/>
      </c>
    </row>
    <row r="52" spans="1:10">
      <c r="A52" t="s">
        <v>1658</v>
      </c>
      <c r="B52" t="s">
        <v>1659</v>
      </c>
      <c r="C52" t="str">
        <f t="shared" si="2"/>
        <v>1/21</v>
      </c>
      <c r="D52" t="str">
        <f>"47/8582"</f>
        <v>47/8582</v>
      </c>
      <c r="E52">
        <v>0.10904307853984301</v>
      </c>
      <c r="F52">
        <v>0.27380529356487199</v>
      </c>
      <c r="G52">
        <v>0.232918823779175</v>
      </c>
      <c r="H52" t="s">
        <v>1727</v>
      </c>
      <c r="I52">
        <v>1</v>
      </c>
      <c r="J52" t="str">
        <f t="shared" si="0"/>
        <v/>
      </c>
    </row>
    <row r="53" spans="1:10">
      <c r="A53" t="s">
        <v>322</v>
      </c>
      <c r="B53" t="s">
        <v>323</v>
      </c>
      <c r="C53" t="str">
        <f t="shared" si="2"/>
        <v>1/21</v>
      </c>
      <c r="D53" t="str">
        <f>"49/8582"</f>
        <v>49/8582</v>
      </c>
      <c r="E53">
        <v>0.113422263348396</v>
      </c>
      <c r="F53">
        <v>0.27380529356487199</v>
      </c>
      <c r="G53">
        <v>0.232918823779175</v>
      </c>
      <c r="H53" t="s">
        <v>1562</v>
      </c>
      <c r="I53">
        <v>1</v>
      </c>
      <c r="J53" t="str">
        <f t="shared" si="0"/>
        <v/>
      </c>
    </row>
    <row r="54" spans="1:10">
      <c r="A54" t="s">
        <v>325</v>
      </c>
      <c r="B54" t="s">
        <v>326</v>
      </c>
      <c r="C54" t="str">
        <f t="shared" si="2"/>
        <v>1/21</v>
      </c>
      <c r="D54" t="str">
        <f>"51/8582"</f>
        <v>51/8582</v>
      </c>
      <c r="E54">
        <v>0.11778094398500299</v>
      </c>
      <c r="F54">
        <v>0.27380529356487199</v>
      </c>
      <c r="G54">
        <v>0.232918823779175</v>
      </c>
      <c r="H54" t="s">
        <v>1562</v>
      </c>
      <c r="I54">
        <v>1</v>
      </c>
      <c r="J54" t="str">
        <f t="shared" si="0"/>
        <v/>
      </c>
    </row>
    <row r="55" spans="1:10">
      <c r="A55" t="s">
        <v>327</v>
      </c>
      <c r="B55" t="s">
        <v>328</v>
      </c>
      <c r="C55" t="str">
        <f t="shared" si="2"/>
        <v>1/21</v>
      </c>
      <c r="D55" t="str">
        <f>"51/8582"</f>
        <v>51/8582</v>
      </c>
      <c r="E55">
        <v>0.11778094398500299</v>
      </c>
      <c r="F55">
        <v>0.27380529356487199</v>
      </c>
      <c r="G55">
        <v>0.232918823779175</v>
      </c>
      <c r="H55" t="s">
        <v>1562</v>
      </c>
      <c r="I55">
        <v>1</v>
      </c>
      <c r="J55" t="str">
        <f t="shared" si="0"/>
        <v/>
      </c>
    </row>
    <row r="56" spans="1:10">
      <c r="A56" t="s">
        <v>329</v>
      </c>
      <c r="B56" t="s">
        <v>330</v>
      </c>
      <c r="C56" t="str">
        <f t="shared" si="2"/>
        <v>1/21</v>
      </c>
      <c r="D56" t="str">
        <f>"51/8582"</f>
        <v>51/8582</v>
      </c>
      <c r="E56">
        <v>0.11778094398500299</v>
      </c>
      <c r="F56">
        <v>0.27380529356487199</v>
      </c>
      <c r="G56">
        <v>0.232918823779175</v>
      </c>
      <c r="H56" t="s">
        <v>1562</v>
      </c>
      <c r="I56">
        <v>1</v>
      </c>
      <c r="J56" t="str">
        <f t="shared" si="0"/>
        <v/>
      </c>
    </row>
    <row r="57" spans="1:10">
      <c r="A57" t="s">
        <v>331</v>
      </c>
      <c r="B57" t="s">
        <v>332</v>
      </c>
      <c r="C57" t="str">
        <f t="shared" si="2"/>
        <v>1/21</v>
      </c>
      <c r="D57" t="str">
        <f>"52/8582"</f>
        <v>52/8582</v>
      </c>
      <c r="E57">
        <v>0.119952623761854</v>
      </c>
      <c r="F57">
        <v>0.27380529356487199</v>
      </c>
      <c r="G57">
        <v>0.232918823779175</v>
      </c>
      <c r="H57" t="s">
        <v>1562</v>
      </c>
      <c r="I57">
        <v>1</v>
      </c>
      <c r="J57" t="str">
        <f t="shared" si="0"/>
        <v/>
      </c>
    </row>
    <row r="58" spans="1:10">
      <c r="A58" t="s">
        <v>333</v>
      </c>
      <c r="B58" t="s">
        <v>334</v>
      </c>
      <c r="C58" t="str">
        <f t="shared" si="2"/>
        <v>1/21</v>
      </c>
      <c r="D58" t="str">
        <f>"52/8582"</f>
        <v>52/8582</v>
      </c>
      <c r="E58">
        <v>0.119952623761854</v>
      </c>
      <c r="F58">
        <v>0.27380529356487199</v>
      </c>
      <c r="G58">
        <v>0.232918823779175</v>
      </c>
      <c r="H58" t="s">
        <v>1562</v>
      </c>
      <c r="I58">
        <v>1</v>
      </c>
      <c r="J58" t="str">
        <f t="shared" si="0"/>
        <v/>
      </c>
    </row>
    <row r="59" spans="1:10">
      <c r="A59" t="s">
        <v>335</v>
      </c>
      <c r="B59" t="s">
        <v>336</v>
      </c>
      <c r="C59" t="str">
        <f t="shared" si="2"/>
        <v>1/21</v>
      </c>
      <c r="D59" t="str">
        <f>"52/8582"</f>
        <v>52/8582</v>
      </c>
      <c r="E59">
        <v>0.119952623761854</v>
      </c>
      <c r="F59">
        <v>0.27380529356487199</v>
      </c>
      <c r="G59">
        <v>0.232918823779175</v>
      </c>
      <c r="H59" t="s">
        <v>1562</v>
      </c>
      <c r="I59">
        <v>1</v>
      </c>
      <c r="J59" t="str">
        <f t="shared" si="0"/>
        <v/>
      </c>
    </row>
    <row r="60" spans="1:10">
      <c r="A60" t="s">
        <v>337</v>
      </c>
      <c r="B60" t="s">
        <v>338</v>
      </c>
      <c r="C60" t="str">
        <f t="shared" si="2"/>
        <v>1/21</v>
      </c>
      <c r="D60" t="str">
        <f>"52/8582"</f>
        <v>52/8582</v>
      </c>
      <c r="E60">
        <v>0.119952623761854</v>
      </c>
      <c r="F60">
        <v>0.27380529356487199</v>
      </c>
      <c r="G60">
        <v>0.232918823779175</v>
      </c>
      <c r="H60" t="s">
        <v>1562</v>
      </c>
      <c r="I60">
        <v>1</v>
      </c>
      <c r="J60" t="str">
        <f t="shared" si="0"/>
        <v/>
      </c>
    </row>
    <row r="61" spans="1:10">
      <c r="A61" t="s">
        <v>339</v>
      </c>
      <c r="B61" t="s">
        <v>340</v>
      </c>
      <c r="C61" t="str">
        <f t="shared" si="2"/>
        <v>1/21</v>
      </c>
      <c r="D61" t="str">
        <f>"52/8582"</f>
        <v>52/8582</v>
      </c>
      <c r="E61">
        <v>0.119952623761854</v>
      </c>
      <c r="F61">
        <v>0.27380529356487199</v>
      </c>
      <c r="G61">
        <v>0.232918823779175</v>
      </c>
      <c r="H61" t="s">
        <v>1562</v>
      </c>
      <c r="I61">
        <v>1</v>
      </c>
      <c r="J61" t="str">
        <f t="shared" si="0"/>
        <v/>
      </c>
    </row>
    <row r="62" spans="1:10">
      <c r="A62" t="s">
        <v>341</v>
      </c>
      <c r="B62" t="s">
        <v>342</v>
      </c>
      <c r="C62" t="str">
        <f t="shared" si="2"/>
        <v>1/21</v>
      </c>
      <c r="D62" t="str">
        <f>"53/8582"</f>
        <v>53/8582</v>
      </c>
      <c r="E62">
        <v>0.122119211675219</v>
      </c>
      <c r="F62">
        <v>0.27380529356487199</v>
      </c>
      <c r="G62">
        <v>0.232918823779175</v>
      </c>
      <c r="H62" t="s">
        <v>1562</v>
      </c>
      <c r="I62">
        <v>1</v>
      </c>
      <c r="J62" t="str">
        <f t="shared" si="0"/>
        <v/>
      </c>
    </row>
    <row r="63" spans="1:10">
      <c r="A63" t="s">
        <v>343</v>
      </c>
      <c r="B63" t="s">
        <v>344</v>
      </c>
      <c r="C63" t="str">
        <f t="shared" si="2"/>
        <v>1/21</v>
      </c>
      <c r="D63" t="str">
        <f>"54/8582"</f>
        <v>54/8582</v>
      </c>
      <c r="E63">
        <v>0.12428071906821</v>
      </c>
      <c r="F63">
        <v>0.27380529356487199</v>
      </c>
      <c r="G63">
        <v>0.232918823779175</v>
      </c>
      <c r="H63" t="s">
        <v>1562</v>
      </c>
      <c r="I63">
        <v>1</v>
      </c>
      <c r="J63" t="str">
        <f t="shared" si="0"/>
        <v/>
      </c>
    </row>
    <row r="64" spans="1:10">
      <c r="A64" t="s">
        <v>345</v>
      </c>
      <c r="B64" t="s">
        <v>346</v>
      </c>
      <c r="C64" t="str">
        <f t="shared" si="2"/>
        <v>1/21</v>
      </c>
      <c r="D64" t="str">
        <f>"55/8582"</f>
        <v>55/8582</v>
      </c>
      <c r="E64">
        <v>0.12643715725999799</v>
      </c>
      <c r="F64">
        <v>0.27380529356487199</v>
      </c>
      <c r="G64">
        <v>0.232918823779175</v>
      </c>
      <c r="H64" t="s">
        <v>1562</v>
      </c>
      <c r="I64">
        <v>1</v>
      </c>
      <c r="J64" t="str">
        <f t="shared" si="0"/>
        <v/>
      </c>
    </row>
    <row r="65" spans="1:10">
      <c r="A65" t="s">
        <v>347</v>
      </c>
      <c r="B65" t="s">
        <v>348</v>
      </c>
      <c r="C65" t="str">
        <f t="shared" si="2"/>
        <v>1/21</v>
      </c>
      <c r="D65" t="str">
        <f>"55/8582"</f>
        <v>55/8582</v>
      </c>
      <c r="E65">
        <v>0.12643715725999799</v>
      </c>
      <c r="F65">
        <v>0.27380529356487199</v>
      </c>
      <c r="G65">
        <v>0.232918823779175</v>
      </c>
      <c r="H65" t="s">
        <v>1562</v>
      </c>
      <c r="I65">
        <v>1</v>
      </c>
      <c r="J65" t="str">
        <f t="shared" si="0"/>
        <v/>
      </c>
    </row>
    <row r="66" spans="1:10">
      <c r="A66" t="s">
        <v>351</v>
      </c>
      <c r="B66" t="s">
        <v>352</v>
      </c>
      <c r="C66" t="str">
        <f t="shared" si="2"/>
        <v>1/21</v>
      </c>
      <c r="D66" t="str">
        <f>"56/8582"</f>
        <v>56/8582</v>
      </c>
      <c r="E66">
        <v>0.128588537545859</v>
      </c>
      <c r="F66">
        <v>0.27380529356487199</v>
      </c>
      <c r="G66">
        <v>0.232918823779175</v>
      </c>
      <c r="H66" t="s">
        <v>1562</v>
      </c>
      <c r="I66">
        <v>1</v>
      </c>
      <c r="J66" t="str">
        <f t="shared" ref="J66:J129" si="3">IF(F66&lt;0.05,"*","")</f>
        <v/>
      </c>
    </row>
    <row r="67" spans="1:10">
      <c r="A67" t="s">
        <v>353</v>
      </c>
      <c r="B67" t="s">
        <v>354</v>
      </c>
      <c r="C67" t="str">
        <f t="shared" si="2"/>
        <v>1/21</v>
      </c>
      <c r="D67" t="str">
        <f>"56/8582"</f>
        <v>56/8582</v>
      </c>
      <c r="E67">
        <v>0.128588537545859</v>
      </c>
      <c r="F67">
        <v>0.27380529356487199</v>
      </c>
      <c r="G67">
        <v>0.232918823779175</v>
      </c>
      <c r="H67" t="s">
        <v>1562</v>
      </c>
      <c r="I67">
        <v>1</v>
      </c>
      <c r="J67" t="str">
        <f t="shared" si="3"/>
        <v/>
      </c>
    </row>
    <row r="68" spans="1:10">
      <c r="A68" t="s">
        <v>1563</v>
      </c>
      <c r="B68" t="s">
        <v>1564</v>
      </c>
      <c r="C68" t="str">
        <f t="shared" si="2"/>
        <v>1/21</v>
      </c>
      <c r="D68" t="str">
        <f>"57/8582"</f>
        <v>57/8582</v>
      </c>
      <c r="E68">
        <v>0.13073487119722399</v>
      </c>
      <c r="F68">
        <v>0.27380529356487199</v>
      </c>
      <c r="G68">
        <v>0.232918823779175</v>
      </c>
      <c r="H68" t="s">
        <v>1553</v>
      </c>
      <c r="I68">
        <v>1</v>
      </c>
      <c r="J68" t="str">
        <f t="shared" si="3"/>
        <v/>
      </c>
    </row>
    <row r="69" spans="1:10">
      <c r="A69" t="s">
        <v>355</v>
      </c>
      <c r="B69" t="s">
        <v>356</v>
      </c>
      <c r="C69" t="str">
        <f t="shared" si="2"/>
        <v>1/21</v>
      </c>
      <c r="D69" t="str">
        <f>"57/8582"</f>
        <v>57/8582</v>
      </c>
      <c r="E69">
        <v>0.13073487119722399</v>
      </c>
      <c r="F69">
        <v>0.27380529356487199</v>
      </c>
      <c r="G69">
        <v>0.232918823779175</v>
      </c>
      <c r="H69" t="s">
        <v>1562</v>
      </c>
      <c r="I69">
        <v>1</v>
      </c>
      <c r="J69" t="str">
        <f t="shared" si="3"/>
        <v/>
      </c>
    </row>
    <row r="70" spans="1:10">
      <c r="A70" t="s">
        <v>357</v>
      </c>
      <c r="B70" t="s">
        <v>358</v>
      </c>
      <c r="C70" t="str">
        <f t="shared" si="2"/>
        <v>1/21</v>
      </c>
      <c r="D70" t="str">
        <f>"57/8582"</f>
        <v>57/8582</v>
      </c>
      <c r="E70">
        <v>0.13073487119722399</v>
      </c>
      <c r="F70">
        <v>0.27380529356487199</v>
      </c>
      <c r="G70">
        <v>0.232918823779175</v>
      </c>
      <c r="H70" t="s">
        <v>1562</v>
      </c>
      <c r="I70">
        <v>1</v>
      </c>
      <c r="J70" t="str">
        <f t="shared" si="3"/>
        <v/>
      </c>
    </row>
    <row r="71" spans="1:10">
      <c r="A71" t="s">
        <v>359</v>
      </c>
      <c r="B71" t="s">
        <v>360</v>
      </c>
      <c r="C71" t="str">
        <f t="shared" si="2"/>
        <v>1/21</v>
      </c>
      <c r="D71" t="str">
        <f>"57/8582"</f>
        <v>57/8582</v>
      </c>
      <c r="E71">
        <v>0.13073487119722399</v>
      </c>
      <c r="F71">
        <v>0.27380529356487199</v>
      </c>
      <c r="G71">
        <v>0.232918823779175</v>
      </c>
      <c r="H71" t="s">
        <v>1562</v>
      </c>
      <c r="I71">
        <v>1</v>
      </c>
      <c r="J71" t="str">
        <f t="shared" si="3"/>
        <v/>
      </c>
    </row>
    <row r="72" spans="1:10">
      <c r="A72" t="s">
        <v>361</v>
      </c>
      <c r="B72" t="s">
        <v>362</v>
      </c>
      <c r="C72" t="str">
        <f t="shared" si="2"/>
        <v>1/21</v>
      </c>
      <c r="D72" t="str">
        <f>"57/8582"</f>
        <v>57/8582</v>
      </c>
      <c r="E72">
        <v>0.13073487119722399</v>
      </c>
      <c r="F72">
        <v>0.27380529356487199</v>
      </c>
      <c r="G72">
        <v>0.232918823779175</v>
      </c>
      <c r="H72" t="s">
        <v>1562</v>
      </c>
      <c r="I72">
        <v>1</v>
      </c>
      <c r="J72" t="str">
        <f t="shared" si="3"/>
        <v/>
      </c>
    </row>
    <row r="73" spans="1:10">
      <c r="A73" t="s">
        <v>363</v>
      </c>
      <c r="B73" t="s">
        <v>364</v>
      </c>
      <c r="C73" t="str">
        <f t="shared" si="2"/>
        <v>1/21</v>
      </c>
      <c r="D73" t="str">
        <f>"59/8582"</f>
        <v>59/8582</v>
      </c>
      <c r="E73">
        <v>0.13501244356323699</v>
      </c>
      <c r="F73">
        <v>0.27380529356487199</v>
      </c>
      <c r="G73">
        <v>0.232918823779175</v>
      </c>
      <c r="H73" t="s">
        <v>1562</v>
      </c>
      <c r="I73">
        <v>1</v>
      </c>
      <c r="J73" t="str">
        <f t="shared" si="3"/>
        <v/>
      </c>
    </row>
    <row r="74" spans="1:10">
      <c r="A74" t="s">
        <v>365</v>
      </c>
      <c r="B74" t="s">
        <v>366</v>
      </c>
      <c r="C74" t="str">
        <f t="shared" si="2"/>
        <v>1/21</v>
      </c>
      <c r="D74" t="str">
        <f>"60/8582"</f>
        <v>60/8582</v>
      </c>
      <c r="E74">
        <v>0.13714370470194101</v>
      </c>
      <c r="F74">
        <v>0.27380529356487199</v>
      </c>
      <c r="G74">
        <v>0.232918823779175</v>
      </c>
      <c r="H74" t="s">
        <v>1562</v>
      </c>
      <c r="I74">
        <v>1</v>
      </c>
      <c r="J74" t="str">
        <f t="shared" si="3"/>
        <v/>
      </c>
    </row>
    <row r="75" spans="1:10">
      <c r="A75" t="s">
        <v>367</v>
      </c>
      <c r="B75" t="s">
        <v>368</v>
      </c>
      <c r="C75" t="str">
        <f t="shared" si="2"/>
        <v>1/21</v>
      </c>
      <c r="D75" t="str">
        <f>"62/8582"</f>
        <v>62/8582</v>
      </c>
      <c r="E75">
        <v>0.141391232773384</v>
      </c>
      <c r="F75">
        <v>0.27380529356487199</v>
      </c>
      <c r="G75">
        <v>0.232918823779175</v>
      </c>
      <c r="H75" t="s">
        <v>1562</v>
      </c>
      <c r="I75">
        <v>1</v>
      </c>
      <c r="J75" t="str">
        <f t="shared" si="3"/>
        <v/>
      </c>
    </row>
    <row r="76" spans="1:10">
      <c r="A76" t="s">
        <v>369</v>
      </c>
      <c r="B76" t="s">
        <v>370</v>
      </c>
      <c r="C76" t="str">
        <f t="shared" si="2"/>
        <v>1/21</v>
      </c>
      <c r="D76" t="str">
        <f>"63/8582"</f>
        <v>63/8582</v>
      </c>
      <c r="E76">
        <v>0.14350752198837899</v>
      </c>
      <c r="F76">
        <v>0.27380529356487199</v>
      </c>
      <c r="G76">
        <v>0.232918823779175</v>
      </c>
      <c r="H76" t="s">
        <v>1562</v>
      </c>
      <c r="I76">
        <v>1</v>
      </c>
      <c r="J76" t="str">
        <f t="shared" si="3"/>
        <v/>
      </c>
    </row>
    <row r="77" spans="1:10">
      <c r="A77" t="s">
        <v>371</v>
      </c>
      <c r="B77" t="s">
        <v>372</v>
      </c>
      <c r="C77" t="str">
        <f t="shared" si="2"/>
        <v>1/21</v>
      </c>
      <c r="D77" t="str">
        <f>"63/8582"</f>
        <v>63/8582</v>
      </c>
      <c r="E77">
        <v>0.14350752198837899</v>
      </c>
      <c r="F77">
        <v>0.27380529356487199</v>
      </c>
      <c r="G77">
        <v>0.232918823779175</v>
      </c>
      <c r="H77" t="s">
        <v>1562</v>
      </c>
      <c r="I77">
        <v>1</v>
      </c>
      <c r="J77" t="str">
        <f t="shared" si="3"/>
        <v/>
      </c>
    </row>
    <row r="78" spans="1:10">
      <c r="A78" t="s">
        <v>373</v>
      </c>
      <c r="B78" t="s">
        <v>374</v>
      </c>
      <c r="C78" t="str">
        <f t="shared" si="2"/>
        <v>1/21</v>
      </c>
      <c r="D78" t="str">
        <f>"63/8582"</f>
        <v>63/8582</v>
      </c>
      <c r="E78">
        <v>0.14350752198837899</v>
      </c>
      <c r="F78">
        <v>0.27380529356487199</v>
      </c>
      <c r="G78">
        <v>0.232918823779175</v>
      </c>
      <c r="H78" t="s">
        <v>1562</v>
      </c>
      <c r="I78">
        <v>1</v>
      </c>
      <c r="J78" t="str">
        <f t="shared" si="3"/>
        <v/>
      </c>
    </row>
    <row r="79" spans="1:10">
      <c r="A79" t="s">
        <v>375</v>
      </c>
      <c r="B79" t="s">
        <v>376</v>
      </c>
      <c r="C79" t="str">
        <f t="shared" si="2"/>
        <v>1/21</v>
      </c>
      <c r="D79" t="str">
        <f>"64/8582"</f>
        <v>64/8582</v>
      </c>
      <c r="E79">
        <v>0.14561884280517001</v>
      </c>
      <c r="F79">
        <v>0.27380529356487199</v>
      </c>
      <c r="G79">
        <v>0.232918823779175</v>
      </c>
      <c r="H79" t="s">
        <v>1562</v>
      </c>
      <c r="I79">
        <v>1</v>
      </c>
      <c r="J79" t="str">
        <f t="shared" si="3"/>
        <v/>
      </c>
    </row>
    <row r="80" spans="1:10">
      <c r="A80" t="s">
        <v>377</v>
      </c>
      <c r="B80" t="s">
        <v>378</v>
      </c>
      <c r="C80" t="str">
        <f t="shared" si="2"/>
        <v>1/21</v>
      </c>
      <c r="D80" t="str">
        <f>"64/8582"</f>
        <v>64/8582</v>
      </c>
      <c r="E80">
        <v>0.14561884280517001</v>
      </c>
      <c r="F80">
        <v>0.27380529356487199</v>
      </c>
      <c r="G80">
        <v>0.232918823779175</v>
      </c>
      <c r="H80" t="s">
        <v>1562</v>
      </c>
      <c r="I80">
        <v>1</v>
      </c>
      <c r="J80" t="str">
        <f t="shared" si="3"/>
        <v/>
      </c>
    </row>
    <row r="81" spans="1:10">
      <c r="A81" t="s">
        <v>379</v>
      </c>
      <c r="B81" t="s">
        <v>380</v>
      </c>
      <c r="C81" t="str">
        <f t="shared" si="2"/>
        <v>1/21</v>
      </c>
      <c r="D81" t="str">
        <f>"64/8582"</f>
        <v>64/8582</v>
      </c>
      <c r="E81">
        <v>0.14561884280517001</v>
      </c>
      <c r="F81">
        <v>0.27380529356487199</v>
      </c>
      <c r="G81">
        <v>0.232918823779175</v>
      </c>
      <c r="H81" t="s">
        <v>1562</v>
      </c>
      <c r="I81">
        <v>1</v>
      </c>
      <c r="J81" t="str">
        <f t="shared" si="3"/>
        <v/>
      </c>
    </row>
    <row r="82" spans="1:10">
      <c r="A82" t="s">
        <v>381</v>
      </c>
      <c r="B82" t="s">
        <v>382</v>
      </c>
      <c r="C82" t="str">
        <f t="shared" si="2"/>
        <v>1/21</v>
      </c>
      <c r="D82" t="str">
        <f>"66/8582"</f>
        <v>66/8582</v>
      </c>
      <c r="E82">
        <v>0.14982662355017001</v>
      </c>
      <c r="F82">
        <v>0.27380529356487199</v>
      </c>
      <c r="G82">
        <v>0.232918823779175</v>
      </c>
      <c r="H82" t="s">
        <v>1562</v>
      </c>
      <c r="I82">
        <v>1</v>
      </c>
      <c r="J82" t="str">
        <f t="shared" si="3"/>
        <v/>
      </c>
    </row>
    <row r="83" spans="1:10">
      <c r="A83" t="s">
        <v>93</v>
      </c>
      <c r="B83" t="s">
        <v>94</v>
      </c>
      <c r="C83" t="str">
        <f t="shared" si="2"/>
        <v>1/21</v>
      </c>
      <c r="D83" t="str">
        <f>"66/8582"</f>
        <v>66/8582</v>
      </c>
      <c r="E83">
        <v>0.14982662355017001</v>
      </c>
      <c r="F83">
        <v>0.27380529356487199</v>
      </c>
      <c r="G83">
        <v>0.232918823779175</v>
      </c>
      <c r="H83" t="s">
        <v>1843</v>
      </c>
      <c r="I83">
        <v>1</v>
      </c>
      <c r="J83" t="str">
        <f t="shared" si="3"/>
        <v/>
      </c>
    </row>
    <row r="84" spans="1:10">
      <c r="A84" t="s">
        <v>383</v>
      </c>
      <c r="B84" t="s">
        <v>384</v>
      </c>
      <c r="C84" t="str">
        <f t="shared" si="2"/>
        <v>1/21</v>
      </c>
      <c r="D84" t="str">
        <f>"66/8582"</f>
        <v>66/8582</v>
      </c>
      <c r="E84">
        <v>0.14982662355017001</v>
      </c>
      <c r="F84">
        <v>0.27380529356487199</v>
      </c>
      <c r="G84">
        <v>0.232918823779175</v>
      </c>
      <c r="H84" t="s">
        <v>1562</v>
      </c>
      <c r="I84">
        <v>1</v>
      </c>
      <c r="J84" t="str">
        <f t="shared" si="3"/>
        <v/>
      </c>
    </row>
    <row r="85" spans="1:10">
      <c r="A85" t="s">
        <v>385</v>
      </c>
      <c r="B85" t="s">
        <v>386</v>
      </c>
      <c r="C85" t="str">
        <f t="shared" si="2"/>
        <v>1/21</v>
      </c>
      <c r="D85" t="str">
        <f>"66/8582"</f>
        <v>66/8582</v>
      </c>
      <c r="E85">
        <v>0.14982662355017001</v>
      </c>
      <c r="F85">
        <v>0.27380529356487199</v>
      </c>
      <c r="G85">
        <v>0.232918823779175</v>
      </c>
      <c r="H85" t="s">
        <v>1562</v>
      </c>
      <c r="I85">
        <v>1</v>
      </c>
      <c r="J85" t="str">
        <f t="shared" si="3"/>
        <v/>
      </c>
    </row>
    <row r="86" spans="1:10">
      <c r="A86" t="s">
        <v>387</v>
      </c>
      <c r="B86" t="s">
        <v>388</v>
      </c>
      <c r="C86" t="str">
        <f t="shared" si="2"/>
        <v>1/21</v>
      </c>
      <c r="D86" t="str">
        <f>"67/8582"</f>
        <v>67/8582</v>
      </c>
      <c r="E86">
        <v>0.15192310557288499</v>
      </c>
      <c r="F86">
        <v>0.27380529356487199</v>
      </c>
      <c r="G86">
        <v>0.232918823779175</v>
      </c>
      <c r="H86" t="s">
        <v>1562</v>
      </c>
      <c r="I86">
        <v>1</v>
      </c>
      <c r="J86" t="str">
        <f t="shared" si="3"/>
        <v/>
      </c>
    </row>
    <row r="87" spans="1:10">
      <c r="A87" t="s">
        <v>389</v>
      </c>
      <c r="B87" t="s">
        <v>390</v>
      </c>
      <c r="C87" t="str">
        <f t="shared" si="2"/>
        <v>1/21</v>
      </c>
      <c r="D87" t="str">
        <f>"68/8582"</f>
        <v>68/8582</v>
      </c>
      <c r="E87">
        <v>0.15401466338650499</v>
      </c>
      <c r="F87">
        <v>0.27380529356487199</v>
      </c>
      <c r="G87">
        <v>0.232918823779175</v>
      </c>
      <c r="H87" t="s">
        <v>1562</v>
      </c>
      <c r="I87">
        <v>1</v>
      </c>
      <c r="J87" t="str">
        <f t="shared" si="3"/>
        <v/>
      </c>
    </row>
    <row r="88" spans="1:10">
      <c r="A88" t="s">
        <v>391</v>
      </c>
      <c r="B88" t="s">
        <v>392</v>
      </c>
      <c r="C88" t="str">
        <f t="shared" si="2"/>
        <v>1/21</v>
      </c>
      <c r="D88" t="str">
        <f>"68/8582"</f>
        <v>68/8582</v>
      </c>
      <c r="E88">
        <v>0.15401466338650499</v>
      </c>
      <c r="F88">
        <v>0.27380529356487199</v>
      </c>
      <c r="G88">
        <v>0.232918823779175</v>
      </c>
      <c r="H88" t="s">
        <v>1562</v>
      </c>
      <c r="I88">
        <v>1</v>
      </c>
      <c r="J88" t="str">
        <f t="shared" si="3"/>
        <v/>
      </c>
    </row>
    <row r="89" spans="1:10">
      <c r="A89" t="s">
        <v>1052</v>
      </c>
      <c r="B89" t="s">
        <v>1053</v>
      </c>
      <c r="C89" t="str">
        <f t="shared" si="2"/>
        <v>1/21</v>
      </c>
      <c r="D89" t="str">
        <f>"69/8582"</f>
        <v>69/8582</v>
      </c>
      <c r="E89">
        <v>0.15610130797998401</v>
      </c>
      <c r="F89">
        <v>0.27380529356487199</v>
      </c>
      <c r="G89">
        <v>0.232918823779175</v>
      </c>
      <c r="H89" t="s">
        <v>1729</v>
      </c>
      <c r="I89">
        <v>1</v>
      </c>
      <c r="J89" t="str">
        <f t="shared" si="3"/>
        <v/>
      </c>
    </row>
    <row r="90" spans="1:10">
      <c r="A90" t="s">
        <v>393</v>
      </c>
      <c r="B90" t="s">
        <v>394</v>
      </c>
      <c r="C90" t="str">
        <f t="shared" si="2"/>
        <v>1/21</v>
      </c>
      <c r="D90" t="str">
        <f>"70/8582"</f>
        <v>70/8582</v>
      </c>
      <c r="E90">
        <v>0.158183050319045</v>
      </c>
      <c r="F90">
        <v>0.27380529356487199</v>
      </c>
      <c r="G90">
        <v>0.232918823779175</v>
      </c>
      <c r="H90" t="s">
        <v>1562</v>
      </c>
      <c r="I90">
        <v>1</v>
      </c>
      <c r="J90" t="str">
        <f t="shared" si="3"/>
        <v/>
      </c>
    </row>
    <row r="91" spans="1:10">
      <c r="A91" t="s">
        <v>395</v>
      </c>
      <c r="B91" t="s">
        <v>396</v>
      </c>
      <c r="C91" t="str">
        <f t="shared" si="2"/>
        <v>1/21</v>
      </c>
      <c r="D91" t="str">
        <f>"70/8582"</f>
        <v>70/8582</v>
      </c>
      <c r="E91">
        <v>0.158183050319045</v>
      </c>
      <c r="F91">
        <v>0.27380529356487199</v>
      </c>
      <c r="G91">
        <v>0.232918823779175</v>
      </c>
      <c r="H91" t="s">
        <v>1562</v>
      </c>
      <c r="I91">
        <v>1</v>
      </c>
      <c r="J91" t="str">
        <f t="shared" si="3"/>
        <v/>
      </c>
    </row>
    <row r="92" spans="1:10">
      <c r="A92" t="s">
        <v>397</v>
      </c>
      <c r="B92" t="s">
        <v>398</v>
      </c>
      <c r="C92" t="str">
        <f t="shared" si="2"/>
        <v>1/21</v>
      </c>
      <c r="D92" t="str">
        <f>"70/8582"</f>
        <v>70/8582</v>
      </c>
      <c r="E92">
        <v>0.158183050319045</v>
      </c>
      <c r="F92">
        <v>0.27380529356487199</v>
      </c>
      <c r="G92">
        <v>0.232918823779175</v>
      </c>
      <c r="H92" t="s">
        <v>1562</v>
      </c>
      <c r="I92">
        <v>1</v>
      </c>
      <c r="J92" t="str">
        <f t="shared" si="3"/>
        <v/>
      </c>
    </row>
    <row r="93" spans="1:10">
      <c r="A93" t="s">
        <v>399</v>
      </c>
      <c r="B93" t="s">
        <v>400</v>
      </c>
      <c r="C93" t="str">
        <f t="shared" si="2"/>
        <v>1/21</v>
      </c>
      <c r="D93" t="str">
        <f>"72/8582"</f>
        <v>72/8582</v>
      </c>
      <c r="E93">
        <v>0.16233187198089399</v>
      </c>
      <c r="F93">
        <v>0.27380529356487199</v>
      </c>
      <c r="G93">
        <v>0.232918823779175</v>
      </c>
      <c r="H93" t="s">
        <v>1562</v>
      </c>
      <c r="I93">
        <v>1</v>
      </c>
      <c r="J93" t="str">
        <f t="shared" si="3"/>
        <v/>
      </c>
    </row>
    <row r="94" spans="1:10">
      <c r="A94" t="s">
        <v>401</v>
      </c>
      <c r="B94" t="s">
        <v>402</v>
      </c>
      <c r="C94" t="str">
        <f t="shared" si="2"/>
        <v>1/21</v>
      </c>
      <c r="D94" t="str">
        <f>"73/8582"</f>
        <v>73/8582</v>
      </c>
      <c r="E94">
        <v>0.16439897311936699</v>
      </c>
      <c r="F94">
        <v>0.27380529356487199</v>
      </c>
      <c r="G94">
        <v>0.232918823779175</v>
      </c>
      <c r="H94" t="s">
        <v>1562</v>
      </c>
      <c r="I94">
        <v>1</v>
      </c>
      <c r="J94" t="str">
        <f t="shared" si="3"/>
        <v/>
      </c>
    </row>
    <row r="95" spans="1:10">
      <c r="A95" t="s">
        <v>405</v>
      </c>
      <c r="B95" t="s">
        <v>406</v>
      </c>
      <c r="C95" t="str">
        <f t="shared" si="2"/>
        <v>1/21</v>
      </c>
      <c r="D95" t="str">
        <f>"73/8582"</f>
        <v>73/8582</v>
      </c>
      <c r="E95">
        <v>0.16439897311936699</v>
      </c>
      <c r="F95">
        <v>0.27380529356487199</v>
      </c>
      <c r="G95">
        <v>0.232918823779175</v>
      </c>
      <c r="H95" t="s">
        <v>1562</v>
      </c>
      <c r="I95">
        <v>1</v>
      </c>
      <c r="J95" t="str">
        <f t="shared" si="3"/>
        <v/>
      </c>
    </row>
    <row r="96" spans="1:10">
      <c r="A96" t="s">
        <v>407</v>
      </c>
      <c r="B96" t="s">
        <v>408</v>
      </c>
      <c r="C96" t="str">
        <f t="shared" si="2"/>
        <v>1/21</v>
      </c>
      <c r="D96" t="str">
        <f>"74/8582"</f>
        <v>74/8582</v>
      </c>
      <c r="E96">
        <v>0.16646121563487901</v>
      </c>
      <c r="F96">
        <v>0.27380529356487199</v>
      </c>
      <c r="G96">
        <v>0.232918823779175</v>
      </c>
      <c r="H96" t="s">
        <v>1562</v>
      </c>
      <c r="I96">
        <v>1</v>
      </c>
      <c r="J96" t="str">
        <f t="shared" si="3"/>
        <v/>
      </c>
    </row>
    <row r="97" spans="1:10">
      <c r="A97" t="s">
        <v>409</v>
      </c>
      <c r="B97" t="s">
        <v>410</v>
      </c>
      <c r="C97" t="str">
        <f t="shared" si="2"/>
        <v>1/21</v>
      </c>
      <c r="D97" t="str">
        <f>"74/8582"</f>
        <v>74/8582</v>
      </c>
      <c r="E97">
        <v>0.16646121563487901</v>
      </c>
      <c r="F97">
        <v>0.27380529356487199</v>
      </c>
      <c r="G97">
        <v>0.232918823779175</v>
      </c>
      <c r="H97" t="s">
        <v>1562</v>
      </c>
      <c r="I97">
        <v>1</v>
      </c>
      <c r="J97" t="str">
        <f t="shared" si="3"/>
        <v/>
      </c>
    </row>
    <row r="98" spans="1:10">
      <c r="A98" t="s">
        <v>411</v>
      </c>
      <c r="B98" t="s">
        <v>412</v>
      </c>
      <c r="C98" t="str">
        <f t="shared" si="2"/>
        <v>1/21</v>
      </c>
      <c r="D98" t="str">
        <f>"75/8582"</f>
        <v>75/8582</v>
      </c>
      <c r="E98">
        <v>0.16851861037766999</v>
      </c>
      <c r="F98">
        <v>0.27380529356487199</v>
      </c>
      <c r="G98">
        <v>0.232918823779175</v>
      </c>
      <c r="H98" t="s">
        <v>1562</v>
      </c>
      <c r="I98">
        <v>1</v>
      </c>
      <c r="J98" t="str">
        <f t="shared" si="3"/>
        <v/>
      </c>
    </row>
    <row r="99" spans="1:10">
      <c r="A99" t="s">
        <v>413</v>
      </c>
      <c r="B99" t="s">
        <v>414</v>
      </c>
      <c r="C99" t="str">
        <f t="shared" si="2"/>
        <v>1/21</v>
      </c>
      <c r="D99" t="str">
        <f>"75/8582"</f>
        <v>75/8582</v>
      </c>
      <c r="E99">
        <v>0.16851861037766999</v>
      </c>
      <c r="F99">
        <v>0.27380529356487199</v>
      </c>
      <c r="G99">
        <v>0.232918823779175</v>
      </c>
      <c r="H99" t="s">
        <v>1562</v>
      </c>
      <c r="I99">
        <v>1</v>
      </c>
      <c r="J99" t="str">
        <f t="shared" si="3"/>
        <v/>
      </c>
    </row>
    <row r="100" spans="1:10">
      <c r="A100" t="s">
        <v>415</v>
      </c>
      <c r="B100" t="s">
        <v>416</v>
      </c>
      <c r="C100" t="str">
        <f t="shared" si="2"/>
        <v>1/21</v>
      </c>
      <c r="D100" t="str">
        <f>"76/8582"</f>
        <v>76/8582</v>
      </c>
      <c r="E100">
        <v>0.17057116817502199</v>
      </c>
      <c r="F100">
        <v>0.27380529356487199</v>
      </c>
      <c r="G100">
        <v>0.232918823779175</v>
      </c>
      <c r="H100" t="s">
        <v>1562</v>
      </c>
      <c r="I100">
        <v>1</v>
      </c>
      <c r="J100" t="str">
        <f t="shared" si="3"/>
        <v/>
      </c>
    </row>
    <row r="101" spans="1:10">
      <c r="A101" t="s">
        <v>417</v>
      </c>
      <c r="B101" t="s">
        <v>418</v>
      </c>
      <c r="C101" t="str">
        <f t="shared" si="2"/>
        <v>1/21</v>
      </c>
      <c r="D101" t="str">
        <f>"76/8582"</f>
        <v>76/8582</v>
      </c>
      <c r="E101">
        <v>0.17057116817502199</v>
      </c>
      <c r="F101">
        <v>0.27380529356487199</v>
      </c>
      <c r="G101">
        <v>0.232918823779175</v>
      </c>
      <c r="H101" t="s">
        <v>1562</v>
      </c>
      <c r="I101">
        <v>1</v>
      </c>
      <c r="J101" t="str">
        <f t="shared" si="3"/>
        <v/>
      </c>
    </row>
    <row r="102" spans="1:10">
      <c r="A102" t="s">
        <v>419</v>
      </c>
      <c r="B102" t="s">
        <v>420</v>
      </c>
      <c r="C102" t="str">
        <f t="shared" si="2"/>
        <v>1/21</v>
      </c>
      <c r="D102" t="str">
        <f>"77/8582"</f>
        <v>77/8582</v>
      </c>
      <c r="E102">
        <v>0.17261889983130199</v>
      </c>
      <c r="F102">
        <v>0.27380529356487199</v>
      </c>
      <c r="G102">
        <v>0.232918823779175</v>
      </c>
      <c r="H102" t="s">
        <v>1562</v>
      </c>
      <c r="I102">
        <v>1</v>
      </c>
      <c r="J102" t="str">
        <f t="shared" si="3"/>
        <v/>
      </c>
    </row>
    <row r="103" spans="1:10">
      <c r="A103" t="s">
        <v>421</v>
      </c>
      <c r="B103" t="s">
        <v>422</v>
      </c>
      <c r="C103" t="str">
        <f t="shared" si="2"/>
        <v>1/21</v>
      </c>
      <c r="D103" t="str">
        <f>"77/8582"</f>
        <v>77/8582</v>
      </c>
      <c r="E103">
        <v>0.17261889983130199</v>
      </c>
      <c r="F103">
        <v>0.27380529356487199</v>
      </c>
      <c r="G103">
        <v>0.232918823779175</v>
      </c>
      <c r="H103" t="s">
        <v>1562</v>
      </c>
      <c r="I103">
        <v>1</v>
      </c>
      <c r="J103" t="str">
        <f t="shared" si="3"/>
        <v/>
      </c>
    </row>
    <row r="104" spans="1:10">
      <c r="A104" t="s">
        <v>423</v>
      </c>
      <c r="B104" t="s">
        <v>424</v>
      </c>
      <c r="C104" t="str">
        <f t="shared" si="2"/>
        <v>1/21</v>
      </c>
      <c r="D104" t="str">
        <f>"77/8582"</f>
        <v>77/8582</v>
      </c>
      <c r="E104">
        <v>0.17261889983130199</v>
      </c>
      <c r="F104">
        <v>0.27380529356487199</v>
      </c>
      <c r="G104">
        <v>0.232918823779175</v>
      </c>
      <c r="H104" t="s">
        <v>1562</v>
      </c>
      <c r="I104">
        <v>1</v>
      </c>
      <c r="J104" t="str">
        <f t="shared" si="3"/>
        <v/>
      </c>
    </row>
    <row r="105" spans="1:10">
      <c r="A105" t="s">
        <v>425</v>
      </c>
      <c r="B105" t="s">
        <v>426</v>
      </c>
      <c r="C105" t="str">
        <f t="shared" ref="C105:C138" si="4">"1/21"</f>
        <v>1/21</v>
      </c>
      <c r="D105" t="str">
        <f>"77/8582"</f>
        <v>77/8582</v>
      </c>
      <c r="E105">
        <v>0.17261889983130199</v>
      </c>
      <c r="F105">
        <v>0.27380529356487199</v>
      </c>
      <c r="G105">
        <v>0.232918823779175</v>
      </c>
      <c r="H105" t="s">
        <v>1562</v>
      </c>
      <c r="I105">
        <v>1</v>
      </c>
      <c r="J105" t="str">
        <f t="shared" si="3"/>
        <v/>
      </c>
    </row>
    <row r="106" spans="1:10">
      <c r="A106" t="s">
        <v>547</v>
      </c>
      <c r="B106" t="s">
        <v>548</v>
      </c>
      <c r="C106" t="str">
        <f t="shared" si="4"/>
        <v>1/21</v>
      </c>
      <c r="D106" t="str">
        <f>"78/8582"</f>
        <v>78/8582</v>
      </c>
      <c r="E106">
        <v>0.17466181612801501</v>
      </c>
      <c r="F106">
        <v>0.27380529356487199</v>
      </c>
      <c r="G106">
        <v>0.232918823779175</v>
      </c>
      <c r="H106" t="s">
        <v>2118</v>
      </c>
      <c r="I106">
        <v>1</v>
      </c>
      <c r="J106" t="str">
        <f t="shared" si="3"/>
        <v/>
      </c>
    </row>
    <row r="107" spans="1:10">
      <c r="A107" t="s">
        <v>549</v>
      </c>
      <c r="B107" t="s">
        <v>550</v>
      </c>
      <c r="C107" t="str">
        <f t="shared" si="4"/>
        <v>1/21</v>
      </c>
      <c r="D107" t="str">
        <f>"78/8582"</f>
        <v>78/8582</v>
      </c>
      <c r="E107">
        <v>0.17466181612801501</v>
      </c>
      <c r="F107">
        <v>0.27380529356487199</v>
      </c>
      <c r="G107">
        <v>0.232918823779175</v>
      </c>
      <c r="H107" t="s">
        <v>2118</v>
      </c>
      <c r="I107">
        <v>1</v>
      </c>
      <c r="J107" t="str">
        <f t="shared" si="3"/>
        <v/>
      </c>
    </row>
    <row r="108" spans="1:10">
      <c r="A108" t="s">
        <v>551</v>
      </c>
      <c r="B108" t="s">
        <v>552</v>
      </c>
      <c r="C108" t="str">
        <f t="shared" si="4"/>
        <v>1/21</v>
      </c>
      <c r="D108" t="str">
        <f>"78/8582"</f>
        <v>78/8582</v>
      </c>
      <c r="E108">
        <v>0.17466181612801501</v>
      </c>
      <c r="F108">
        <v>0.27380529356487199</v>
      </c>
      <c r="G108">
        <v>0.232918823779175</v>
      </c>
      <c r="H108" t="s">
        <v>2118</v>
      </c>
      <c r="I108">
        <v>1</v>
      </c>
      <c r="J108" t="str">
        <f t="shared" si="3"/>
        <v/>
      </c>
    </row>
    <row r="109" spans="1:10">
      <c r="A109" t="s">
        <v>553</v>
      </c>
      <c r="B109" t="s">
        <v>554</v>
      </c>
      <c r="C109" t="str">
        <f t="shared" si="4"/>
        <v>1/21</v>
      </c>
      <c r="D109" t="str">
        <f>"79/8582"</f>
        <v>79/8582</v>
      </c>
      <c r="E109">
        <v>0.176699927823842</v>
      </c>
      <c r="F109">
        <v>0.27380529356487199</v>
      </c>
      <c r="G109">
        <v>0.232918823779175</v>
      </c>
      <c r="H109" t="s">
        <v>2118</v>
      </c>
      <c r="I109">
        <v>1</v>
      </c>
      <c r="J109" t="str">
        <f t="shared" si="3"/>
        <v/>
      </c>
    </row>
    <row r="110" spans="1:10">
      <c r="A110" t="s">
        <v>555</v>
      </c>
      <c r="B110" t="s">
        <v>556</v>
      </c>
      <c r="C110" t="str">
        <f t="shared" si="4"/>
        <v>1/21</v>
      </c>
      <c r="D110" t="str">
        <f>"79/8582"</f>
        <v>79/8582</v>
      </c>
      <c r="E110">
        <v>0.176699927823842</v>
      </c>
      <c r="F110">
        <v>0.27380529356487199</v>
      </c>
      <c r="G110">
        <v>0.232918823779175</v>
      </c>
      <c r="H110" t="s">
        <v>2118</v>
      </c>
      <c r="I110">
        <v>1</v>
      </c>
      <c r="J110" t="str">
        <f t="shared" si="3"/>
        <v/>
      </c>
    </row>
    <row r="111" spans="1:10">
      <c r="A111" t="s">
        <v>557</v>
      </c>
      <c r="B111" t="s">
        <v>558</v>
      </c>
      <c r="C111" t="str">
        <f t="shared" si="4"/>
        <v>1/21</v>
      </c>
      <c r="D111" t="str">
        <f>"79/8582"</f>
        <v>79/8582</v>
      </c>
      <c r="E111">
        <v>0.176699927823842</v>
      </c>
      <c r="F111">
        <v>0.27380529356487199</v>
      </c>
      <c r="G111">
        <v>0.232918823779175</v>
      </c>
      <c r="H111" t="s">
        <v>2118</v>
      </c>
      <c r="I111">
        <v>1</v>
      </c>
      <c r="J111" t="str">
        <f t="shared" si="3"/>
        <v/>
      </c>
    </row>
    <row r="112" spans="1:10">
      <c r="A112" t="s">
        <v>559</v>
      </c>
      <c r="B112" t="s">
        <v>560</v>
      </c>
      <c r="C112" t="str">
        <f t="shared" si="4"/>
        <v>1/21</v>
      </c>
      <c r="D112" t="str">
        <f>"79/8582"</f>
        <v>79/8582</v>
      </c>
      <c r="E112">
        <v>0.176699927823842</v>
      </c>
      <c r="F112">
        <v>0.27380529356487199</v>
      </c>
      <c r="G112">
        <v>0.232918823779175</v>
      </c>
      <c r="H112" t="s">
        <v>2118</v>
      </c>
      <c r="I112">
        <v>1</v>
      </c>
      <c r="J112" t="str">
        <f t="shared" si="3"/>
        <v/>
      </c>
    </row>
    <row r="113" spans="1:10">
      <c r="A113" t="s">
        <v>427</v>
      </c>
      <c r="B113" t="s">
        <v>428</v>
      </c>
      <c r="C113" t="str">
        <f t="shared" si="4"/>
        <v>1/21</v>
      </c>
      <c r="D113" t="str">
        <f>"81/8582"</f>
        <v>81/8582</v>
      </c>
      <c r="E113">
        <v>0.18076178033373699</v>
      </c>
      <c r="F113">
        <v>0.27759844836966702</v>
      </c>
      <c r="G113">
        <v>0.23614555889463701</v>
      </c>
      <c r="H113" t="s">
        <v>1562</v>
      </c>
      <c r="I113">
        <v>1</v>
      </c>
      <c r="J113" t="str">
        <f t="shared" si="3"/>
        <v/>
      </c>
    </row>
    <row r="114" spans="1:10">
      <c r="A114" t="s">
        <v>429</v>
      </c>
      <c r="B114" t="s">
        <v>430</v>
      </c>
      <c r="C114" t="str">
        <f t="shared" si="4"/>
        <v>1/21</v>
      </c>
      <c r="D114" t="str">
        <f>"82/8582"</f>
        <v>82/8582</v>
      </c>
      <c r="E114">
        <v>0.182785542551474</v>
      </c>
      <c r="F114">
        <v>0.27822224175976601</v>
      </c>
      <c r="G114">
        <v>0.23667620321057201</v>
      </c>
      <c r="H114" t="s">
        <v>1562</v>
      </c>
      <c r="I114">
        <v>1</v>
      </c>
      <c r="J114" t="str">
        <f t="shared" si="3"/>
        <v/>
      </c>
    </row>
    <row r="115" spans="1:10">
      <c r="A115" t="s">
        <v>563</v>
      </c>
      <c r="B115" t="s">
        <v>564</v>
      </c>
      <c r="C115" t="str">
        <f t="shared" si="4"/>
        <v>1/21</v>
      </c>
      <c r="D115" t="str">
        <f>"83/8582"</f>
        <v>83/8582</v>
      </c>
      <c r="E115">
        <v>0.18480454297575899</v>
      </c>
      <c r="F115">
        <v>0.278827906945882</v>
      </c>
      <c r="G115">
        <v>0.23719142634931201</v>
      </c>
      <c r="H115" t="s">
        <v>2118</v>
      </c>
      <c r="I115">
        <v>1</v>
      </c>
      <c r="J115" t="str">
        <f t="shared" si="3"/>
        <v/>
      </c>
    </row>
    <row r="116" spans="1:10">
      <c r="A116" t="s">
        <v>431</v>
      </c>
      <c r="B116" t="s">
        <v>432</v>
      </c>
      <c r="C116" t="str">
        <f t="shared" si="4"/>
        <v>1/21</v>
      </c>
      <c r="D116" t="str">
        <f>"85/8582"</f>
        <v>85/8582</v>
      </c>
      <c r="E116">
        <v>0.188828301002465</v>
      </c>
      <c r="F116">
        <v>0.28107881322516298</v>
      </c>
      <c r="G116">
        <v>0.23910621198468601</v>
      </c>
      <c r="H116" t="s">
        <v>1562</v>
      </c>
      <c r="I116">
        <v>1</v>
      </c>
      <c r="J116" t="str">
        <f t="shared" si="3"/>
        <v/>
      </c>
    </row>
    <row r="117" spans="1:10">
      <c r="A117" t="s">
        <v>435</v>
      </c>
      <c r="B117" t="s">
        <v>436</v>
      </c>
      <c r="C117" t="str">
        <f t="shared" si="4"/>
        <v>1/21</v>
      </c>
      <c r="D117" t="str">
        <f>"87/8582"</f>
        <v>87/8582</v>
      </c>
      <c r="E117">
        <v>0.192833139305635</v>
      </c>
      <c r="F117">
        <v>0.28107881322516298</v>
      </c>
      <c r="G117">
        <v>0.23910621198468601</v>
      </c>
      <c r="H117" t="s">
        <v>1562</v>
      </c>
      <c r="I117">
        <v>1</v>
      </c>
      <c r="J117" t="str">
        <f t="shared" si="3"/>
        <v/>
      </c>
    </row>
    <row r="118" spans="1:10">
      <c r="A118" t="s">
        <v>437</v>
      </c>
      <c r="B118" t="s">
        <v>438</v>
      </c>
      <c r="C118" t="str">
        <f t="shared" si="4"/>
        <v>1/21</v>
      </c>
      <c r="D118" t="str">
        <f>"87/8582"</f>
        <v>87/8582</v>
      </c>
      <c r="E118">
        <v>0.192833139305635</v>
      </c>
      <c r="F118">
        <v>0.28107881322516298</v>
      </c>
      <c r="G118">
        <v>0.23910621198468601</v>
      </c>
      <c r="H118" t="s">
        <v>1562</v>
      </c>
      <c r="I118">
        <v>1</v>
      </c>
      <c r="J118" t="str">
        <f t="shared" si="3"/>
        <v/>
      </c>
    </row>
    <row r="119" spans="1:10">
      <c r="A119" t="s">
        <v>439</v>
      </c>
      <c r="B119" t="s">
        <v>440</v>
      </c>
      <c r="C119" t="str">
        <f t="shared" si="4"/>
        <v>1/21</v>
      </c>
      <c r="D119" t="str">
        <f>"87/8582"</f>
        <v>87/8582</v>
      </c>
      <c r="E119">
        <v>0.192833139305635</v>
      </c>
      <c r="F119">
        <v>0.28107881322516298</v>
      </c>
      <c r="G119">
        <v>0.23910621198468601</v>
      </c>
      <c r="H119" t="s">
        <v>1562</v>
      </c>
      <c r="I119">
        <v>1</v>
      </c>
      <c r="J119" t="str">
        <f t="shared" si="3"/>
        <v/>
      </c>
    </row>
    <row r="120" spans="1:10">
      <c r="A120" t="s">
        <v>441</v>
      </c>
      <c r="B120" t="s">
        <v>442</v>
      </c>
      <c r="C120" t="str">
        <f t="shared" si="4"/>
        <v>1/21</v>
      </c>
      <c r="D120" t="str">
        <f>"90/8582"</f>
        <v>90/8582</v>
      </c>
      <c r="E120">
        <v>0.19880510709560301</v>
      </c>
      <c r="F120">
        <v>0.28541537071310602</v>
      </c>
      <c r="G120">
        <v>0.24279520519658301</v>
      </c>
      <c r="H120" t="s">
        <v>1562</v>
      </c>
      <c r="I120">
        <v>1</v>
      </c>
      <c r="J120" t="str">
        <f t="shared" si="3"/>
        <v/>
      </c>
    </row>
    <row r="121" spans="1:10">
      <c r="A121" t="s">
        <v>172</v>
      </c>
      <c r="B121" t="s">
        <v>173</v>
      </c>
      <c r="C121" t="str">
        <f t="shared" si="4"/>
        <v>1/21</v>
      </c>
      <c r="D121" t="str">
        <f>"91/8582"</f>
        <v>91/8582</v>
      </c>
      <c r="E121">
        <v>0.20078639451329</v>
      </c>
      <c r="F121">
        <v>0.28541537071310602</v>
      </c>
      <c r="G121">
        <v>0.24279520519658301</v>
      </c>
      <c r="H121" t="s">
        <v>1562</v>
      </c>
      <c r="I121">
        <v>1</v>
      </c>
      <c r="J121" t="str">
        <f t="shared" si="3"/>
        <v/>
      </c>
    </row>
    <row r="122" spans="1:10">
      <c r="A122" t="s">
        <v>443</v>
      </c>
      <c r="B122" t="s">
        <v>444</v>
      </c>
      <c r="C122" t="str">
        <f t="shared" si="4"/>
        <v>1/21</v>
      </c>
      <c r="D122" t="str">
        <f>"91/8582"</f>
        <v>91/8582</v>
      </c>
      <c r="E122">
        <v>0.20078639451329</v>
      </c>
      <c r="F122">
        <v>0.28541537071310602</v>
      </c>
      <c r="G122">
        <v>0.24279520519658301</v>
      </c>
      <c r="H122" t="s">
        <v>1562</v>
      </c>
      <c r="I122">
        <v>1</v>
      </c>
      <c r="J122" t="str">
        <f t="shared" si="3"/>
        <v/>
      </c>
    </row>
    <row r="123" spans="1:10">
      <c r="A123" t="s">
        <v>682</v>
      </c>
      <c r="B123" t="s">
        <v>683</v>
      </c>
      <c r="C123" t="str">
        <f t="shared" si="4"/>
        <v>1/21</v>
      </c>
      <c r="D123" t="str">
        <f>"92/8582"</f>
        <v>92/8582</v>
      </c>
      <c r="E123">
        <v>0.202763015136917</v>
      </c>
      <c r="F123">
        <v>0.28586261150450498</v>
      </c>
      <c r="G123">
        <v>0.24317566094936499</v>
      </c>
      <c r="H123" t="s">
        <v>1729</v>
      </c>
      <c r="I123">
        <v>1</v>
      </c>
      <c r="J123" t="str">
        <f t="shared" si="3"/>
        <v/>
      </c>
    </row>
    <row r="124" spans="1:10">
      <c r="A124" t="s">
        <v>198</v>
      </c>
      <c r="B124" t="s">
        <v>199</v>
      </c>
      <c r="C124" t="str">
        <f t="shared" si="4"/>
        <v>1/21</v>
      </c>
      <c r="D124" t="str">
        <f>"96/8582"</f>
        <v>96/8582</v>
      </c>
      <c r="E124">
        <v>0.210623038237812</v>
      </c>
      <c r="F124">
        <v>0.29215453691051302</v>
      </c>
      <c r="G124">
        <v>0.24852803323476899</v>
      </c>
      <c r="H124" t="s">
        <v>1562</v>
      </c>
      <c r="I124">
        <v>1</v>
      </c>
      <c r="J124" t="str">
        <f t="shared" si="3"/>
        <v/>
      </c>
    </row>
    <row r="125" spans="1:10">
      <c r="A125" t="s">
        <v>445</v>
      </c>
      <c r="B125" t="s">
        <v>446</v>
      </c>
      <c r="C125" t="str">
        <f t="shared" si="4"/>
        <v>1/21</v>
      </c>
      <c r="D125" t="str">
        <f>"96/8582"</f>
        <v>96/8582</v>
      </c>
      <c r="E125">
        <v>0.210623038237812</v>
      </c>
      <c r="F125">
        <v>0.29215453691051302</v>
      </c>
      <c r="G125">
        <v>0.24852803323476899</v>
      </c>
      <c r="H125" t="s">
        <v>1562</v>
      </c>
      <c r="I125">
        <v>1</v>
      </c>
      <c r="J125" t="str">
        <f t="shared" si="3"/>
        <v/>
      </c>
    </row>
    <row r="126" spans="1:10">
      <c r="A126" t="s">
        <v>447</v>
      </c>
      <c r="B126" t="s">
        <v>448</v>
      </c>
      <c r="C126" t="str">
        <f t="shared" si="4"/>
        <v>1/21</v>
      </c>
      <c r="D126" t="str">
        <f>"97/8582"</f>
        <v>97/8582</v>
      </c>
      <c r="E126">
        <v>0.21257648110806901</v>
      </c>
      <c r="F126">
        <v>0.29250523800470302</v>
      </c>
      <c r="G126">
        <v>0.248826365254919</v>
      </c>
      <c r="H126" t="s">
        <v>1562</v>
      </c>
      <c r="I126">
        <v>1</v>
      </c>
      <c r="J126" t="str">
        <f t="shared" si="3"/>
        <v/>
      </c>
    </row>
    <row r="127" spans="1:10">
      <c r="A127" t="s">
        <v>1618</v>
      </c>
      <c r="B127" t="s">
        <v>1619</v>
      </c>
      <c r="C127" t="str">
        <f t="shared" si="4"/>
        <v>1/21</v>
      </c>
      <c r="D127" t="str">
        <f>"98/8582"</f>
        <v>98/8582</v>
      </c>
      <c r="E127">
        <v>0.214525319516641</v>
      </c>
      <c r="F127">
        <v>0.29284408695922398</v>
      </c>
      <c r="G127">
        <v>0.24911461497755299</v>
      </c>
      <c r="H127" t="s">
        <v>2128</v>
      </c>
      <c r="I127">
        <v>1</v>
      </c>
      <c r="J127" t="str">
        <f t="shared" si="3"/>
        <v/>
      </c>
    </row>
    <row r="128" spans="1:10">
      <c r="A128" t="s">
        <v>449</v>
      </c>
      <c r="B128" t="s">
        <v>450</v>
      </c>
      <c r="C128" t="str">
        <f t="shared" si="4"/>
        <v>1/21</v>
      </c>
      <c r="D128" t="str">
        <f>"99/8582"</f>
        <v>99/8582</v>
      </c>
      <c r="E128">
        <v>0.216469563775263</v>
      </c>
      <c r="F128">
        <v>0.29317137771138002</v>
      </c>
      <c r="G128">
        <v>0.249393032447257</v>
      </c>
      <c r="H128" t="s">
        <v>1562</v>
      </c>
      <c r="I128">
        <v>1</v>
      </c>
      <c r="J128" t="str">
        <f t="shared" si="3"/>
        <v/>
      </c>
    </row>
    <row r="129" spans="1:10">
      <c r="A129" t="s">
        <v>451</v>
      </c>
      <c r="B129" t="s">
        <v>452</v>
      </c>
      <c r="C129" t="str">
        <f t="shared" si="4"/>
        <v>1/21</v>
      </c>
      <c r="D129" t="str">
        <f>"100/8582"</f>
        <v>100/8582</v>
      </c>
      <c r="E129">
        <v>0.21840922417379099</v>
      </c>
      <c r="F129">
        <v>0.29348739498353199</v>
      </c>
      <c r="G129">
        <v>0.24966185986971201</v>
      </c>
      <c r="H129" t="s">
        <v>1562</v>
      </c>
      <c r="I129">
        <v>1</v>
      </c>
      <c r="J129" t="str">
        <f t="shared" si="3"/>
        <v/>
      </c>
    </row>
    <row r="130" spans="1:10">
      <c r="A130" t="s">
        <v>453</v>
      </c>
      <c r="B130" t="s">
        <v>454</v>
      </c>
      <c r="C130" t="str">
        <f t="shared" si="4"/>
        <v>1/21</v>
      </c>
      <c r="D130" t="str">
        <f>"102/8582"</f>
        <v>102/8582</v>
      </c>
      <c r="E130">
        <v>0.222274834440855</v>
      </c>
      <c r="F130">
        <v>0.29636644592113998</v>
      </c>
      <c r="G130">
        <v>0.25211099132826398</v>
      </c>
      <c r="H130" t="s">
        <v>1562</v>
      </c>
      <c r="I130">
        <v>1</v>
      </c>
      <c r="J130" t="str">
        <f t="shared" ref="J130:J173" si="5">IF(F130&lt;0.05,"*","")</f>
        <v/>
      </c>
    </row>
    <row r="131" spans="1:10">
      <c r="A131" t="s">
        <v>457</v>
      </c>
      <c r="B131" t="s">
        <v>458</v>
      </c>
      <c r="C131" t="str">
        <f t="shared" si="4"/>
        <v>1/21</v>
      </c>
      <c r="D131" t="str">
        <f>"103/8582"</f>
        <v>103/8582</v>
      </c>
      <c r="E131">
        <v>0.22420080478009299</v>
      </c>
      <c r="F131">
        <v>0.29663491093981498</v>
      </c>
      <c r="G131">
        <v>0.252339367323343</v>
      </c>
      <c r="H131" t="s">
        <v>1562</v>
      </c>
      <c r="I131">
        <v>1</v>
      </c>
      <c r="J131" t="str">
        <f t="shared" si="5"/>
        <v/>
      </c>
    </row>
    <row r="132" spans="1:10">
      <c r="A132" t="s">
        <v>459</v>
      </c>
      <c r="B132" t="s">
        <v>460</v>
      </c>
      <c r="C132" t="str">
        <f t="shared" si="4"/>
        <v>1/21</v>
      </c>
      <c r="D132" t="str">
        <f>"106/8582"</f>
        <v>106/8582</v>
      </c>
      <c r="E132">
        <v>0.22995149898904901</v>
      </c>
      <c r="F132">
        <v>0.30192105210775799</v>
      </c>
      <c r="G132">
        <v>0.25683614591786103</v>
      </c>
      <c r="H132" t="s">
        <v>1562</v>
      </c>
      <c r="I132">
        <v>1</v>
      </c>
      <c r="J132" t="str">
        <f t="shared" si="5"/>
        <v/>
      </c>
    </row>
    <row r="133" spans="1:10">
      <c r="A133" t="s">
        <v>461</v>
      </c>
      <c r="B133" t="s">
        <v>462</v>
      </c>
      <c r="C133" t="str">
        <f t="shared" si="4"/>
        <v>1/21</v>
      </c>
      <c r="D133" t="str">
        <f>"108/8582"</f>
        <v>108/8582</v>
      </c>
      <c r="E133">
        <v>0.23376271599551801</v>
      </c>
      <c r="F133">
        <v>0.30459990266082598</v>
      </c>
      <c r="G133">
        <v>0.25911497227573399</v>
      </c>
      <c r="H133" t="s">
        <v>1562</v>
      </c>
      <c r="I133">
        <v>1</v>
      </c>
      <c r="J133" t="str">
        <f t="shared" si="5"/>
        <v/>
      </c>
    </row>
    <row r="134" spans="1:10">
      <c r="A134" t="s">
        <v>574</v>
      </c>
      <c r="B134" t="s">
        <v>575</v>
      </c>
      <c r="C134" t="str">
        <f t="shared" si="4"/>
        <v>1/21</v>
      </c>
      <c r="D134" t="str">
        <f>"110/8582"</f>
        <v>110/8582</v>
      </c>
      <c r="E134">
        <v>0.23755596406535301</v>
      </c>
      <c r="F134">
        <v>0.30721523172361398</v>
      </c>
      <c r="G134">
        <v>0.261339762604543</v>
      </c>
      <c r="H134" t="s">
        <v>753</v>
      </c>
      <c r="I134">
        <v>1</v>
      </c>
      <c r="J134" t="str">
        <f t="shared" si="5"/>
        <v/>
      </c>
    </row>
    <row r="135" spans="1:10">
      <c r="A135" t="s">
        <v>463</v>
      </c>
      <c r="B135" t="s">
        <v>464</v>
      </c>
      <c r="C135" t="str">
        <f t="shared" si="4"/>
        <v>1/21</v>
      </c>
      <c r="D135" t="str">
        <f>"111/8582"</f>
        <v>111/8582</v>
      </c>
      <c r="E135">
        <v>0.239445874919298</v>
      </c>
      <c r="F135">
        <v>0.30734843646357701</v>
      </c>
      <c r="G135">
        <v>0.261453076306225</v>
      </c>
      <c r="H135" t="s">
        <v>1562</v>
      </c>
      <c r="I135">
        <v>1</v>
      </c>
      <c r="J135" t="str">
        <f t="shared" si="5"/>
        <v/>
      </c>
    </row>
    <row r="136" spans="1:10">
      <c r="A136" t="s">
        <v>467</v>
      </c>
      <c r="B136" t="s">
        <v>468</v>
      </c>
      <c r="C136" t="str">
        <f t="shared" si="4"/>
        <v>1/21</v>
      </c>
      <c r="D136" t="str">
        <f>"116/8582"</f>
        <v>116/8582</v>
      </c>
      <c r="E136">
        <v>0.24882869796846199</v>
      </c>
      <c r="F136">
        <v>0.31702619296722601</v>
      </c>
      <c r="G136">
        <v>0.26968568434788498</v>
      </c>
      <c r="H136" t="s">
        <v>1562</v>
      </c>
      <c r="I136">
        <v>1</v>
      </c>
      <c r="J136" t="str">
        <f t="shared" si="5"/>
        <v/>
      </c>
    </row>
    <row r="137" spans="1:10">
      <c r="A137" t="s">
        <v>72</v>
      </c>
      <c r="B137" t="s">
        <v>73</v>
      </c>
      <c r="C137" t="str">
        <f t="shared" si="4"/>
        <v>1/21</v>
      </c>
      <c r="D137" t="str">
        <f>"117/8582"</f>
        <v>117/8582</v>
      </c>
      <c r="E137">
        <v>0.250691986102488</v>
      </c>
      <c r="F137">
        <v>0.317051629482558</v>
      </c>
      <c r="G137">
        <v>0.26970732250964302</v>
      </c>
      <c r="H137" t="s">
        <v>2173</v>
      </c>
      <c r="I137">
        <v>1</v>
      </c>
      <c r="J137" t="str">
        <f t="shared" si="5"/>
        <v/>
      </c>
    </row>
    <row r="138" spans="1:10">
      <c r="A138" t="s">
        <v>469</v>
      </c>
      <c r="B138" t="s">
        <v>470</v>
      </c>
      <c r="C138" t="str">
        <f t="shared" si="4"/>
        <v>1/21</v>
      </c>
      <c r="D138" t="str">
        <f>"118/8582"</f>
        <v>118/8582</v>
      </c>
      <c r="E138">
        <v>0.25255087190187903</v>
      </c>
      <c r="F138">
        <v>0.31707116764323501</v>
      </c>
      <c r="G138">
        <v>0.269723943099203</v>
      </c>
      <c r="H138" t="s">
        <v>1562</v>
      </c>
      <c r="I138">
        <v>1</v>
      </c>
      <c r="J138" t="str">
        <f t="shared" si="5"/>
        <v/>
      </c>
    </row>
    <row r="139" spans="1:10">
      <c r="A139" t="s">
        <v>619</v>
      </c>
      <c r="B139" t="s">
        <v>620</v>
      </c>
      <c r="C139" t="str">
        <f>"2/21"</f>
        <v>2/21</v>
      </c>
      <c r="D139" t="str">
        <f>"400/8582"</f>
        <v>400/8582</v>
      </c>
      <c r="E139">
        <v>0.25614879812490998</v>
      </c>
      <c r="F139">
        <v>0.31709310699925197</v>
      </c>
      <c r="G139">
        <v>0.269742606321273</v>
      </c>
      <c r="H139" t="s">
        <v>2172</v>
      </c>
      <c r="I139">
        <v>2</v>
      </c>
      <c r="J139" t="str">
        <f t="shared" si="5"/>
        <v/>
      </c>
    </row>
    <row r="140" spans="1:10">
      <c r="A140" t="s">
        <v>74</v>
      </c>
      <c r="B140" t="s">
        <v>75</v>
      </c>
      <c r="C140" t="str">
        <f t="shared" ref="C140:C145" si="6">"1/21"</f>
        <v>1/21</v>
      </c>
      <c r="D140" t="str">
        <f>"120/8582"</f>
        <v>120/8582</v>
      </c>
      <c r="E140">
        <v>0.25625547600520898</v>
      </c>
      <c r="F140">
        <v>0.31709310699925197</v>
      </c>
      <c r="G140">
        <v>0.269742606321273</v>
      </c>
      <c r="H140" t="s">
        <v>1390</v>
      </c>
      <c r="I140">
        <v>1</v>
      </c>
      <c r="J140" t="str">
        <f t="shared" si="5"/>
        <v/>
      </c>
    </row>
    <row r="141" spans="1:10">
      <c r="A141" t="s">
        <v>76</v>
      </c>
      <c r="B141" t="s">
        <v>77</v>
      </c>
      <c r="C141" t="str">
        <f t="shared" si="6"/>
        <v>1/21</v>
      </c>
      <c r="D141" t="str">
        <f>"122/8582"</f>
        <v>122/8582</v>
      </c>
      <c r="E141">
        <v>0.25994258908542001</v>
      </c>
      <c r="F141">
        <v>0.319305026857028</v>
      </c>
      <c r="G141">
        <v>0.27162422725291901</v>
      </c>
      <c r="H141" t="s">
        <v>2173</v>
      </c>
      <c r="I141">
        <v>1</v>
      </c>
      <c r="J141" t="str">
        <f t="shared" si="5"/>
        <v/>
      </c>
    </row>
    <row r="142" spans="1:10">
      <c r="A142" t="s">
        <v>471</v>
      </c>
      <c r="B142" t="s">
        <v>472</v>
      </c>
      <c r="C142" t="str">
        <f t="shared" si="6"/>
        <v>1/21</v>
      </c>
      <c r="D142" t="str">
        <f>"123/8582"</f>
        <v>123/8582</v>
      </c>
      <c r="E142">
        <v>0.26177961102740599</v>
      </c>
      <c r="F142">
        <v>0.319305026857028</v>
      </c>
      <c r="G142">
        <v>0.27162422725291901</v>
      </c>
      <c r="H142" t="s">
        <v>1562</v>
      </c>
      <c r="I142">
        <v>1</v>
      </c>
      <c r="J142" t="str">
        <f t="shared" si="5"/>
        <v/>
      </c>
    </row>
    <row r="143" spans="1:10">
      <c r="A143" t="s">
        <v>473</v>
      </c>
      <c r="B143" t="s">
        <v>474</v>
      </c>
      <c r="C143" t="str">
        <f t="shared" si="6"/>
        <v>1/21</v>
      </c>
      <c r="D143" t="str">
        <f>"124/8582"</f>
        <v>124/8582</v>
      </c>
      <c r="E143">
        <v>0.26361228961452299</v>
      </c>
      <c r="F143">
        <v>0.319305026857028</v>
      </c>
      <c r="G143">
        <v>0.27162422725291901</v>
      </c>
      <c r="H143" t="s">
        <v>1562</v>
      </c>
      <c r="I143">
        <v>1</v>
      </c>
      <c r="J143" t="str">
        <f t="shared" si="5"/>
        <v/>
      </c>
    </row>
    <row r="144" spans="1:10">
      <c r="A144" t="s">
        <v>475</v>
      </c>
      <c r="B144" t="s">
        <v>476</v>
      </c>
      <c r="C144" t="str">
        <f t="shared" si="6"/>
        <v>1/21</v>
      </c>
      <c r="D144" t="str">
        <f>"127/8582"</f>
        <v>127/8582</v>
      </c>
      <c r="E144">
        <v>0.26908436271172798</v>
      </c>
      <c r="F144">
        <v>0.32365391878613398</v>
      </c>
      <c r="G144">
        <v>0.27532371304328401</v>
      </c>
      <c r="H144" t="s">
        <v>1562</v>
      </c>
      <c r="I144">
        <v>1</v>
      </c>
      <c r="J144" t="str">
        <f t="shared" si="5"/>
        <v/>
      </c>
    </row>
    <row r="145" spans="1:10">
      <c r="A145" t="s">
        <v>477</v>
      </c>
      <c r="B145" t="s">
        <v>478</v>
      </c>
      <c r="C145" t="str">
        <f t="shared" si="6"/>
        <v>1/21</v>
      </c>
      <c r="D145" t="str">
        <f>"138/8582"</f>
        <v>138/8582</v>
      </c>
      <c r="E145">
        <v>0.28881916381543599</v>
      </c>
      <c r="F145">
        <v>0.34497844566843699</v>
      </c>
      <c r="G145">
        <v>0.293463916449894</v>
      </c>
      <c r="H145" t="s">
        <v>1562</v>
      </c>
      <c r="I145">
        <v>1</v>
      </c>
      <c r="J145" t="str">
        <f t="shared" si="5"/>
        <v/>
      </c>
    </row>
    <row r="146" spans="1:10">
      <c r="A146" t="s">
        <v>158</v>
      </c>
      <c r="B146" t="s">
        <v>159</v>
      </c>
      <c r="C146" t="str">
        <f>"2/21"</f>
        <v>2/21</v>
      </c>
      <c r="D146" t="str">
        <f>"443/8582"</f>
        <v>443/8582</v>
      </c>
      <c r="E146">
        <v>0.29587559367375299</v>
      </c>
      <c r="F146">
        <v>0.35062176268675099</v>
      </c>
      <c r="G146">
        <v>0.29826453496608502</v>
      </c>
      <c r="H146" t="s">
        <v>2174</v>
      </c>
      <c r="I146">
        <v>2</v>
      </c>
      <c r="J146" t="str">
        <f t="shared" si="5"/>
        <v/>
      </c>
    </row>
    <row r="147" spans="1:10">
      <c r="A147" t="s">
        <v>479</v>
      </c>
      <c r="B147" t="s">
        <v>480</v>
      </c>
      <c r="C147" t="str">
        <f t="shared" ref="C147:C173" si="7">"1/21"</f>
        <v>1/21</v>
      </c>
      <c r="D147" t="str">
        <f>"143/8582"</f>
        <v>143/8582</v>
      </c>
      <c r="E147">
        <v>0.29762079855968399</v>
      </c>
      <c r="F147">
        <v>0.35062176268675099</v>
      </c>
      <c r="G147">
        <v>0.29826453496608502</v>
      </c>
      <c r="H147" t="s">
        <v>1562</v>
      </c>
      <c r="I147">
        <v>1</v>
      </c>
      <c r="J147" t="str">
        <f t="shared" si="5"/>
        <v/>
      </c>
    </row>
    <row r="148" spans="1:10">
      <c r="A148" t="s">
        <v>481</v>
      </c>
      <c r="B148" t="s">
        <v>482</v>
      </c>
      <c r="C148" t="str">
        <f t="shared" si="7"/>
        <v>1/21</v>
      </c>
      <c r="D148" t="str">
        <f>"150/8582"</f>
        <v>150/8582</v>
      </c>
      <c r="E148">
        <v>0.30976895775468999</v>
      </c>
      <c r="F148">
        <v>0.36245075329120202</v>
      </c>
      <c r="G148">
        <v>0.30832714019263802</v>
      </c>
      <c r="H148" t="s">
        <v>1562</v>
      </c>
      <c r="I148">
        <v>1</v>
      </c>
      <c r="J148" t="str">
        <f t="shared" si="5"/>
        <v/>
      </c>
    </row>
    <row r="149" spans="1:10">
      <c r="A149" t="s">
        <v>483</v>
      </c>
      <c r="B149" t="s">
        <v>484</v>
      </c>
      <c r="C149" t="str">
        <f t="shared" si="7"/>
        <v>1/21</v>
      </c>
      <c r="D149" t="str">
        <f>"158/8582"</f>
        <v>158/8582</v>
      </c>
      <c r="E149">
        <v>0.32340752192017702</v>
      </c>
      <c r="F149">
        <v>0.37277466441245799</v>
      </c>
      <c r="G149">
        <v>0.31710941464707298</v>
      </c>
      <c r="H149" t="s">
        <v>1562</v>
      </c>
      <c r="I149">
        <v>1</v>
      </c>
      <c r="J149" t="str">
        <f t="shared" si="5"/>
        <v/>
      </c>
    </row>
    <row r="150" spans="1:10">
      <c r="A150" t="s">
        <v>485</v>
      </c>
      <c r="B150" t="s">
        <v>486</v>
      </c>
      <c r="C150" t="str">
        <f t="shared" si="7"/>
        <v>1/21</v>
      </c>
      <c r="D150" t="str">
        <f>"159/8582"</f>
        <v>159/8582</v>
      </c>
      <c r="E150">
        <v>0.32509418408063201</v>
      </c>
      <c r="F150">
        <v>0.37277466441245799</v>
      </c>
      <c r="G150">
        <v>0.31710941464707298</v>
      </c>
      <c r="H150" t="s">
        <v>1562</v>
      </c>
      <c r="I150">
        <v>1</v>
      </c>
      <c r="J150" t="str">
        <f t="shared" si="5"/>
        <v/>
      </c>
    </row>
    <row r="151" spans="1:10">
      <c r="A151" t="s">
        <v>1063</v>
      </c>
      <c r="B151" t="s">
        <v>1064</v>
      </c>
      <c r="C151" t="str">
        <f t="shared" si="7"/>
        <v>1/21</v>
      </c>
      <c r="D151" t="str">
        <f>"159/8582"</f>
        <v>159/8582</v>
      </c>
      <c r="E151">
        <v>0.32509418408063201</v>
      </c>
      <c r="F151">
        <v>0.37277466441245799</v>
      </c>
      <c r="G151">
        <v>0.31710941464707298</v>
      </c>
      <c r="H151" t="s">
        <v>1729</v>
      </c>
      <c r="I151">
        <v>1</v>
      </c>
      <c r="J151" t="str">
        <f t="shared" si="5"/>
        <v/>
      </c>
    </row>
    <row r="152" spans="1:10">
      <c r="A152" t="s">
        <v>78</v>
      </c>
      <c r="B152" t="s">
        <v>79</v>
      </c>
      <c r="C152" t="str">
        <f t="shared" si="7"/>
        <v>1/21</v>
      </c>
      <c r="D152" t="str">
        <f>"169/8582"</f>
        <v>169/8582</v>
      </c>
      <c r="E152">
        <v>0.341742020802771</v>
      </c>
      <c r="F152">
        <v>0.38926905680845503</v>
      </c>
      <c r="G152">
        <v>0.33114075211979899</v>
      </c>
      <c r="H152" t="s">
        <v>753</v>
      </c>
      <c r="I152">
        <v>1</v>
      </c>
      <c r="J152" t="str">
        <f t="shared" si="5"/>
        <v/>
      </c>
    </row>
    <row r="153" spans="1:10">
      <c r="A153" t="s">
        <v>487</v>
      </c>
      <c r="B153" t="s">
        <v>488</v>
      </c>
      <c r="C153" t="str">
        <f t="shared" si="7"/>
        <v>1/21</v>
      </c>
      <c r="D153" t="str">
        <f>"175/8582"</f>
        <v>175/8582</v>
      </c>
      <c r="E153">
        <v>0.35154221082197801</v>
      </c>
      <c r="F153">
        <v>0.39779776487750101</v>
      </c>
      <c r="G153">
        <v>0.33839589545882898</v>
      </c>
      <c r="H153" t="s">
        <v>1562</v>
      </c>
      <c r="I153">
        <v>1</v>
      </c>
      <c r="J153" t="str">
        <f t="shared" si="5"/>
        <v/>
      </c>
    </row>
    <row r="154" spans="1:10">
      <c r="A154" t="s">
        <v>489</v>
      </c>
      <c r="B154" t="s">
        <v>490</v>
      </c>
      <c r="C154" t="str">
        <f t="shared" si="7"/>
        <v>1/21</v>
      </c>
      <c r="D154" t="str">
        <f>"177/8582"</f>
        <v>177/8582</v>
      </c>
      <c r="E154">
        <v>0.354777946208999</v>
      </c>
      <c r="F154">
        <v>0.398835338221882</v>
      </c>
      <c r="G154">
        <v>0.33927853129034002</v>
      </c>
      <c r="H154" t="s">
        <v>1562</v>
      </c>
      <c r="I154">
        <v>1</v>
      </c>
      <c r="J154" t="str">
        <f t="shared" si="5"/>
        <v/>
      </c>
    </row>
    <row r="155" spans="1:10">
      <c r="A155" t="s">
        <v>493</v>
      </c>
      <c r="B155" t="s">
        <v>494</v>
      </c>
      <c r="C155" t="str">
        <f t="shared" si="7"/>
        <v>1/21</v>
      </c>
      <c r="D155" t="str">
        <f>"182/8582"</f>
        <v>182/8582</v>
      </c>
      <c r="E155">
        <v>0.36280014567352697</v>
      </c>
      <c r="F155">
        <v>0.40520535750549802</v>
      </c>
      <c r="G155">
        <v>0.34469733594408902</v>
      </c>
      <c r="H155" t="s">
        <v>1562</v>
      </c>
      <c r="I155">
        <v>1</v>
      </c>
      <c r="J155" t="str">
        <f t="shared" si="5"/>
        <v/>
      </c>
    </row>
    <row r="156" spans="1:10">
      <c r="A156" t="s">
        <v>495</v>
      </c>
      <c r="B156" t="s">
        <v>496</v>
      </c>
      <c r="C156" t="str">
        <f t="shared" si="7"/>
        <v>1/21</v>
      </c>
      <c r="D156" t="str">
        <f>"190/8582"</f>
        <v>190/8582</v>
      </c>
      <c r="E156">
        <v>0.37543840945437001</v>
      </c>
      <c r="F156">
        <v>0.41661552533001001</v>
      </c>
      <c r="G156">
        <v>0.35440365985845401</v>
      </c>
      <c r="H156" t="s">
        <v>1562</v>
      </c>
      <c r="I156">
        <v>1</v>
      </c>
      <c r="J156" t="str">
        <f t="shared" si="5"/>
        <v/>
      </c>
    </row>
    <row r="157" spans="1:10">
      <c r="A157" t="s">
        <v>1065</v>
      </c>
      <c r="B157" t="s">
        <v>1066</v>
      </c>
      <c r="C157" t="str">
        <f t="shared" si="7"/>
        <v>1/21</v>
      </c>
      <c r="D157" t="str">
        <f>"209/8582"</f>
        <v>209/8582</v>
      </c>
      <c r="E157">
        <v>0.40450446767530901</v>
      </c>
      <c r="F157">
        <v>0.44599210538559703</v>
      </c>
      <c r="G157">
        <v>0.37939352906118701</v>
      </c>
      <c r="H157" t="s">
        <v>1729</v>
      </c>
      <c r="I157">
        <v>1</v>
      </c>
      <c r="J157" t="str">
        <f t="shared" si="5"/>
        <v/>
      </c>
    </row>
    <row r="158" spans="1:10">
      <c r="A158" t="s">
        <v>497</v>
      </c>
      <c r="B158" t="s">
        <v>498</v>
      </c>
      <c r="C158" t="str">
        <f t="shared" si="7"/>
        <v>1/21</v>
      </c>
      <c r="D158" t="str">
        <f>"218/8582"</f>
        <v>218/8582</v>
      </c>
      <c r="E158">
        <v>0.417818555360012</v>
      </c>
      <c r="F158">
        <v>0.45643169011510698</v>
      </c>
      <c r="G158">
        <v>0.388274203953488</v>
      </c>
      <c r="H158" t="s">
        <v>1562</v>
      </c>
      <c r="I158">
        <v>1</v>
      </c>
      <c r="J158" t="str">
        <f t="shared" si="5"/>
        <v/>
      </c>
    </row>
    <row r="159" spans="1:10">
      <c r="A159" t="s">
        <v>499</v>
      </c>
      <c r="B159" t="s">
        <v>500</v>
      </c>
      <c r="C159" t="str">
        <f t="shared" si="7"/>
        <v>1/21</v>
      </c>
      <c r="D159" t="str">
        <f>"219/8582"</f>
        <v>219/8582</v>
      </c>
      <c r="E159">
        <v>0.41928027347783098</v>
      </c>
      <c r="F159">
        <v>0.45643169011510698</v>
      </c>
      <c r="G159">
        <v>0.388274203953488</v>
      </c>
      <c r="H159" t="s">
        <v>1562</v>
      </c>
      <c r="I159">
        <v>1</v>
      </c>
      <c r="J159" t="str">
        <f t="shared" si="5"/>
        <v/>
      </c>
    </row>
    <row r="160" spans="1:10">
      <c r="A160" t="s">
        <v>501</v>
      </c>
      <c r="B160" t="s">
        <v>502</v>
      </c>
      <c r="C160" t="str">
        <f t="shared" si="7"/>
        <v>1/21</v>
      </c>
      <c r="D160" t="str">
        <f>"229/8582"</f>
        <v>229/8582</v>
      </c>
      <c r="E160">
        <v>0.433706497257558</v>
      </c>
      <c r="F160">
        <v>0.46485958929160498</v>
      </c>
      <c r="G160">
        <v>0.39544359186984701</v>
      </c>
      <c r="H160" t="s">
        <v>1562</v>
      </c>
      <c r="I160">
        <v>1</v>
      </c>
      <c r="J160" t="str">
        <f t="shared" si="5"/>
        <v/>
      </c>
    </row>
    <row r="161" spans="1:10">
      <c r="A161" t="s">
        <v>503</v>
      </c>
      <c r="B161" t="s">
        <v>504</v>
      </c>
      <c r="C161" t="str">
        <f t="shared" si="7"/>
        <v>1/21</v>
      </c>
      <c r="D161" t="str">
        <f>"230/8582"</f>
        <v>230/8582</v>
      </c>
      <c r="E161">
        <v>0.435130196953188</v>
      </c>
      <c r="F161">
        <v>0.46485958929160498</v>
      </c>
      <c r="G161">
        <v>0.39544359186984701</v>
      </c>
      <c r="H161" t="s">
        <v>1562</v>
      </c>
      <c r="I161">
        <v>1</v>
      </c>
      <c r="J161" t="str">
        <f t="shared" si="5"/>
        <v/>
      </c>
    </row>
    <row r="162" spans="1:10">
      <c r="A162" t="s">
        <v>114</v>
      </c>
      <c r="B162" t="s">
        <v>115</v>
      </c>
      <c r="C162" t="str">
        <f t="shared" si="7"/>
        <v>1/21</v>
      </c>
      <c r="D162" t="str">
        <f>"230/8582"</f>
        <v>230/8582</v>
      </c>
      <c r="E162">
        <v>0.435130196953188</v>
      </c>
      <c r="F162">
        <v>0.46485958929160498</v>
      </c>
      <c r="G162">
        <v>0.39544359186984701</v>
      </c>
      <c r="H162" t="s">
        <v>1843</v>
      </c>
      <c r="I162">
        <v>1</v>
      </c>
      <c r="J162" t="str">
        <f t="shared" si="5"/>
        <v/>
      </c>
    </row>
    <row r="163" spans="1:10">
      <c r="A163" t="s">
        <v>82</v>
      </c>
      <c r="B163" t="s">
        <v>83</v>
      </c>
      <c r="C163" t="str">
        <f t="shared" si="7"/>
        <v>1/21</v>
      </c>
      <c r="D163" t="str">
        <f>"246/8582"</f>
        <v>246/8582</v>
      </c>
      <c r="E163">
        <v>0.45745097001616403</v>
      </c>
      <c r="F163">
        <v>0.48568868421469302</v>
      </c>
      <c r="G163">
        <v>0.41316234458899798</v>
      </c>
      <c r="H163" t="s">
        <v>2173</v>
      </c>
      <c r="I163">
        <v>1</v>
      </c>
      <c r="J163" t="str">
        <f t="shared" si="5"/>
        <v/>
      </c>
    </row>
    <row r="164" spans="1:10">
      <c r="A164" t="s">
        <v>507</v>
      </c>
      <c r="B164" t="s">
        <v>508</v>
      </c>
      <c r="C164" t="str">
        <f t="shared" si="7"/>
        <v>1/21</v>
      </c>
      <c r="D164" t="str">
        <f>"249/8582"</f>
        <v>249/8582</v>
      </c>
      <c r="E164">
        <v>0.46154149715232001</v>
      </c>
      <c r="F164">
        <v>0.487025383498153</v>
      </c>
      <c r="G164">
        <v>0.41429943883869802</v>
      </c>
      <c r="H164" t="s">
        <v>1562</v>
      </c>
      <c r="I164">
        <v>1</v>
      </c>
      <c r="J164" t="str">
        <f t="shared" si="5"/>
        <v/>
      </c>
    </row>
    <row r="165" spans="1:10">
      <c r="A165" t="s">
        <v>509</v>
      </c>
      <c r="B165" t="s">
        <v>510</v>
      </c>
      <c r="C165" t="str">
        <f t="shared" si="7"/>
        <v>1/21</v>
      </c>
      <c r="D165" t="str">
        <f>"256/8582"</f>
        <v>256/8582</v>
      </c>
      <c r="E165">
        <v>0.47097214231662199</v>
      </c>
      <c r="F165">
        <v>0.49394639316133498</v>
      </c>
      <c r="G165">
        <v>0.42018695623883501</v>
      </c>
      <c r="H165" t="s">
        <v>1562</v>
      </c>
      <c r="I165">
        <v>1</v>
      </c>
      <c r="J165" t="str">
        <f t="shared" si="5"/>
        <v/>
      </c>
    </row>
    <row r="166" spans="1:10">
      <c r="A166" t="s">
        <v>511</v>
      </c>
      <c r="B166" t="s">
        <v>512</v>
      </c>
      <c r="C166" t="str">
        <f t="shared" si="7"/>
        <v>1/21</v>
      </c>
      <c r="D166" t="str">
        <f>"262/8582"</f>
        <v>262/8582</v>
      </c>
      <c r="E166">
        <v>0.47893015109662201</v>
      </c>
      <c r="F166">
        <v>0.49924839993102399</v>
      </c>
      <c r="G166">
        <v>0.42469723127547399</v>
      </c>
      <c r="H166" t="s">
        <v>1562</v>
      </c>
      <c r="I166">
        <v>1</v>
      </c>
      <c r="J166" t="str">
        <f t="shared" si="5"/>
        <v/>
      </c>
    </row>
    <row r="167" spans="1:10">
      <c r="A167" t="s">
        <v>515</v>
      </c>
      <c r="B167" t="s">
        <v>516</v>
      </c>
      <c r="C167" t="str">
        <f t="shared" si="7"/>
        <v>1/21</v>
      </c>
      <c r="D167" t="str">
        <f>"268/8582"</f>
        <v>268/8582</v>
      </c>
      <c r="E167">
        <v>0.48677406856058397</v>
      </c>
      <c r="F167">
        <v>0.50436831200253296</v>
      </c>
      <c r="G167">
        <v>0.42905260323348898</v>
      </c>
      <c r="H167" t="s">
        <v>1562</v>
      </c>
      <c r="I167">
        <v>1</v>
      </c>
      <c r="J167" t="str">
        <f t="shared" si="5"/>
        <v/>
      </c>
    </row>
    <row r="168" spans="1:10">
      <c r="A168" t="s">
        <v>517</v>
      </c>
      <c r="B168" t="s">
        <v>518</v>
      </c>
      <c r="C168" t="str">
        <f t="shared" si="7"/>
        <v>1/21</v>
      </c>
      <c r="D168" t="str">
        <f>"277/8582"</f>
        <v>277/8582</v>
      </c>
      <c r="E168">
        <v>0.49832941964593302</v>
      </c>
      <c r="F168">
        <v>0.51324946215030198</v>
      </c>
      <c r="G168">
        <v>0.43660755960154302</v>
      </c>
      <c r="H168" t="s">
        <v>1562</v>
      </c>
      <c r="I168">
        <v>1</v>
      </c>
      <c r="J168" t="str">
        <f t="shared" si="5"/>
        <v/>
      </c>
    </row>
    <row r="169" spans="1:10">
      <c r="A169" t="s">
        <v>312</v>
      </c>
      <c r="B169" t="s">
        <v>313</v>
      </c>
      <c r="C169" t="str">
        <f t="shared" si="7"/>
        <v>1/21</v>
      </c>
      <c r="D169" t="str">
        <f>"282/8582"</f>
        <v>282/8582</v>
      </c>
      <c r="E169">
        <v>0.50464155159264401</v>
      </c>
      <c r="F169">
        <v>0.516656826630564</v>
      </c>
      <c r="G169">
        <v>0.43950611322918198</v>
      </c>
      <c r="H169" t="s">
        <v>282</v>
      </c>
      <c r="I169">
        <v>1</v>
      </c>
      <c r="J169" t="str">
        <f t="shared" si="5"/>
        <v/>
      </c>
    </row>
    <row r="170" spans="1:10">
      <c r="A170" t="s">
        <v>521</v>
      </c>
      <c r="B170" t="s">
        <v>522</v>
      </c>
      <c r="C170" t="str">
        <f t="shared" si="7"/>
        <v>1/21</v>
      </c>
      <c r="D170" t="str">
        <f>"382/8582"</f>
        <v>382/8582</v>
      </c>
      <c r="E170">
        <v>0.61608391343475499</v>
      </c>
      <c r="F170">
        <v>0.62702031426495797</v>
      </c>
      <c r="G170">
        <v>0.53338937382392404</v>
      </c>
      <c r="H170" t="s">
        <v>1562</v>
      </c>
      <c r="I170">
        <v>1</v>
      </c>
      <c r="J170" t="str">
        <f t="shared" si="5"/>
        <v/>
      </c>
    </row>
    <row r="171" spans="1:10">
      <c r="A171" t="s">
        <v>156</v>
      </c>
      <c r="B171" t="s">
        <v>157</v>
      </c>
      <c r="C171" t="str">
        <f t="shared" si="7"/>
        <v>1/21</v>
      </c>
      <c r="D171" t="str">
        <f>"440/8582"</f>
        <v>440/8582</v>
      </c>
      <c r="E171">
        <v>0.66931148901077198</v>
      </c>
      <c r="F171">
        <v>0.677185741822663</v>
      </c>
      <c r="G171">
        <v>0.57606375834363599</v>
      </c>
      <c r="H171" t="s">
        <v>1562</v>
      </c>
      <c r="I171">
        <v>1</v>
      </c>
      <c r="J171" t="str">
        <f t="shared" si="5"/>
        <v/>
      </c>
    </row>
    <row r="172" spans="1:10">
      <c r="A172" t="s">
        <v>84</v>
      </c>
      <c r="B172" t="s">
        <v>85</v>
      </c>
      <c r="C172" t="str">
        <f t="shared" si="7"/>
        <v>1/21</v>
      </c>
      <c r="D172" t="str">
        <f>"492/8582"</f>
        <v>492/8582</v>
      </c>
      <c r="E172">
        <v>0.71098999270756802</v>
      </c>
      <c r="F172">
        <v>0.71514782892223205</v>
      </c>
      <c r="G172">
        <v>0.60835708825085799</v>
      </c>
      <c r="H172" t="s">
        <v>2173</v>
      </c>
      <c r="I172">
        <v>1</v>
      </c>
      <c r="J172" t="str">
        <f t="shared" si="5"/>
        <v/>
      </c>
    </row>
    <row r="173" spans="1:10">
      <c r="A173" t="s">
        <v>523</v>
      </c>
      <c r="B173" t="s">
        <v>524</v>
      </c>
      <c r="C173" t="str">
        <f t="shared" si="7"/>
        <v>1/21</v>
      </c>
      <c r="D173" t="str">
        <f>"498/8582"</f>
        <v>498/8582</v>
      </c>
      <c r="E173">
        <v>0.71546352466501695</v>
      </c>
      <c r="F173">
        <v>0.71546352466501695</v>
      </c>
      <c r="G173">
        <v>0.60862564215689896</v>
      </c>
      <c r="H173" t="s">
        <v>1562</v>
      </c>
      <c r="I173">
        <v>1</v>
      </c>
      <c r="J173" t="str">
        <f t="shared" si="5"/>
        <v/>
      </c>
    </row>
  </sheetData>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20D7B-204B-49F0-86F8-1D2B826179AE}">
  <sheetPr>
    <tabColor theme="9"/>
  </sheetPr>
  <dimension ref="A1:J92"/>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247</v>
      </c>
      <c r="B2" t="s">
        <v>248</v>
      </c>
      <c r="C2" t="str">
        <f>"3/21"</f>
        <v>3/21</v>
      </c>
      <c r="D2" t="str">
        <f>"138/8582"</f>
        <v>138/8582</v>
      </c>
      <c r="E2">
        <v>4.3765903900691997E-3</v>
      </c>
      <c r="F2">
        <v>0.133930844563074</v>
      </c>
      <c r="G2">
        <v>0.105347570043829</v>
      </c>
      <c r="H2" t="s">
        <v>2175</v>
      </c>
      <c r="I2">
        <v>3</v>
      </c>
      <c r="J2" t="str">
        <f t="shared" ref="J2:J65" si="0">IF(F2&lt;0.05,"*","")</f>
        <v/>
      </c>
    </row>
    <row r="3" spans="1:10">
      <c r="A3" t="s">
        <v>1329</v>
      </c>
      <c r="B3" t="s">
        <v>1330</v>
      </c>
      <c r="C3" t="str">
        <f>"2/21"</f>
        <v>2/21</v>
      </c>
      <c r="D3" t="str">
        <f>"41/8582"</f>
        <v>41/8582</v>
      </c>
      <c r="E3">
        <v>4.41530256801343E-3</v>
      </c>
      <c r="F3">
        <v>0.133930844563074</v>
      </c>
      <c r="G3">
        <v>0.105347570043829</v>
      </c>
      <c r="H3" t="s">
        <v>2176</v>
      </c>
      <c r="I3">
        <v>2</v>
      </c>
      <c r="J3" t="str">
        <f t="shared" si="0"/>
        <v/>
      </c>
    </row>
    <row r="4" spans="1:10">
      <c r="A4" t="s">
        <v>1331</v>
      </c>
      <c r="B4" t="s">
        <v>1332</v>
      </c>
      <c r="C4" t="str">
        <f>"2/21"</f>
        <v>2/21</v>
      </c>
      <c r="D4" t="str">
        <f>"41/8582"</f>
        <v>41/8582</v>
      </c>
      <c r="E4">
        <v>4.41530256801343E-3</v>
      </c>
      <c r="F4">
        <v>0.133930844563074</v>
      </c>
      <c r="G4">
        <v>0.105347570043829</v>
      </c>
      <c r="H4" t="s">
        <v>2176</v>
      </c>
      <c r="I4">
        <v>2</v>
      </c>
      <c r="J4" t="str">
        <f t="shared" si="0"/>
        <v/>
      </c>
    </row>
    <row r="5" spans="1:10">
      <c r="A5" t="s">
        <v>262</v>
      </c>
      <c r="B5" t="s">
        <v>263</v>
      </c>
      <c r="C5" t="str">
        <f>"4/21"</f>
        <v>4/21</v>
      </c>
      <c r="D5" t="str">
        <f>"323/8582"</f>
        <v>323/8582</v>
      </c>
      <c r="E5">
        <v>7.0952228932298902E-3</v>
      </c>
      <c r="F5">
        <v>0.15276812586354599</v>
      </c>
      <c r="G5">
        <v>0.120164633414935</v>
      </c>
      <c r="H5" t="s">
        <v>2177</v>
      </c>
      <c r="I5">
        <v>4</v>
      </c>
      <c r="J5" t="str">
        <f t="shared" si="0"/>
        <v/>
      </c>
    </row>
    <row r="6" spans="1:10">
      <c r="A6" t="s">
        <v>230</v>
      </c>
      <c r="B6" t="s">
        <v>231</v>
      </c>
      <c r="C6" t="str">
        <f>"2/21"</f>
        <v>2/21</v>
      </c>
      <c r="D6" t="str">
        <f>"57/8582"</f>
        <v>57/8582</v>
      </c>
      <c r="E6">
        <v>8.3938530694256108E-3</v>
      </c>
      <c r="F6">
        <v>0.15276812586354599</v>
      </c>
      <c r="G6">
        <v>0.120164633414935</v>
      </c>
      <c r="H6" t="s">
        <v>2176</v>
      </c>
      <c r="I6">
        <v>2</v>
      </c>
      <c r="J6" t="str">
        <f t="shared" si="0"/>
        <v/>
      </c>
    </row>
    <row r="7" spans="1:10">
      <c r="A7" t="s">
        <v>251</v>
      </c>
      <c r="B7" t="s">
        <v>252</v>
      </c>
      <c r="C7" t="str">
        <f>"3/21"</f>
        <v>3/21</v>
      </c>
      <c r="D7" t="str">
        <f>"201/8582"</f>
        <v>201/8582</v>
      </c>
      <c r="E7">
        <v>1.2334304093251799E-2</v>
      </c>
      <c r="F7">
        <v>0.15873081179130899</v>
      </c>
      <c r="G7">
        <v>0.12485477387864601</v>
      </c>
      <c r="H7" t="s">
        <v>2175</v>
      </c>
      <c r="I7">
        <v>3</v>
      </c>
      <c r="J7" t="str">
        <f t="shared" si="0"/>
        <v/>
      </c>
    </row>
    <row r="8" spans="1:10">
      <c r="A8" t="s">
        <v>309</v>
      </c>
      <c r="B8" t="s">
        <v>310</v>
      </c>
      <c r="C8" t="str">
        <f>"3/21"</f>
        <v>3/21</v>
      </c>
      <c r="D8" t="str">
        <f>"274/8582"</f>
        <v>274/8582</v>
      </c>
      <c r="E8">
        <v>2.7978607594619499E-2</v>
      </c>
      <c r="F8">
        <v>0.15873081179130899</v>
      </c>
      <c r="G8">
        <v>0.12485477387864601</v>
      </c>
      <c r="H8" t="s">
        <v>2178</v>
      </c>
      <c r="I8">
        <v>3</v>
      </c>
      <c r="J8" t="str">
        <f t="shared" si="0"/>
        <v/>
      </c>
    </row>
    <row r="9" spans="1:10">
      <c r="A9" t="s">
        <v>316</v>
      </c>
      <c r="B9" t="s">
        <v>317</v>
      </c>
      <c r="C9" t="str">
        <f>"3/21"</f>
        <v>3/21</v>
      </c>
      <c r="D9" t="str">
        <f>"394/8582"</f>
        <v>394/8582</v>
      </c>
      <c r="E9">
        <v>6.9198504047736295E-2</v>
      </c>
      <c r="F9">
        <v>0.15873081179130899</v>
      </c>
      <c r="G9">
        <v>0.12485477387864601</v>
      </c>
      <c r="H9" t="s">
        <v>2179</v>
      </c>
      <c r="I9">
        <v>3</v>
      </c>
      <c r="J9" t="str">
        <f t="shared" si="0"/>
        <v/>
      </c>
    </row>
    <row r="10" spans="1:10">
      <c r="A10" t="s">
        <v>2180</v>
      </c>
      <c r="B10" t="s">
        <v>2181</v>
      </c>
      <c r="C10" t="str">
        <f>"2/21"</f>
        <v>2/21</v>
      </c>
      <c r="D10" t="str">
        <f>"71/8582"</f>
        <v>71/8582</v>
      </c>
      <c r="E10">
        <v>1.28034784169058E-2</v>
      </c>
      <c r="F10">
        <v>0.15873081179130899</v>
      </c>
      <c r="G10">
        <v>0.12485477387864601</v>
      </c>
      <c r="H10" t="s">
        <v>2182</v>
      </c>
      <c r="I10">
        <v>2</v>
      </c>
      <c r="J10" t="str">
        <f t="shared" si="0"/>
        <v/>
      </c>
    </row>
    <row r="11" spans="1:10">
      <c r="A11" t="s">
        <v>1366</v>
      </c>
      <c r="B11" t="s">
        <v>1367</v>
      </c>
      <c r="C11" t="str">
        <f t="shared" ref="C11:C65" si="1">"1/21"</f>
        <v>1/21</v>
      </c>
      <c r="D11" t="str">
        <f>"10/8582"</f>
        <v>10/8582</v>
      </c>
      <c r="E11">
        <v>2.4214684026516099E-2</v>
      </c>
      <c r="F11">
        <v>0.15873081179130899</v>
      </c>
      <c r="G11">
        <v>0.12485477387864601</v>
      </c>
      <c r="H11" t="s">
        <v>1368</v>
      </c>
      <c r="I11">
        <v>1</v>
      </c>
      <c r="J11" t="str">
        <f t="shared" si="0"/>
        <v/>
      </c>
    </row>
    <row r="12" spans="1:10">
      <c r="A12" t="s">
        <v>100</v>
      </c>
      <c r="B12" t="s">
        <v>101</v>
      </c>
      <c r="C12" t="str">
        <f t="shared" si="1"/>
        <v>1/21</v>
      </c>
      <c r="D12" t="str">
        <f>"10/8582"</f>
        <v>10/8582</v>
      </c>
      <c r="E12">
        <v>2.4214684026516099E-2</v>
      </c>
      <c r="F12">
        <v>0.15873081179130899</v>
      </c>
      <c r="G12">
        <v>0.12485477387864601</v>
      </c>
      <c r="H12" t="s">
        <v>2183</v>
      </c>
      <c r="I12">
        <v>1</v>
      </c>
      <c r="J12" t="str">
        <f t="shared" si="0"/>
        <v/>
      </c>
    </row>
    <row r="13" spans="1:10">
      <c r="A13" t="s">
        <v>1938</v>
      </c>
      <c r="B13" t="s">
        <v>1939</v>
      </c>
      <c r="C13" t="str">
        <f t="shared" si="1"/>
        <v>1/21</v>
      </c>
      <c r="D13" t="str">
        <f>"11/8582"</f>
        <v>11/8582</v>
      </c>
      <c r="E13">
        <v>2.66051986830073E-2</v>
      </c>
      <c r="F13">
        <v>0.15873081179130899</v>
      </c>
      <c r="G13">
        <v>0.12485477387864601</v>
      </c>
      <c r="H13" t="s">
        <v>2184</v>
      </c>
      <c r="I13">
        <v>1</v>
      </c>
      <c r="J13" t="str">
        <f t="shared" si="0"/>
        <v/>
      </c>
    </row>
    <row r="14" spans="1:10">
      <c r="A14" t="s">
        <v>2185</v>
      </c>
      <c r="B14" t="s">
        <v>2186</v>
      </c>
      <c r="C14" t="str">
        <f t="shared" si="1"/>
        <v>1/21</v>
      </c>
      <c r="D14" t="str">
        <f>"12/8582"</f>
        <v>12/8582</v>
      </c>
      <c r="E14">
        <v>2.8990135193059399E-2</v>
      </c>
      <c r="F14">
        <v>0.15873081179130899</v>
      </c>
      <c r="G14">
        <v>0.12485477387864601</v>
      </c>
      <c r="H14" t="s">
        <v>2187</v>
      </c>
      <c r="I14">
        <v>1</v>
      </c>
      <c r="J14" t="str">
        <f t="shared" si="0"/>
        <v/>
      </c>
    </row>
    <row r="15" spans="1:10">
      <c r="A15" t="s">
        <v>2188</v>
      </c>
      <c r="B15" t="s">
        <v>2189</v>
      </c>
      <c r="C15" t="str">
        <f t="shared" si="1"/>
        <v>1/21</v>
      </c>
      <c r="D15" t="str">
        <f>"13/8582"</f>
        <v>13/8582</v>
      </c>
      <c r="E15">
        <v>3.1369505923624898E-2</v>
      </c>
      <c r="F15">
        <v>0.15873081179130899</v>
      </c>
      <c r="G15">
        <v>0.12485477387864601</v>
      </c>
      <c r="H15" t="s">
        <v>2190</v>
      </c>
      <c r="I15">
        <v>1</v>
      </c>
      <c r="J15" t="str">
        <f t="shared" si="0"/>
        <v/>
      </c>
    </row>
    <row r="16" spans="1:10">
      <c r="A16" t="s">
        <v>1369</v>
      </c>
      <c r="B16" t="s">
        <v>1370</v>
      </c>
      <c r="C16" t="str">
        <f t="shared" si="1"/>
        <v>1/21</v>
      </c>
      <c r="D16" t="str">
        <f>"14/8582"</f>
        <v>14/8582</v>
      </c>
      <c r="E16">
        <v>3.3743323215678099E-2</v>
      </c>
      <c r="F16">
        <v>0.15873081179130899</v>
      </c>
      <c r="G16">
        <v>0.12485477387864601</v>
      </c>
      <c r="H16" t="s">
        <v>1368</v>
      </c>
      <c r="I16">
        <v>1</v>
      </c>
      <c r="J16" t="str">
        <f t="shared" si="0"/>
        <v/>
      </c>
    </row>
    <row r="17" spans="1:10">
      <c r="A17" t="s">
        <v>943</v>
      </c>
      <c r="B17" t="s">
        <v>944</v>
      </c>
      <c r="C17" t="str">
        <f t="shared" si="1"/>
        <v>1/21</v>
      </c>
      <c r="D17" t="str">
        <f>"14/8582"</f>
        <v>14/8582</v>
      </c>
      <c r="E17">
        <v>3.3743323215678099E-2</v>
      </c>
      <c r="F17">
        <v>0.15873081179130899</v>
      </c>
      <c r="G17">
        <v>0.12485477387864601</v>
      </c>
      <c r="H17" t="s">
        <v>2191</v>
      </c>
      <c r="I17">
        <v>1</v>
      </c>
      <c r="J17" t="str">
        <f t="shared" si="0"/>
        <v/>
      </c>
    </row>
    <row r="18" spans="1:10">
      <c r="A18" t="s">
        <v>1371</v>
      </c>
      <c r="B18" t="s">
        <v>1372</v>
      </c>
      <c r="C18" t="str">
        <f t="shared" si="1"/>
        <v>1/21</v>
      </c>
      <c r="D18" t="str">
        <f>"15/8582"</f>
        <v>15/8582</v>
      </c>
      <c r="E18">
        <v>3.6111599384267098E-2</v>
      </c>
      <c r="F18">
        <v>0.15873081179130899</v>
      </c>
      <c r="G18">
        <v>0.12485477387864601</v>
      </c>
      <c r="H18" t="s">
        <v>1368</v>
      </c>
      <c r="I18">
        <v>1</v>
      </c>
      <c r="J18" t="str">
        <f t="shared" si="0"/>
        <v/>
      </c>
    </row>
    <row r="19" spans="1:10">
      <c r="A19" t="s">
        <v>2154</v>
      </c>
      <c r="B19" t="s">
        <v>2155</v>
      </c>
      <c r="C19" t="str">
        <f t="shared" si="1"/>
        <v>1/21</v>
      </c>
      <c r="D19" t="str">
        <f>"15/8582"</f>
        <v>15/8582</v>
      </c>
      <c r="E19">
        <v>3.6111599384267098E-2</v>
      </c>
      <c r="F19">
        <v>0.15873081179130899</v>
      </c>
      <c r="G19">
        <v>0.12485477387864601</v>
      </c>
      <c r="H19" t="s">
        <v>2192</v>
      </c>
      <c r="I19">
        <v>1</v>
      </c>
      <c r="J19" t="str">
        <f t="shared" si="0"/>
        <v/>
      </c>
    </row>
    <row r="20" spans="1:10">
      <c r="A20" t="s">
        <v>2193</v>
      </c>
      <c r="B20" t="s">
        <v>2194</v>
      </c>
      <c r="C20" t="str">
        <f t="shared" si="1"/>
        <v>1/21</v>
      </c>
      <c r="D20" t="str">
        <f>"16/8582"</f>
        <v>16/8582</v>
      </c>
      <c r="E20">
        <v>3.8474346718565103E-2</v>
      </c>
      <c r="F20">
        <v>0.15873081179130899</v>
      </c>
      <c r="G20">
        <v>0.12485477387864601</v>
      </c>
      <c r="H20" t="s">
        <v>2190</v>
      </c>
      <c r="I20">
        <v>1</v>
      </c>
      <c r="J20" t="str">
        <f t="shared" si="0"/>
        <v/>
      </c>
    </row>
    <row r="21" spans="1:10">
      <c r="A21" t="s">
        <v>2055</v>
      </c>
      <c r="B21" t="s">
        <v>2056</v>
      </c>
      <c r="C21" t="str">
        <f t="shared" si="1"/>
        <v>1/21</v>
      </c>
      <c r="D21" t="str">
        <f>"16/8582"</f>
        <v>16/8582</v>
      </c>
      <c r="E21">
        <v>3.8474346718565103E-2</v>
      </c>
      <c r="F21">
        <v>0.15873081179130899</v>
      </c>
      <c r="G21">
        <v>0.12485477387864601</v>
      </c>
      <c r="H21" t="s">
        <v>2183</v>
      </c>
      <c r="I21">
        <v>1</v>
      </c>
      <c r="J21" t="str">
        <f t="shared" si="0"/>
        <v/>
      </c>
    </row>
    <row r="22" spans="1:10">
      <c r="A22" t="s">
        <v>2195</v>
      </c>
      <c r="B22" t="s">
        <v>2196</v>
      </c>
      <c r="C22" t="str">
        <f t="shared" si="1"/>
        <v>1/21</v>
      </c>
      <c r="D22" t="str">
        <f>"16/8582"</f>
        <v>16/8582</v>
      </c>
      <c r="E22">
        <v>3.8474346718565103E-2</v>
      </c>
      <c r="F22">
        <v>0.15873081179130899</v>
      </c>
      <c r="G22">
        <v>0.12485477387864601</v>
      </c>
      <c r="H22" t="s">
        <v>2190</v>
      </c>
      <c r="I22">
        <v>1</v>
      </c>
      <c r="J22" t="str">
        <f t="shared" si="0"/>
        <v/>
      </c>
    </row>
    <row r="23" spans="1:10">
      <c r="A23" t="s">
        <v>2095</v>
      </c>
      <c r="B23" t="s">
        <v>2096</v>
      </c>
      <c r="C23" t="str">
        <f t="shared" si="1"/>
        <v>1/21</v>
      </c>
      <c r="D23" t="str">
        <f>"18/8582"</f>
        <v>18/8582</v>
      </c>
      <c r="E23">
        <v>4.3183303911913197E-2</v>
      </c>
      <c r="F23">
        <v>0.15873081179130899</v>
      </c>
      <c r="G23">
        <v>0.12485477387864601</v>
      </c>
      <c r="H23" t="s">
        <v>2197</v>
      </c>
      <c r="I23">
        <v>1</v>
      </c>
      <c r="J23" t="str">
        <f t="shared" si="0"/>
        <v/>
      </c>
    </row>
    <row r="24" spans="1:10">
      <c r="A24" t="s">
        <v>1496</v>
      </c>
      <c r="B24" t="s">
        <v>1497</v>
      </c>
      <c r="C24" t="str">
        <f t="shared" si="1"/>
        <v>1/21</v>
      </c>
      <c r="D24" t="str">
        <f>"19/8582"</f>
        <v>19/8582</v>
      </c>
      <c r="E24">
        <v>4.55295382203963E-2</v>
      </c>
      <c r="F24">
        <v>0.15873081179130899</v>
      </c>
      <c r="G24">
        <v>0.12485477387864601</v>
      </c>
      <c r="H24" t="s">
        <v>2198</v>
      </c>
      <c r="I24">
        <v>1</v>
      </c>
      <c r="J24" t="str">
        <f t="shared" si="0"/>
        <v/>
      </c>
    </row>
    <row r="25" spans="1:10">
      <c r="A25" t="s">
        <v>1499</v>
      </c>
      <c r="B25" t="s">
        <v>1500</v>
      </c>
      <c r="C25" t="str">
        <f t="shared" si="1"/>
        <v>1/21</v>
      </c>
      <c r="D25" t="str">
        <f>"19/8582"</f>
        <v>19/8582</v>
      </c>
      <c r="E25">
        <v>4.55295382203963E-2</v>
      </c>
      <c r="F25">
        <v>0.15873081179130899</v>
      </c>
      <c r="G25">
        <v>0.12485477387864601</v>
      </c>
      <c r="H25" t="s">
        <v>2198</v>
      </c>
      <c r="I25">
        <v>1</v>
      </c>
      <c r="J25" t="str">
        <f t="shared" si="0"/>
        <v/>
      </c>
    </row>
    <row r="26" spans="1:10">
      <c r="A26" t="s">
        <v>1505</v>
      </c>
      <c r="B26" t="s">
        <v>1506</v>
      </c>
      <c r="C26" t="str">
        <f t="shared" si="1"/>
        <v>1/21</v>
      </c>
      <c r="D26" t="str">
        <f>"23/8582"</f>
        <v>23/8582</v>
      </c>
      <c r="E26">
        <v>5.4859797578975501E-2</v>
      </c>
      <c r="F26">
        <v>0.15873081179130899</v>
      </c>
      <c r="G26">
        <v>0.12485477387864601</v>
      </c>
      <c r="H26" t="s">
        <v>2199</v>
      </c>
      <c r="I26">
        <v>1</v>
      </c>
      <c r="J26" t="str">
        <f t="shared" si="0"/>
        <v/>
      </c>
    </row>
    <row r="27" spans="1:10">
      <c r="A27" t="s">
        <v>951</v>
      </c>
      <c r="B27" t="s">
        <v>952</v>
      </c>
      <c r="C27" t="str">
        <f t="shared" si="1"/>
        <v>1/21</v>
      </c>
      <c r="D27" t="str">
        <f>"24/8582"</f>
        <v>24/8582</v>
      </c>
      <c r="E27">
        <v>5.7178753561081201E-2</v>
      </c>
      <c r="F27">
        <v>0.15873081179130899</v>
      </c>
      <c r="G27">
        <v>0.12485477387864601</v>
      </c>
      <c r="H27" t="s">
        <v>2187</v>
      </c>
      <c r="I27">
        <v>1</v>
      </c>
      <c r="J27" t="str">
        <f t="shared" si="0"/>
        <v/>
      </c>
    </row>
    <row r="28" spans="1:10">
      <c r="A28" t="s">
        <v>1894</v>
      </c>
      <c r="B28" t="s">
        <v>1895</v>
      </c>
      <c r="C28" t="str">
        <f t="shared" si="1"/>
        <v>1/21</v>
      </c>
      <c r="D28" t="str">
        <f>"25/8582"</f>
        <v>25/8582</v>
      </c>
      <c r="E28">
        <v>5.9492290155521203E-2</v>
      </c>
      <c r="F28">
        <v>0.15873081179130899</v>
      </c>
      <c r="G28">
        <v>0.12485477387864601</v>
      </c>
      <c r="H28" t="s">
        <v>2190</v>
      </c>
      <c r="I28">
        <v>1</v>
      </c>
      <c r="J28" t="str">
        <f t="shared" si="0"/>
        <v/>
      </c>
    </row>
    <row r="29" spans="1:10">
      <c r="A29" t="s">
        <v>1896</v>
      </c>
      <c r="B29" t="s">
        <v>1897</v>
      </c>
      <c r="C29" t="str">
        <f t="shared" si="1"/>
        <v>1/21</v>
      </c>
      <c r="D29" t="str">
        <f>"25/8582"</f>
        <v>25/8582</v>
      </c>
      <c r="E29">
        <v>5.9492290155521203E-2</v>
      </c>
      <c r="F29">
        <v>0.15873081179130899</v>
      </c>
      <c r="G29">
        <v>0.12485477387864601</v>
      </c>
      <c r="H29" t="s">
        <v>2190</v>
      </c>
      <c r="I29">
        <v>1</v>
      </c>
      <c r="J29" t="str">
        <f t="shared" si="0"/>
        <v/>
      </c>
    </row>
    <row r="30" spans="1:10">
      <c r="A30" t="s">
        <v>2200</v>
      </c>
      <c r="B30" t="s">
        <v>2201</v>
      </c>
      <c r="C30" t="str">
        <f t="shared" si="1"/>
        <v>1/21</v>
      </c>
      <c r="D30" t="str">
        <f>"25/8582"</f>
        <v>25/8582</v>
      </c>
      <c r="E30">
        <v>5.9492290155521203E-2</v>
      </c>
      <c r="F30">
        <v>0.15873081179130899</v>
      </c>
      <c r="G30">
        <v>0.12485477387864601</v>
      </c>
      <c r="H30" t="s">
        <v>2202</v>
      </c>
      <c r="I30">
        <v>1</v>
      </c>
      <c r="J30" t="str">
        <f t="shared" si="0"/>
        <v/>
      </c>
    </row>
    <row r="31" spans="1:10">
      <c r="A31" t="s">
        <v>1898</v>
      </c>
      <c r="B31" t="s">
        <v>1899</v>
      </c>
      <c r="C31" t="str">
        <f t="shared" si="1"/>
        <v>1/21</v>
      </c>
      <c r="D31" t="str">
        <f>"26/8582"</f>
        <v>26/8582</v>
      </c>
      <c r="E31">
        <v>6.1800419395527398E-2</v>
      </c>
      <c r="F31">
        <v>0.15873081179130899</v>
      </c>
      <c r="G31">
        <v>0.12485477387864601</v>
      </c>
      <c r="H31" t="s">
        <v>2190</v>
      </c>
      <c r="I31">
        <v>1</v>
      </c>
      <c r="J31" t="str">
        <f t="shared" si="0"/>
        <v/>
      </c>
    </row>
    <row r="32" spans="1:10">
      <c r="A32" t="s">
        <v>2203</v>
      </c>
      <c r="B32" t="s">
        <v>2204</v>
      </c>
      <c r="C32" t="str">
        <f t="shared" si="1"/>
        <v>1/21</v>
      </c>
      <c r="D32" t="str">
        <f>"26/8582"</f>
        <v>26/8582</v>
      </c>
      <c r="E32">
        <v>6.1800419395527398E-2</v>
      </c>
      <c r="F32">
        <v>0.15873081179130899</v>
      </c>
      <c r="G32">
        <v>0.12485477387864601</v>
      </c>
      <c r="H32" t="s">
        <v>2187</v>
      </c>
      <c r="I32">
        <v>1</v>
      </c>
      <c r="J32" t="str">
        <f t="shared" si="0"/>
        <v/>
      </c>
    </row>
    <row r="33" spans="1:10">
      <c r="A33" t="s">
        <v>1900</v>
      </c>
      <c r="B33" t="s">
        <v>1901</v>
      </c>
      <c r="C33" t="str">
        <f t="shared" si="1"/>
        <v>1/21</v>
      </c>
      <c r="D33" t="str">
        <f>"27/8582"</f>
        <v>27/8582</v>
      </c>
      <c r="E33">
        <v>6.4103153289016404E-2</v>
      </c>
      <c r="F33">
        <v>0.15873081179130899</v>
      </c>
      <c r="G33">
        <v>0.12485477387864601</v>
      </c>
      <c r="H33" t="s">
        <v>2190</v>
      </c>
      <c r="I33">
        <v>1</v>
      </c>
      <c r="J33" t="str">
        <f t="shared" si="0"/>
        <v/>
      </c>
    </row>
    <row r="34" spans="1:10">
      <c r="A34" t="s">
        <v>277</v>
      </c>
      <c r="B34" t="s">
        <v>278</v>
      </c>
      <c r="C34" t="str">
        <f t="shared" si="1"/>
        <v>1/21</v>
      </c>
      <c r="D34" t="str">
        <f>"27/8582"</f>
        <v>27/8582</v>
      </c>
      <c r="E34">
        <v>6.4103153289016404E-2</v>
      </c>
      <c r="F34">
        <v>0.15873081179130899</v>
      </c>
      <c r="G34">
        <v>0.12485477387864601</v>
      </c>
      <c r="H34" t="s">
        <v>2187</v>
      </c>
      <c r="I34">
        <v>1</v>
      </c>
      <c r="J34" t="str">
        <f t="shared" si="0"/>
        <v/>
      </c>
    </row>
    <row r="35" spans="1:10">
      <c r="A35" t="s">
        <v>1311</v>
      </c>
      <c r="B35" t="s">
        <v>1312</v>
      </c>
      <c r="C35" t="str">
        <f t="shared" si="1"/>
        <v>1/21</v>
      </c>
      <c r="D35" t="str">
        <f t="shared" ref="D35:D40" si="2">"28/8582"</f>
        <v>28/8582</v>
      </c>
      <c r="E35">
        <v>6.6400503818640197E-2</v>
      </c>
      <c r="F35">
        <v>0.15873081179130899</v>
      </c>
      <c r="G35">
        <v>0.12485477387864601</v>
      </c>
      <c r="H35" t="s">
        <v>2205</v>
      </c>
      <c r="I35">
        <v>1</v>
      </c>
      <c r="J35" t="str">
        <f t="shared" si="0"/>
        <v/>
      </c>
    </row>
    <row r="36" spans="1:10">
      <c r="A36" t="s">
        <v>1314</v>
      </c>
      <c r="B36" t="s">
        <v>1315</v>
      </c>
      <c r="C36" t="str">
        <f t="shared" si="1"/>
        <v>1/21</v>
      </c>
      <c r="D36" t="str">
        <f t="shared" si="2"/>
        <v>28/8582</v>
      </c>
      <c r="E36">
        <v>6.6400503818640197E-2</v>
      </c>
      <c r="F36">
        <v>0.15873081179130899</v>
      </c>
      <c r="G36">
        <v>0.12485477387864601</v>
      </c>
      <c r="H36" t="s">
        <v>2205</v>
      </c>
      <c r="I36">
        <v>1</v>
      </c>
      <c r="J36" t="str">
        <f t="shared" si="0"/>
        <v/>
      </c>
    </row>
    <row r="37" spans="1:10">
      <c r="A37" t="s">
        <v>1599</v>
      </c>
      <c r="B37" t="s">
        <v>1600</v>
      </c>
      <c r="C37" t="str">
        <f t="shared" si="1"/>
        <v>1/21</v>
      </c>
      <c r="D37" t="str">
        <f t="shared" si="2"/>
        <v>28/8582</v>
      </c>
      <c r="E37">
        <v>6.6400503818640197E-2</v>
      </c>
      <c r="F37">
        <v>0.15873081179130899</v>
      </c>
      <c r="G37">
        <v>0.12485477387864601</v>
      </c>
      <c r="H37" t="s">
        <v>2192</v>
      </c>
      <c r="I37">
        <v>1</v>
      </c>
      <c r="J37" t="str">
        <f t="shared" si="0"/>
        <v/>
      </c>
    </row>
    <row r="38" spans="1:10">
      <c r="A38" t="s">
        <v>1601</v>
      </c>
      <c r="B38" t="s">
        <v>1602</v>
      </c>
      <c r="C38" t="str">
        <f t="shared" si="1"/>
        <v>1/21</v>
      </c>
      <c r="D38" t="str">
        <f t="shared" si="2"/>
        <v>28/8582</v>
      </c>
      <c r="E38">
        <v>6.6400503818640197E-2</v>
      </c>
      <c r="F38">
        <v>0.15873081179130899</v>
      </c>
      <c r="G38">
        <v>0.12485477387864601</v>
      </c>
      <c r="H38" t="s">
        <v>2192</v>
      </c>
      <c r="I38">
        <v>1</v>
      </c>
      <c r="J38" t="str">
        <f t="shared" si="0"/>
        <v/>
      </c>
    </row>
    <row r="39" spans="1:10">
      <c r="A39" t="s">
        <v>116</v>
      </c>
      <c r="B39" t="s">
        <v>117</v>
      </c>
      <c r="C39" t="str">
        <f t="shared" si="1"/>
        <v>1/21</v>
      </c>
      <c r="D39" t="str">
        <f t="shared" si="2"/>
        <v>28/8582</v>
      </c>
      <c r="E39">
        <v>6.6400503818640197E-2</v>
      </c>
      <c r="F39">
        <v>0.15873081179130899</v>
      </c>
      <c r="G39">
        <v>0.12485477387864601</v>
      </c>
      <c r="H39" t="s">
        <v>2183</v>
      </c>
      <c r="I39">
        <v>1</v>
      </c>
      <c r="J39" t="str">
        <f t="shared" si="0"/>
        <v/>
      </c>
    </row>
    <row r="40" spans="1:10">
      <c r="A40" t="s">
        <v>1316</v>
      </c>
      <c r="B40" t="s">
        <v>1317</v>
      </c>
      <c r="C40" t="str">
        <f t="shared" si="1"/>
        <v>1/21</v>
      </c>
      <c r="D40" t="str">
        <f t="shared" si="2"/>
        <v>28/8582</v>
      </c>
      <c r="E40">
        <v>6.6400503818640197E-2</v>
      </c>
      <c r="F40">
        <v>0.15873081179130899</v>
      </c>
      <c r="G40">
        <v>0.12485477387864601</v>
      </c>
      <c r="H40" t="s">
        <v>2205</v>
      </c>
      <c r="I40">
        <v>1</v>
      </c>
      <c r="J40" t="str">
        <f t="shared" si="0"/>
        <v/>
      </c>
    </row>
    <row r="41" spans="1:10">
      <c r="A41" t="s">
        <v>2206</v>
      </c>
      <c r="B41" t="s">
        <v>2207</v>
      </c>
      <c r="C41" t="str">
        <f t="shared" si="1"/>
        <v>1/21</v>
      </c>
      <c r="D41" t="str">
        <f>"30/8582"</f>
        <v>30/8582</v>
      </c>
      <c r="E41">
        <v>7.0979102590873103E-2</v>
      </c>
      <c r="F41">
        <v>0.15873081179130899</v>
      </c>
      <c r="G41">
        <v>0.12485477387864601</v>
      </c>
      <c r="H41" t="s">
        <v>2208</v>
      </c>
      <c r="I41">
        <v>1</v>
      </c>
      <c r="J41" t="str">
        <f t="shared" si="0"/>
        <v/>
      </c>
    </row>
    <row r="42" spans="1:10">
      <c r="A42" t="s">
        <v>845</v>
      </c>
      <c r="B42" t="s">
        <v>846</v>
      </c>
      <c r="C42" t="str">
        <f t="shared" si="1"/>
        <v>1/21</v>
      </c>
      <c r="D42" t="str">
        <f>"31/8582"</f>
        <v>31/8582</v>
      </c>
      <c r="E42">
        <v>7.3260374672911702E-2</v>
      </c>
      <c r="F42">
        <v>0.15873081179130899</v>
      </c>
      <c r="G42">
        <v>0.12485477387864601</v>
      </c>
      <c r="H42" t="s">
        <v>2205</v>
      </c>
      <c r="I42">
        <v>1</v>
      </c>
      <c r="J42" t="str">
        <f t="shared" si="0"/>
        <v/>
      </c>
    </row>
    <row r="43" spans="1:10">
      <c r="A43" t="s">
        <v>1952</v>
      </c>
      <c r="B43" t="s">
        <v>1953</v>
      </c>
      <c r="C43" t="str">
        <f t="shared" si="1"/>
        <v>1/21</v>
      </c>
      <c r="D43" t="str">
        <f>"31/8582"</f>
        <v>31/8582</v>
      </c>
      <c r="E43">
        <v>7.3260374672911702E-2</v>
      </c>
      <c r="F43">
        <v>0.15873081179130899</v>
      </c>
      <c r="G43">
        <v>0.12485477387864601</v>
      </c>
      <c r="H43" t="s">
        <v>2209</v>
      </c>
      <c r="I43">
        <v>1</v>
      </c>
      <c r="J43" t="str">
        <f t="shared" si="0"/>
        <v/>
      </c>
    </row>
    <row r="44" spans="1:10">
      <c r="A44" t="s">
        <v>535</v>
      </c>
      <c r="B44" t="s">
        <v>536</v>
      </c>
      <c r="C44" t="str">
        <f t="shared" si="1"/>
        <v>1/21</v>
      </c>
      <c r="D44" t="str">
        <f>"32/8582"</f>
        <v>32/8582</v>
      </c>
      <c r="E44">
        <v>7.5536311070042397E-2</v>
      </c>
      <c r="F44">
        <v>0.15985591412497399</v>
      </c>
      <c r="G44">
        <v>0.125739758941564</v>
      </c>
      <c r="H44" t="s">
        <v>2190</v>
      </c>
      <c r="I44">
        <v>1</v>
      </c>
      <c r="J44" t="str">
        <f t="shared" si="0"/>
        <v/>
      </c>
    </row>
    <row r="45" spans="1:10">
      <c r="A45" t="s">
        <v>1327</v>
      </c>
      <c r="B45" t="s">
        <v>1328</v>
      </c>
      <c r="C45" t="str">
        <f t="shared" si="1"/>
        <v>1/21</v>
      </c>
      <c r="D45" t="str">
        <f>"34/8582"</f>
        <v>34/8582</v>
      </c>
      <c r="E45">
        <v>8.0072224212928797E-2</v>
      </c>
      <c r="F45">
        <v>0.165603918258557</v>
      </c>
      <c r="G45">
        <v>0.13026103460476501</v>
      </c>
      <c r="H45" t="s">
        <v>2205</v>
      </c>
      <c r="I45">
        <v>1</v>
      </c>
      <c r="J45" t="str">
        <f t="shared" si="0"/>
        <v/>
      </c>
    </row>
    <row r="46" spans="1:10">
      <c r="A46" t="s">
        <v>1910</v>
      </c>
      <c r="B46" t="s">
        <v>1911</v>
      </c>
      <c r="C46" t="str">
        <f t="shared" si="1"/>
        <v>1/21</v>
      </c>
      <c r="D46" t="str">
        <f>"35/8582"</f>
        <v>35/8582</v>
      </c>
      <c r="E46">
        <v>8.2332224597992901E-2</v>
      </c>
      <c r="F46">
        <v>0.16649405418705199</v>
      </c>
      <c r="G46">
        <v>0.13096119936055001</v>
      </c>
      <c r="H46" t="s">
        <v>2190</v>
      </c>
      <c r="I46">
        <v>1</v>
      </c>
      <c r="J46" t="str">
        <f t="shared" si="0"/>
        <v/>
      </c>
    </row>
    <row r="47" spans="1:10">
      <c r="A47" t="s">
        <v>876</v>
      </c>
      <c r="B47" t="s">
        <v>877</v>
      </c>
      <c r="C47" t="str">
        <f t="shared" si="1"/>
        <v>1/21</v>
      </c>
      <c r="D47" t="str">
        <f>"36/8582"</f>
        <v>36/8582</v>
      </c>
      <c r="E47">
        <v>8.4586936576867597E-2</v>
      </c>
      <c r="F47">
        <v>0.16733502670641201</v>
      </c>
      <c r="G47">
        <v>0.131622693071556</v>
      </c>
      <c r="H47" t="s">
        <v>2184</v>
      </c>
      <c r="I47">
        <v>1</v>
      </c>
      <c r="J47" t="str">
        <f t="shared" si="0"/>
        <v/>
      </c>
    </row>
    <row r="48" spans="1:10">
      <c r="A48" t="s">
        <v>1912</v>
      </c>
      <c r="B48" t="s">
        <v>1913</v>
      </c>
      <c r="C48" t="str">
        <f t="shared" si="1"/>
        <v>1/21</v>
      </c>
      <c r="D48" t="str">
        <f>"40/8582"</f>
        <v>40/8582</v>
      </c>
      <c r="E48">
        <v>9.3553135209547195E-2</v>
      </c>
      <c r="F48">
        <v>0.173741536817731</v>
      </c>
      <c r="G48">
        <v>0.136661937577856</v>
      </c>
      <c r="H48" t="s">
        <v>2190</v>
      </c>
      <c r="I48">
        <v>1</v>
      </c>
      <c r="J48" t="str">
        <f t="shared" si="0"/>
        <v/>
      </c>
    </row>
    <row r="49" spans="1:10">
      <c r="A49" t="s">
        <v>1513</v>
      </c>
      <c r="B49" t="s">
        <v>1514</v>
      </c>
      <c r="C49" t="str">
        <f t="shared" si="1"/>
        <v>1/21</v>
      </c>
      <c r="D49" t="str">
        <f>"40/8582"</f>
        <v>40/8582</v>
      </c>
      <c r="E49">
        <v>9.3553135209547195E-2</v>
      </c>
      <c r="F49">
        <v>0.173741536817731</v>
      </c>
      <c r="G49">
        <v>0.136661937577856</v>
      </c>
      <c r="H49" t="s">
        <v>2198</v>
      </c>
      <c r="I49">
        <v>1</v>
      </c>
      <c r="J49" t="str">
        <f t="shared" si="0"/>
        <v/>
      </c>
    </row>
    <row r="50" spans="1:10">
      <c r="A50" t="s">
        <v>1041</v>
      </c>
      <c r="B50" t="s">
        <v>1042</v>
      </c>
      <c r="C50" t="str">
        <f t="shared" si="1"/>
        <v>1/21</v>
      </c>
      <c r="D50" t="str">
        <f>"40/8582"</f>
        <v>40/8582</v>
      </c>
      <c r="E50">
        <v>9.3553135209547195E-2</v>
      </c>
      <c r="F50">
        <v>0.173741536817731</v>
      </c>
      <c r="G50">
        <v>0.136661937577856</v>
      </c>
      <c r="H50" t="s">
        <v>2202</v>
      </c>
      <c r="I50">
        <v>1</v>
      </c>
      <c r="J50" t="str">
        <f t="shared" si="0"/>
        <v/>
      </c>
    </row>
    <row r="51" spans="1:10">
      <c r="A51" t="s">
        <v>783</v>
      </c>
      <c r="B51" t="s">
        <v>784</v>
      </c>
      <c r="C51" t="str">
        <f t="shared" si="1"/>
        <v>1/21</v>
      </c>
      <c r="D51" t="str">
        <f>"42/8582"</f>
        <v>42/8582</v>
      </c>
      <c r="E51">
        <v>9.8004808609997399E-2</v>
      </c>
      <c r="F51">
        <v>0.178368751670195</v>
      </c>
      <c r="G51">
        <v>0.14030162074694399</v>
      </c>
      <c r="H51" t="s">
        <v>2210</v>
      </c>
      <c r="I51">
        <v>1</v>
      </c>
      <c r="J51" t="str">
        <f t="shared" si="0"/>
        <v/>
      </c>
    </row>
    <row r="52" spans="1:10">
      <c r="A52" t="s">
        <v>1515</v>
      </c>
      <c r="B52" t="s">
        <v>1516</v>
      </c>
      <c r="C52" t="str">
        <f t="shared" si="1"/>
        <v>1/21</v>
      </c>
      <c r="D52" t="str">
        <f>"46/8582"</f>
        <v>46/8582</v>
      </c>
      <c r="E52">
        <v>0.106845768457558</v>
      </c>
      <c r="F52">
        <v>0.180757264483699</v>
      </c>
      <c r="G52">
        <v>0.14218038154877399</v>
      </c>
      <c r="H52" t="s">
        <v>2199</v>
      </c>
      <c r="I52">
        <v>1</v>
      </c>
      <c r="J52" t="str">
        <f t="shared" si="0"/>
        <v/>
      </c>
    </row>
    <row r="53" spans="1:10">
      <c r="A53" t="s">
        <v>1387</v>
      </c>
      <c r="B53" t="s">
        <v>1388</v>
      </c>
      <c r="C53" t="str">
        <f t="shared" si="1"/>
        <v>1/21</v>
      </c>
      <c r="D53" t="str">
        <f>"47/8582"</f>
        <v>47/8582</v>
      </c>
      <c r="E53">
        <v>0.10904307853984301</v>
      </c>
      <c r="F53">
        <v>0.180757264483699</v>
      </c>
      <c r="G53">
        <v>0.14218038154877399</v>
      </c>
      <c r="H53" t="s">
        <v>1368</v>
      </c>
      <c r="I53">
        <v>1</v>
      </c>
      <c r="J53" t="str">
        <f t="shared" si="0"/>
        <v/>
      </c>
    </row>
    <row r="54" spans="1:10">
      <c r="A54" t="s">
        <v>1656</v>
      </c>
      <c r="B54" t="s">
        <v>1657</v>
      </c>
      <c r="C54" t="str">
        <f t="shared" si="1"/>
        <v>1/21</v>
      </c>
      <c r="D54" t="str">
        <f>"47/8582"</f>
        <v>47/8582</v>
      </c>
      <c r="E54">
        <v>0.10904307853984301</v>
      </c>
      <c r="F54">
        <v>0.180757264483699</v>
      </c>
      <c r="G54">
        <v>0.14218038154877399</v>
      </c>
      <c r="H54" t="s">
        <v>2211</v>
      </c>
      <c r="I54">
        <v>1</v>
      </c>
      <c r="J54" t="str">
        <f t="shared" si="0"/>
        <v/>
      </c>
    </row>
    <row r="55" spans="1:10">
      <c r="A55" t="s">
        <v>1658</v>
      </c>
      <c r="B55" t="s">
        <v>1659</v>
      </c>
      <c r="C55" t="str">
        <f t="shared" si="1"/>
        <v>1/21</v>
      </c>
      <c r="D55" t="str">
        <f>"47/8582"</f>
        <v>47/8582</v>
      </c>
      <c r="E55">
        <v>0.10904307853984301</v>
      </c>
      <c r="F55">
        <v>0.180757264483699</v>
      </c>
      <c r="G55">
        <v>0.14218038154877399</v>
      </c>
      <c r="H55" t="s">
        <v>2211</v>
      </c>
      <c r="I55">
        <v>1</v>
      </c>
      <c r="J55" t="str">
        <f t="shared" si="0"/>
        <v/>
      </c>
    </row>
    <row r="56" spans="1:10">
      <c r="A56" t="s">
        <v>1047</v>
      </c>
      <c r="B56" t="s">
        <v>1048</v>
      </c>
      <c r="C56" t="str">
        <f t="shared" si="1"/>
        <v>1/21</v>
      </c>
      <c r="D56" t="str">
        <f>"48/8582"</f>
        <v>48/8582</v>
      </c>
      <c r="E56">
        <v>0.111235239682276</v>
      </c>
      <c r="F56">
        <v>0.180757264483699</v>
      </c>
      <c r="G56">
        <v>0.14218038154877399</v>
      </c>
      <c r="H56" t="s">
        <v>2202</v>
      </c>
      <c r="I56">
        <v>1</v>
      </c>
      <c r="J56" t="str">
        <f t="shared" si="0"/>
        <v/>
      </c>
    </row>
    <row r="57" spans="1:10">
      <c r="A57" t="s">
        <v>878</v>
      </c>
      <c r="B57" t="s">
        <v>879</v>
      </c>
      <c r="C57" t="str">
        <f t="shared" si="1"/>
        <v>1/21</v>
      </c>
      <c r="D57" t="str">
        <f>"48/8582"</f>
        <v>48/8582</v>
      </c>
      <c r="E57">
        <v>0.111235239682276</v>
      </c>
      <c r="F57">
        <v>0.180757264483699</v>
      </c>
      <c r="G57">
        <v>0.14218038154877399</v>
      </c>
      <c r="H57" t="s">
        <v>2184</v>
      </c>
      <c r="I57">
        <v>1</v>
      </c>
      <c r="J57" t="str">
        <f t="shared" si="0"/>
        <v/>
      </c>
    </row>
    <row r="58" spans="1:10">
      <c r="A58" t="s">
        <v>928</v>
      </c>
      <c r="B58" t="s">
        <v>929</v>
      </c>
      <c r="C58" t="str">
        <f t="shared" si="1"/>
        <v>1/21</v>
      </c>
      <c r="D58" t="str">
        <f>"49/8582"</f>
        <v>49/8582</v>
      </c>
      <c r="E58">
        <v>0.113422263348396</v>
      </c>
      <c r="F58">
        <v>0.18107764850357999</v>
      </c>
      <c r="G58">
        <v>0.142432389800387</v>
      </c>
      <c r="H58" t="s">
        <v>2212</v>
      </c>
      <c r="I58">
        <v>1</v>
      </c>
      <c r="J58" t="str">
        <f t="shared" si="0"/>
        <v/>
      </c>
    </row>
    <row r="59" spans="1:10">
      <c r="A59" t="s">
        <v>1230</v>
      </c>
      <c r="B59" t="s">
        <v>1231</v>
      </c>
      <c r="C59" t="str">
        <f t="shared" si="1"/>
        <v>1/21</v>
      </c>
      <c r="D59" t="str">
        <f>"52/8582"</f>
        <v>52/8582</v>
      </c>
      <c r="E59">
        <v>0.119952623761854</v>
      </c>
      <c r="F59">
        <v>0.188201530384977</v>
      </c>
      <c r="G59">
        <v>0.14803590591299601</v>
      </c>
      <c r="H59" t="s">
        <v>2199</v>
      </c>
      <c r="I59">
        <v>1</v>
      </c>
      <c r="J59" t="str">
        <f t="shared" si="0"/>
        <v/>
      </c>
    </row>
    <row r="60" spans="1:10">
      <c r="A60" t="s">
        <v>63</v>
      </c>
      <c r="B60" t="s">
        <v>64</v>
      </c>
      <c r="C60" t="str">
        <f t="shared" si="1"/>
        <v>1/21</v>
      </c>
      <c r="D60" t="str">
        <f>"54/8582"</f>
        <v>54/8582</v>
      </c>
      <c r="E60">
        <v>0.12428071906821</v>
      </c>
      <c r="F60">
        <v>0.191687210766222</v>
      </c>
      <c r="G60">
        <v>0.15077767879818499</v>
      </c>
      <c r="H60" t="s">
        <v>2213</v>
      </c>
      <c r="I60">
        <v>1</v>
      </c>
      <c r="J60" t="str">
        <f t="shared" si="0"/>
        <v/>
      </c>
    </row>
    <row r="61" spans="1:10">
      <c r="A61" t="s">
        <v>136</v>
      </c>
      <c r="B61" t="s">
        <v>137</v>
      </c>
      <c r="C61" t="str">
        <f t="shared" si="1"/>
        <v>1/21</v>
      </c>
      <c r="D61" t="str">
        <f>"64/8582"</f>
        <v>64/8582</v>
      </c>
      <c r="E61">
        <v>0.14561884280517001</v>
      </c>
      <c r="F61">
        <v>0.220855244921175</v>
      </c>
      <c r="G61">
        <v>0.173720724750028</v>
      </c>
      <c r="H61" t="s">
        <v>2183</v>
      </c>
      <c r="I61">
        <v>1</v>
      </c>
      <c r="J61" t="str">
        <f t="shared" si="0"/>
        <v/>
      </c>
    </row>
    <row r="62" spans="1:10">
      <c r="A62" t="s">
        <v>930</v>
      </c>
      <c r="B62" t="s">
        <v>931</v>
      </c>
      <c r="C62" t="str">
        <f t="shared" si="1"/>
        <v>1/21</v>
      </c>
      <c r="D62" t="str">
        <f>"66/8582"</f>
        <v>66/8582</v>
      </c>
      <c r="E62">
        <v>0.14982662355017001</v>
      </c>
      <c r="F62">
        <v>0.22351184824697501</v>
      </c>
      <c r="G62">
        <v>0.17581036068009601</v>
      </c>
      <c r="H62" t="s">
        <v>2209</v>
      </c>
      <c r="I62">
        <v>1</v>
      </c>
      <c r="J62" t="str">
        <f t="shared" si="0"/>
        <v/>
      </c>
    </row>
    <row r="63" spans="1:10">
      <c r="A63" t="s">
        <v>1916</v>
      </c>
      <c r="B63" t="s">
        <v>1917</v>
      </c>
      <c r="C63" t="str">
        <f t="shared" si="1"/>
        <v>1/21</v>
      </c>
      <c r="D63" t="str">
        <f>"70/8582"</f>
        <v>70/8582</v>
      </c>
      <c r="E63">
        <v>0.158183050319045</v>
      </c>
      <c r="F63">
        <v>0.23217189643601699</v>
      </c>
      <c r="G63">
        <v>0.18262219731231</v>
      </c>
      <c r="H63" t="s">
        <v>2190</v>
      </c>
      <c r="I63">
        <v>1</v>
      </c>
      <c r="J63" t="str">
        <f t="shared" si="0"/>
        <v/>
      </c>
    </row>
    <row r="64" spans="1:10">
      <c r="A64" t="s">
        <v>1054</v>
      </c>
      <c r="B64" t="s">
        <v>1055</v>
      </c>
      <c r="C64" t="str">
        <f t="shared" si="1"/>
        <v>1/21</v>
      </c>
      <c r="D64" t="str">
        <f>"72/8582"</f>
        <v>72/8582</v>
      </c>
      <c r="E64">
        <v>0.16233187198089399</v>
      </c>
      <c r="F64">
        <v>0.23375478990410001</v>
      </c>
      <c r="G64">
        <v>0.18386727256771301</v>
      </c>
      <c r="H64" t="s">
        <v>2202</v>
      </c>
      <c r="I64">
        <v>1</v>
      </c>
      <c r="J64" t="str">
        <f t="shared" si="0"/>
        <v/>
      </c>
    </row>
    <row r="65" spans="1:10">
      <c r="A65" t="s">
        <v>1422</v>
      </c>
      <c r="B65" t="s">
        <v>1423</v>
      </c>
      <c r="C65" t="str">
        <f t="shared" si="1"/>
        <v>1/21</v>
      </c>
      <c r="D65" t="str">
        <f>"73/8582"</f>
        <v>73/8582</v>
      </c>
      <c r="E65">
        <v>0.16439897311936699</v>
      </c>
      <c r="F65">
        <v>0.23375478990410001</v>
      </c>
      <c r="G65">
        <v>0.18386727256771301</v>
      </c>
      <c r="H65" t="s">
        <v>2187</v>
      </c>
      <c r="I65">
        <v>1</v>
      </c>
      <c r="J65" t="str">
        <f t="shared" si="0"/>
        <v/>
      </c>
    </row>
    <row r="66" spans="1:10">
      <c r="A66" t="s">
        <v>314</v>
      </c>
      <c r="B66" t="s">
        <v>315</v>
      </c>
      <c r="C66" t="str">
        <f>"2/21"</f>
        <v>2/21</v>
      </c>
      <c r="D66" t="str">
        <f>"307/8582"</f>
        <v>307/8582</v>
      </c>
      <c r="E66">
        <v>0.17199344503094</v>
      </c>
      <c r="F66">
        <v>0.240790823043316</v>
      </c>
      <c r="G66">
        <v>0.18940168845512401</v>
      </c>
      <c r="H66" t="s">
        <v>2214</v>
      </c>
      <c r="I66">
        <v>2</v>
      </c>
      <c r="J66" t="str">
        <f t="shared" ref="J66:J92" si="3">IF(F66&lt;0.05,"*","")</f>
        <v/>
      </c>
    </row>
    <row r="67" spans="1:10">
      <c r="A67" t="s">
        <v>1007</v>
      </c>
      <c r="B67" t="s">
        <v>1008</v>
      </c>
      <c r="C67" t="str">
        <f t="shared" ref="C67:C76" si="4">"1/21"</f>
        <v>1/21</v>
      </c>
      <c r="D67" t="str">
        <f>"86/8582"</f>
        <v>86/8582</v>
      </c>
      <c r="E67">
        <v>0.190833079827809</v>
      </c>
      <c r="F67">
        <v>0.263118337338342</v>
      </c>
      <c r="G67">
        <v>0.20696410571436999</v>
      </c>
      <c r="H67" t="s">
        <v>2198</v>
      </c>
      <c r="I67">
        <v>1</v>
      </c>
      <c r="J67" t="str">
        <f t="shared" si="3"/>
        <v/>
      </c>
    </row>
    <row r="68" spans="1:10">
      <c r="A68" t="s">
        <v>1056</v>
      </c>
      <c r="B68" t="s">
        <v>1057</v>
      </c>
      <c r="C68" t="str">
        <f t="shared" si="4"/>
        <v>1/21</v>
      </c>
      <c r="D68" t="str">
        <f>"91/8582"</f>
        <v>91/8582</v>
      </c>
      <c r="E68">
        <v>0.20078639451329</v>
      </c>
      <c r="F68">
        <v>0.27096394998922202</v>
      </c>
      <c r="G68">
        <v>0.213135322143055</v>
      </c>
      <c r="H68" t="s">
        <v>2202</v>
      </c>
      <c r="I68">
        <v>1</v>
      </c>
      <c r="J68" t="str">
        <f t="shared" si="3"/>
        <v/>
      </c>
    </row>
    <row r="69" spans="1:10">
      <c r="A69" t="s">
        <v>242</v>
      </c>
      <c r="B69" t="s">
        <v>243</v>
      </c>
      <c r="C69" t="str">
        <f t="shared" si="4"/>
        <v>1/21</v>
      </c>
      <c r="D69" t="str">
        <f>"95/8582"</f>
        <v>95/8582</v>
      </c>
      <c r="E69">
        <v>0.208664980572207</v>
      </c>
      <c r="F69">
        <v>0.27096394998922202</v>
      </c>
      <c r="G69">
        <v>0.213135322143055</v>
      </c>
      <c r="H69" t="s">
        <v>2187</v>
      </c>
      <c r="I69">
        <v>1</v>
      </c>
      <c r="J69" t="str">
        <f t="shared" si="3"/>
        <v/>
      </c>
    </row>
    <row r="70" spans="1:10">
      <c r="A70" t="s">
        <v>301</v>
      </c>
      <c r="B70" t="s">
        <v>302</v>
      </c>
      <c r="C70" t="str">
        <f t="shared" si="4"/>
        <v>1/21</v>
      </c>
      <c r="D70" t="str">
        <f>"97/8582"</f>
        <v>97/8582</v>
      </c>
      <c r="E70">
        <v>0.21257648110806901</v>
      </c>
      <c r="F70">
        <v>0.27096394998922202</v>
      </c>
      <c r="G70">
        <v>0.213135322143055</v>
      </c>
      <c r="H70" t="s">
        <v>2205</v>
      </c>
      <c r="I70">
        <v>1</v>
      </c>
      <c r="J70" t="str">
        <f t="shared" si="3"/>
        <v/>
      </c>
    </row>
    <row r="71" spans="1:10">
      <c r="A71" t="s">
        <v>67</v>
      </c>
      <c r="B71" t="s">
        <v>68</v>
      </c>
      <c r="C71" t="str">
        <f t="shared" si="4"/>
        <v>1/21</v>
      </c>
      <c r="D71" t="str">
        <f>"97/8582"</f>
        <v>97/8582</v>
      </c>
      <c r="E71">
        <v>0.21257648110806901</v>
      </c>
      <c r="F71">
        <v>0.27096394998922202</v>
      </c>
      <c r="G71">
        <v>0.213135322143055</v>
      </c>
      <c r="H71" t="s">
        <v>2213</v>
      </c>
      <c r="I71">
        <v>1</v>
      </c>
      <c r="J71" t="str">
        <f t="shared" si="3"/>
        <v/>
      </c>
    </row>
    <row r="72" spans="1:10">
      <c r="A72" t="s">
        <v>1352</v>
      </c>
      <c r="B72" t="s">
        <v>1353</v>
      </c>
      <c r="C72" t="str">
        <f t="shared" si="4"/>
        <v>1/21</v>
      </c>
      <c r="D72" t="str">
        <f>"97/8582"</f>
        <v>97/8582</v>
      </c>
      <c r="E72">
        <v>0.21257648110806901</v>
      </c>
      <c r="F72">
        <v>0.27096394998922202</v>
      </c>
      <c r="G72">
        <v>0.213135322143055</v>
      </c>
      <c r="H72" t="s">
        <v>2210</v>
      </c>
      <c r="I72">
        <v>1</v>
      </c>
      <c r="J72" t="str">
        <f t="shared" si="3"/>
        <v/>
      </c>
    </row>
    <row r="73" spans="1:10">
      <c r="A73" t="s">
        <v>449</v>
      </c>
      <c r="B73" t="s">
        <v>450</v>
      </c>
      <c r="C73" t="str">
        <f t="shared" si="4"/>
        <v>1/21</v>
      </c>
      <c r="D73" t="str">
        <f>"99/8582"</f>
        <v>99/8582</v>
      </c>
      <c r="E73">
        <v>0.216469563775263</v>
      </c>
      <c r="F73">
        <v>0.27096394998922202</v>
      </c>
      <c r="G73">
        <v>0.213135322143055</v>
      </c>
      <c r="H73" t="s">
        <v>2183</v>
      </c>
      <c r="I73">
        <v>1</v>
      </c>
      <c r="J73" t="str">
        <f t="shared" si="3"/>
        <v/>
      </c>
    </row>
    <row r="74" spans="1:10">
      <c r="A74" t="s">
        <v>687</v>
      </c>
      <c r="B74" t="s">
        <v>688</v>
      </c>
      <c r="C74" t="str">
        <f t="shared" si="4"/>
        <v>1/21</v>
      </c>
      <c r="D74" t="str">
        <f>"100/8582"</f>
        <v>100/8582</v>
      </c>
      <c r="E74">
        <v>0.21840922417379099</v>
      </c>
      <c r="F74">
        <v>0.27096394998922202</v>
      </c>
      <c r="G74">
        <v>0.213135322143055</v>
      </c>
      <c r="H74" t="s">
        <v>2215</v>
      </c>
      <c r="I74">
        <v>1</v>
      </c>
      <c r="J74" t="str">
        <f t="shared" si="3"/>
        <v/>
      </c>
    </row>
    <row r="75" spans="1:10">
      <c r="A75" t="s">
        <v>689</v>
      </c>
      <c r="B75" t="s">
        <v>690</v>
      </c>
      <c r="C75" t="str">
        <f t="shared" si="4"/>
        <v>1/21</v>
      </c>
      <c r="D75" t="str">
        <f>"101/8582"</f>
        <v>101/8582</v>
      </c>
      <c r="E75">
        <v>0.22034431098024701</v>
      </c>
      <c r="F75">
        <v>0.27096394998922202</v>
      </c>
      <c r="G75">
        <v>0.213135322143055</v>
      </c>
      <c r="H75" t="s">
        <v>2184</v>
      </c>
      <c r="I75">
        <v>1</v>
      </c>
      <c r="J75" t="str">
        <f t="shared" si="3"/>
        <v/>
      </c>
    </row>
    <row r="76" spans="1:10">
      <c r="A76" t="s">
        <v>459</v>
      </c>
      <c r="B76" t="s">
        <v>460</v>
      </c>
      <c r="C76" t="str">
        <f t="shared" si="4"/>
        <v>1/21</v>
      </c>
      <c r="D76" t="str">
        <f>"106/8582"</f>
        <v>106/8582</v>
      </c>
      <c r="E76">
        <v>0.22995149898904901</v>
      </c>
      <c r="F76">
        <v>0.27900781877337899</v>
      </c>
      <c r="G76">
        <v>0.21946248324568801</v>
      </c>
      <c r="H76" t="s">
        <v>2190</v>
      </c>
      <c r="I76">
        <v>1</v>
      </c>
      <c r="J76" t="str">
        <f t="shared" si="3"/>
        <v/>
      </c>
    </row>
    <row r="77" spans="1:10">
      <c r="A77" t="s">
        <v>619</v>
      </c>
      <c r="B77" t="s">
        <v>620</v>
      </c>
      <c r="C77" t="str">
        <f>"2/21"</f>
        <v>2/21</v>
      </c>
      <c r="D77" t="str">
        <f>"400/8582"</f>
        <v>400/8582</v>
      </c>
      <c r="E77">
        <v>0.25614879812490998</v>
      </c>
      <c r="F77">
        <v>0.30272130687489401</v>
      </c>
      <c r="G77">
        <v>0.23811508233074399</v>
      </c>
      <c r="H77" t="s">
        <v>2216</v>
      </c>
      <c r="I77">
        <v>2</v>
      </c>
      <c r="J77" t="str">
        <f t="shared" si="3"/>
        <v/>
      </c>
    </row>
    <row r="78" spans="1:10">
      <c r="A78" t="s">
        <v>894</v>
      </c>
      <c r="B78" t="s">
        <v>895</v>
      </c>
      <c r="C78" t="str">
        <f>"1/21"</f>
        <v>1/21</v>
      </c>
      <c r="D78" t="str">
        <f>"119/8582"</f>
        <v>119/8582</v>
      </c>
      <c r="E78">
        <v>0.25440536524900298</v>
      </c>
      <c r="F78">
        <v>0.30272130687489401</v>
      </c>
      <c r="G78">
        <v>0.23811508233074399</v>
      </c>
      <c r="H78" t="s">
        <v>2199</v>
      </c>
      <c r="I78">
        <v>1</v>
      </c>
      <c r="J78" t="str">
        <f t="shared" si="3"/>
        <v/>
      </c>
    </row>
    <row r="79" spans="1:10">
      <c r="A79" t="s">
        <v>693</v>
      </c>
      <c r="B79" t="s">
        <v>694</v>
      </c>
      <c r="C79" t="str">
        <f>"1/21"</f>
        <v>1/21</v>
      </c>
      <c r="D79" t="str">
        <f>"132/8582"</f>
        <v>132/8582</v>
      </c>
      <c r="E79">
        <v>0.278118524011993</v>
      </c>
      <c r="F79">
        <v>0.32243091085257303</v>
      </c>
      <c r="G79">
        <v>0.25361829887767501</v>
      </c>
      <c r="H79" t="s">
        <v>2184</v>
      </c>
      <c r="I79">
        <v>1</v>
      </c>
      <c r="J79" t="str">
        <f t="shared" si="3"/>
        <v/>
      </c>
    </row>
    <row r="80" spans="1:10">
      <c r="A80" t="s">
        <v>1356</v>
      </c>
      <c r="B80" t="s">
        <v>1357</v>
      </c>
      <c r="C80" t="str">
        <f>"1/21"</f>
        <v>1/21</v>
      </c>
      <c r="D80" t="str">
        <f>"133/8582"</f>
        <v>133/8582</v>
      </c>
      <c r="E80">
        <v>0.27991254898190399</v>
      </c>
      <c r="F80">
        <v>0.32243091085257303</v>
      </c>
      <c r="G80">
        <v>0.25361829887767501</v>
      </c>
      <c r="H80" t="s">
        <v>2210</v>
      </c>
      <c r="I80">
        <v>1</v>
      </c>
      <c r="J80" t="str">
        <f t="shared" si="3"/>
        <v/>
      </c>
    </row>
    <row r="81" spans="1:10">
      <c r="A81" t="s">
        <v>477</v>
      </c>
      <c r="B81" t="s">
        <v>478</v>
      </c>
      <c r="C81" t="str">
        <f>"1/21"</f>
        <v>1/21</v>
      </c>
      <c r="D81" t="str">
        <f>"138/8582"</f>
        <v>138/8582</v>
      </c>
      <c r="E81">
        <v>0.28881916381543599</v>
      </c>
      <c r="F81">
        <v>0.32853179884005801</v>
      </c>
      <c r="G81">
        <v>0.258417146571706</v>
      </c>
      <c r="H81" t="s">
        <v>2190</v>
      </c>
      <c r="I81">
        <v>1</v>
      </c>
      <c r="J81" t="str">
        <f t="shared" si="3"/>
        <v/>
      </c>
    </row>
    <row r="82" spans="1:10">
      <c r="A82" t="s">
        <v>160</v>
      </c>
      <c r="B82" t="s">
        <v>161</v>
      </c>
      <c r="C82" t="str">
        <f>"2/21"</f>
        <v>2/21</v>
      </c>
      <c r="D82" t="str">
        <f>"447/8582"</f>
        <v>447/8582</v>
      </c>
      <c r="E82">
        <v>0.29957078708145202</v>
      </c>
      <c r="F82">
        <v>0.336554834869286</v>
      </c>
      <c r="G82">
        <v>0.26472792100765102</v>
      </c>
      <c r="H82" t="s">
        <v>2217</v>
      </c>
      <c r="I82">
        <v>2</v>
      </c>
      <c r="J82" t="str">
        <f t="shared" si="3"/>
        <v/>
      </c>
    </row>
    <row r="83" spans="1:10">
      <c r="A83" t="s">
        <v>699</v>
      </c>
      <c r="B83" t="s">
        <v>700</v>
      </c>
      <c r="C83" t="str">
        <f t="shared" ref="C83:C92" si="5">"1/21"</f>
        <v>1/21</v>
      </c>
      <c r="D83" t="str">
        <f>"163/8582"</f>
        <v>163/8582</v>
      </c>
      <c r="E83">
        <v>0.33180087401125502</v>
      </c>
      <c r="F83">
        <v>0.36821804311005202</v>
      </c>
      <c r="G83">
        <v>0.28963362558106998</v>
      </c>
      <c r="H83" t="s">
        <v>2198</v>
      </c>
      <c r="I83">
        <v>1</v>
      </c>
      <c r="J83" t="str">
        <f t="shared" si="3"/>
        <v/>
      </c>
    </row>
    <row r="84" spans="1:10">
      <c r="A84" t="s">
        <v>107</v>
      </c>
      <c r="B84" t="s">
        <v>108</v>
      </c>
      <c r="C84" t="str">
        <f t="shared" si="5"/>
        <v>1/21</v>
      </c>
      <c r="D84" t="str">
        <f>"169/8582"</f>
        <v>169/8582</v>
      </c>
      <c r="E84">
        <v>0.341742020802771</v>
      </c>
      <c r="F84">
        <v>0.37468101075966498</v>
      </c>
      <c r="G84">
        <v>0.29471727856168001</v>
      </c>
      <c r="H84" t="s">
        <v>2187</v>
      </c>
      <c r="I84">
        <v>1</v>
      </c>
      <c r="J84" t="str">
        <f t="shared" si="3"/>
        <v/>
      </c>
    </row>
    <row r="85" spans="1:10">
      <c r="A85" t="s">
        <v>863</v>
      </c>
      <c r="B85" t="s">
        <v>864</v>
      </c>
      <c r="C85" t="str">
        <f t="shared" si="5"/>
        <v>1/21</v>
      </c>
      <c r="D85" t="str">
        <f>"200/8582"</f>
        <v>200/8582</v>
      </c>
      <c r="E85">
        <v>0.39090071006891802</v>
      </c>
      <c r="F85">
        <v>0.42347576924132802</v>
      </c>
      <c r="G85">
        <v>0.33309834943216099</v>
      </c>
      <c r="H85" t="s">
        <v>2187</v>
      </c>
      <c r="I85">
        <v>1</v>
      </c>
      <c r="J85" t="str">
        <f t="shared" si="3"/>
        <v/>
      </c>
    </row>
    <row r="86" spans="1:10">
      <c r="A86" t="s">
        <v>82</v>
      </c>
      <c r="B86" t="s">
        <v>83</v>
      </c>
      <c r="C86" t="str">
        <f t="shared" si="5"/>
        <v>1/21</v>
      </c>
      <c r="D86" t="str">
        <f>"246/8582"</f>
        <v>246/8582</v>
      </c>
      <c r="E86">
        <v>0.45745097001616403</v>
      </c>
      <c r="F86">
        <v>0.48418115498969899</v>
      </c>
      <c r="G86">
        <v>0.380848103404275</v>
      </c>
      <c r="H86" t="s">
        <v>2187</v>
      </c>
      <c r="I86">
        <v>1</v>
      </c>
      <c r="J86" t="str">
        <f t="shared" si="3"/>
        <v/>
      </c>
    </row>
    <row r="87" spans="1:10">
      <c r="A87" t="s">
        <v>593</v>
      </c>
      <c r="B87" t="s">
        <v>594</v>
      </c>
      <c r="C87" t="str">
        <f t="shared" si="5"/>
        <v>1/21</v>
      </c>
      <c r="D87" t="str">
        <f>"249/8582"</f>
        <v>249/8582</v>
      </c>
      <c r="E87">
        <v>0.46154149715232001</v>
      </c>
      <c r="F87">
        <v>0.48418115498969899</v>
      </c>
      <c r="G87">
        <v>0.380848103404275</v>
      </c>
      <c r="H87" t="s">
        <v>1368</v>
      </c>
      <c r="I87">
        <v>1</v>
      </c>
      <c r="J87" t="str">
        <f t="shared" si="3"/>
        <v/>
      </c>
    </row>
    <row r="88" spans="1:10">
      <c r="A88" t="s">
        <v>596</v>
      </c>
      <c r="B88" t="s">
        <v>597</v>
      </c>
      <c r="C88" t="str">
        <f t="shared" si="5"/>
        <v>1/21</v>
      </c>
      <c r="D88" t="str">
        <f>"250/8582"</f>
        <v>250/8582</v>
      </c>
      <c r="E88">
        <v>0.46289846685828401</v>
      </c>
      <c r="F88">
        <v>0.48418115498969899</v>
      </c>
      <c r="G88">
        <v>0.380848103404275</v>
      </c>
      <c r="H88" t="s">
        <v>1368</v>
      </c>
      <c r="I88">
        <v>1</v>
      </c>
      <c r="J88" t="str">
        <f t="shared" si="3"/>
        <v/>
      </c>
    </row>
    <row r="89" spans="1:10">
      <c r="A89" t="s">
        <v>509</v>
      </c>
      <c r="B89" t="s">
        <v>510</v>
      </c>
      <c r="C89" t="str">
        <f t="shared" si="5"/>
        <v>1/21</v>
      </c>
      <c r="D89" t="str">
        <f>"256/8582"</f>
        <v>256/8582</v>
      </c>
      <c r="E89">
        <v>0.47097214231662199</v>
      </c>
      <c r="F89">
        <v>0.48702801080468899</v>
      </c>
      <c r="G89">
        <v>0.38308738848720503</v>
      </c>
      <c r="H89" t="s">
        <v>2190</v>
      </c>
      <c r="I89">
        <v>1</v>
      </c>
      <c r="J89" t="str">
        <f t="shared" si="3"/>
        <v/>
      </c>
    </row>
    <row r="90" spans="1:10">
      <c r="A90" t="s">
        <v>260</v>
      </c>
      <c r="B90" t="s">
        <v>261</v>
      </c>
      <c r="C90" t="str">
        <f t="shared" si="5"/>
        <v>1/21</v>
      </c>
      <c r="D90" t="str">
        <f>"263/8582"</f>
        <v>263/8582</v>
      </c>
      <c r="E90">
        <v>0.48024535143640201</v>
      </c>
      <c r="F90">
        <v>0.49103738180576001</v>
      </c>
      <c r="G90">
        <v>0.38624108690331599</v>
      </c>
      <c r="H90" t="s">
        <v>2199</v>
      </c>
      <c r="I90">
        <v>1</v>
      </c>
      <c r="J90" t="str">
        <f t="shared" si="3"/>
        <v/>
      </c>
    </row>
    <row r="91" spans="1:10">
      <c r="A91" t="s">
        <v>706</v>
      </c>
      <c r="B91" t="s">
        <v>707</v>
      </c>
      <c r="C91" t="str">
        <f t="shared" si="5"/>
        <v>1/21</v>
      </c>
      <c r="D91" t="str">
        <f>"395/8582"</f>
        <v>395/8582</v>
      </c>
      <c r="E91">
        <v>0.62868002043985405</v>
      </c>
      <c r="F91">
        <v>0.635665354000297</v>
      </c>
      <c r="G91">
        <v>0.50000282327380197</v>
      </c>
      <c r="H91" t="s">
        <v>2198</v>
      </c>
      <c r="I91">
        <v>1</v>
      </c>
      <c r="J91" t="str">
        <f t="shared" si="3"/>
        <v/>
      </c>
    </row>
    <row r="92" spans="1:10">
      <c r="A92" t="s">
        <v>84</v>
      </c>
      <c r="B92" t="s">
        <v>85</v>
      </c>
      <c r="C92" t="str">
        <f t="shared" si="5"/>
        <v>1/21</v>
      </c>
      <c r="D92" t="str">
        <f>"492/8582"</f>
        <v>492/8582</v>
      </c>
      <c r="E92">
        <v>0.71098999270756802</v>
      </c>
      <c r="F92">
        <v>0.71098999270756802</v>
      </c>
      <c r="G92">
        <v>0.55925181612625297</v>
      </c>
      <c r="H92" t="s">
        <v>2187</v>
      </c>
      <c r="I92">
        <v>1</v>
      </c>
      <c r="J92" t="str">
        <f t="shared" si="3"/>
        <v/>
      </c>
    </row>
  </sheetData>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871B6-B909-46D8-B053-67E546A13C2D}">
  <dimension ref="A1:J64"/>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247</v>
      </c>
      <c r="B2" t="s">
        <v>248</v>
      </c>
      <c r="C2" t="str">
        <f>"2/14"</f>
        <v>2/14</v>
      </c>
      <c r="D2" t="str">
        <f>"138/8582"</f>
        <v>138/8582</v>
      </c>
      <c r="E2">
        <v>2.0584279244901998E-2</v>
      </c>
      <c r="F2">
        <v>0.134262114981227</v>
      </c>
      <c r="G2">
        <v>8.9732407673334694E-2</v>
      </c>
      <c r="H2" t="s">
        <v>2218</v>
      </c>
      <c r="I2">
        <v>2</v>
      </c>
      <c r="J2" t="str">
        <f t="shared" ref="J2:J64" si="0">IF(F2&lt;0.05,"*","")</f>
        <v/>
      </c>
    </row>
    <row r="3" spans="1:10">
      <c r="A3" t="s">
        <v>251</v>
      </c>
      <c r="B3" t="s">
        <v>252</v>
      </c>
      <c r="C3" t="str">
        <f>"2/14"</f>
        <v>2/14</v>
      </c>
      <c r="D3" t="str">
        <f>"201/8582"</f>
        <v>201/8582</v>
      </c>
      <c r="E3">
        <v>4.1284204626949601E-2</v>
      </c>
      <c r="F3">
        <v>0.134262114981227</v>
      </c>
      <c r="G3">
        <v>8.9732407673334694E-2</v>
      </c>
      <c r="H3" t="s">
        <v>2218</v>
      </c>
      <c r="I3">
        <v>2</v>
      </c>
      <c r="J3" t="str">
        <f t="shared" si="0"/>
        <v/>
      </c>
    </row>
    <row r="4" spans="1:10">
      <c r="A4" t="s">
        <v>100</v>
      </c>
      <c r="B4" t="s">
        <v>101</v>
      </c>
      <c r="C4" t="str">
        <f t="shared" ref="C4:C38" si="1">"1/14"</f>
        <v>1/14</v>
      </c>
      <c r="D4" t="str">
        <f>"10/8582"</f>
        <v>10/8582</v>
      </c>
      <c r="E4">
        <v>1.6202414060836199E-2</v>
      </c>
      <c r="F4">
        <v>0.134262114981227</v>
      </c>
      <c r="G4">
        <v>8.9732407673334694E-2</v>
      </c>
      <c r="H4" t="s">
        <v>2183</v>
      </c>
      <c r="I4">
        <v>1</v>
      </c>
      <c r="J4" t="str">
        <f t="shared" si="0"/>
        <v/>
      </c>
    </row>
    <row r="5" spans="1:10">
      <c r="A5" t="s">
        <v>1938</v>
      </c>
      <c r="B5" t="s">
        <v>1939</v>
      </c>
      <c r="C5" t="str">
        <f t="shared" si="1"/>
        <v>1/14</v>
      </c>
      <c r="D5" t="str">
        <f>"11/8582"</f>
        <v>11/8582</v>
      </c>
      <c r="E5">
        <v>1.7809176333718601E-2</v>
      </c>
      <c r="F5">
        <v>0.134262114981227</v>
      </c>
      <c r="G5">
        <v>8.9732407673334694E-2</v>
      </c>
      <c r="H5" t="s">
        <v>2184</v>
      </c>
      <c r="I5">
        <v>1</v>
      </c>
      <c r="J5" t="str">
        <f t="shared" si="0"/>
        <v/>
      </c>
    </row>
    <row r="6" spans="1:10">
      <c r="A6" t="s">
        <v>2185</v>
      </c>
      <c r="B6" t="s">
        <v>2186</v>
      </c>
      <c r="C6" t="str">
        <f t="shared" si="1"/>
        <v>1/14</v>
      </c>
      <c r="D6" t="str">
        <f>"12/8582"</f>
        <v>12/8582</v>
      </c>
      <c r="E6">
        <v>1.9413501561968301E-2</v>
      </c>
      <c r="F6">
        <v>0.134262114981227</v>
      </c>
      <c r="G6">
        <v>8.9732407673334694E-2</v>
      </c>
      <c r="H6" t="s">
        <v>2187</v>
      </c>
      <c r="I6">
        <v>1</v>
      </c>
      <c r="J6" t="str">
        <f t="shared" si="0"/>
        <v/>
      </c>
    </row>
    <row r="7" spans="1:10">
      <c r="A7" t="s">
        <v>943</v>
      </c>
      <c r="B7" t="s">
        <v>944</v>
      </c>
      <c r="C7" t="str">
        <f t="shared" si="1"/>
        <v>1/14</v>
      </c>
      <c r="D7" t="str">
        <f>"14/8582"</f>
        <v>14/8582</v>
      </c>
      <c r="E7">
        <v>2.2614854529913599E-2</v>
      </c>
      <c r="F7">
        <v>0.134262114981227</v>
      </c>
      <c r="G7">
        <v>8.9732407673334694E-2</v>
      </c>
      <c r="H7" t="s">
        <v>2191</v>
      </c>
      <c r="I7">
        <v>1</v>
      </c>
      <c r="J7" t="str">
        <f t="shared" si="0"/>
        <v/>
      </c>
    </row>
    <row r="8" spans="1:10">
      <c r="A8" t="s">
        <v>2154</v>
      </c>
      <c r="B8" t="s">
        <v>2155</v>
      </c>
      <c r="C8" t="str">
        <f t="shared" si="1"/>
        <v>1/14</v>
      </c>
      <c r="D8" t="str">
        <f>"15/8582"</f>
        <v>15/8582</v>
      </c>
      <c r="E8">
        <v>2.4211889081335002E-2</v>
      </c>
      <c r="F8">
        <v>0.134262114981227</v>
      </c>
      <c r="G8">
        <v>8.9732407673334694E-2</v>
      </c>
      <c r="H8" t="s">
        <v>2192</v>
      </c>
      <c r="I8">
        <v>1</v>
      </c>
      <c r="J8" t="str">
        <f t="shared" si="0"/>
        <v/>
      </c>
    </row>
    <row r="9" spans="1:10">
      <c r="A9" t="s">
        <v>2055</v>
      </c>
      <c r="B9" t="s">
        <v>2056</v>
      </c>
      <c r="C9" t="str">
        <f t="shared" si="1"/>
        <v>1/14</v>
      </c>
      <c r="D9" t="str">
        <f>"16/8582"</f>
        <v>16/8582</v>
      </c>
      <c r="E9">
        <v>2.5806500211585901E-2</v>
      </c>
      <c r="F9">
        <v>0.134262114981227</v>
      </c>
      <c r="G9">
        <v>8.9732407673334694E-2</v>
      </c>
      <c r="H9" t="s">
        <v>2183</v>
      </c>
      <c r="I9">
        <v>1</v>
      </c>
      <c r="J9" t="str">
        <f t="shared" si="0"/>
        <v/>
      </c>
    </row>
    <row r="10" spans="1:10">
      <c r="A10" t="s">
        <v>1496</v>
      </c>
      <c r="B10" t="s">
        <v>1497</v>
      </c>
      <c r="C10" t="str">
        <f t="shared" si="1"/>
        <v>1/14</v>
      </c>
      <c r="D10" t="str">
        <f>"19/8582"</f>
        <v>19/8582</v>
      </c>
      <c r="E10">
        <v>3.0575827002917801E-2</v>
      </c>
      <c r="F10">
        <v>0.134262114981227</v>
      </c>
      <c r="G10">
        <v>8.9732407673334694E-2</v>
      </c>
      <c r="H10" t="s">
        <v>2198</v>
      </c>
      <c r="I10">
        <v>1</v>
      </c>
      <c r="J10" t="str">
        <f t="shared" si="0"/>
        <v/>
      </c>
    </row>
    <row r="11" spans="1:10">
      <c r="A11" t="s">
        <v>1499</v>
      </c>
      <c r="B11" t="s">
        <v>1500</v>
      </c>
      <c r="C11" t="str">
        <f t="shared" si="1"/>
        <v>1/14</v>
      </c>
      <c r="D11" t="str">
        <f>"19/8582"</f>
        <v>19/8582</v>
      </c>
      <c r="E11">
        <v>3.0575827002917801E-2</v>
      </c>
      <c r="F11">
        <v>0.134262114981227</v>
      </c>
      <c r="G11">
        <v>8.9732407673334694E-2</v>
      </c>
      <c r="H11" t="s">
        <v>2198</v>
      </c>
      <c r="I11">
        <v>1</v>
      </c>
      <c r="J11" t="str">
        <f t="shared" si="0"/>
        <v/>
      </c>
    </row>
    <row r="12" spans="1:10">
      <c r="A12" t="s">
        <v>1505</v>
      </c>
      <c r="B12" t="s">
        <v>1506</v>
      </c>
      <c r="C12" t="str">
        <f t="shared" si="1"/>
        <v>1/14</v>
      </c>
      <c r="D12" t="str">
        <f>"23/8582"</f>
        <v>23/8582</v>
      </c>
      <c r="E12">
        <v>3.6901206956775102E-2</v>
      </c>
      <c r="F12">
        <v>0.134262114981227</v>
      </c>
      <c r="G12">
        <v>8.9732407673334694E-2</v>
      </c>
      <c r="H12" t="s">
        <v>2199</v>
      </c>
      <c r="I12">
        <v>1</v>
      </c>
      <c r="J12" t="str">
        <f t="shared" si="0"/>
        <v/>
      </c>
    </row>
    <row r="13" spans="1:10">
      <c r="A13" t="s">
        <v>951</v>
      </c>
      <c r="B13" t="s">
        <v>952</v>
      </c>
      <c r="C13" t="str">
        <f t="shared" si="1"/>
        <v>1/14</v>
      </c>
      <c r="D13" t="str">
        <f>"24/8582"</f>
        <v>24/8582</v>
      </c>
      <c r="E13">
        <v>3.84765525698849E-2</v>
      </c>
      <c r="F13">
        <v>0.134262114981227</v>
      </c>
      <c r="G13">
        <v>8.9732407673334694E-2</v>
      </c>
      <c r="H13" t="s">
        <v>2187</v>
      </c>
      <c r="I13">
        <v>1</v>
      </c>
      <c r="J13" t="str">
        <f t="shared" si="0"/>
        <v/>
      </c>
    </row>
    <row r="14" spans="1:10">
      <c r="A14" t="s">
        <v>2200</v>
      </c>
      <c r="B14" t="s">
        <v>2201</v>
      </c>
      <c r="C14" t="str">
        <f t="shared" si="1"/>
        <v>1/14</v>
      </c>
      <c r="D14" t="str">
        <f>"25/8582"</f>
        <v>25/8582</v>
      </c>
      <c r="E14">
        <v>4.0049505159744703E-2</v>
      </c>
      <c r="F14">
        <v>0.134262114981227</v>
      </c>
      <c r="G14">
        <v>8.9732407673334694E-2</v>
      </c>
      <c r="H14" t="s">
        <v>2202</v>
      </c>
      <c r="I14">
        <v>1</v>
      </c>
      <c r="J14" t="str">
        <f t="shared" si="0"/>
        <v/>
      </c>
    </row>
    <row r="15" spans="1:10">
      <c r="A15" t="s">
        <v>2203</v>
      </c>
      <c r="B15" t="s">
        <v>2204</v>
      </c>
      <c r="C15" t="str">
        <f t="shared" si="1"/>
        <v>1/14</v>
      </c>
      <c r="D15" t="str">
        <f>"26/8582"</f>
        <v>26/8582</v>
      </c>
      <c r="E15">
        <v>4.1620068082236401E-2</v>
      </c>
      <c r="F15">
        <v>0.134262114981227</v>
      </c>
      <c r="G15">
        <v>8.9732407673334694E-2</v>
      </c>
      <c r="H15" t="s">
        <v>2187</v>
      </c>
      <c r="I15">
        <v>1</v>
      </c>
      <c r="J15" t="str">
        <f t="shared" si="0"/>
        <v/>
      </c>
    </row>
    <row r="16" spans="1:10">
      <c r="A16" t="s">
        <v>277</v>
      </c>
      <c r="B16" t="s">
        <v>278</v>
      </c>
      <c r="C16" t="str">
        <f t="shared" si="1"/>
        <v>1/14</v>
      </c>
      <c r="D16" t="str">
        <f>"27/8582"</f>
        <v>27/8582</v>
      </c>
      <c r="E16">
        <v>4.31882446889277E-2</v>
      </c>
      <c r="F16">
        <v>0.134262114981227</v>
      </c>
      <c r="G16">
        <v>8.9732407673334694E-2</v>
      </c>
      <c r="H16" t="s">
        <v>2187</v>
      </c>
      <c r="I16">
        <v>1</v>
      </c>
      <c r="J16" t="str">
        <f t="shared" si="0"/>
        <v/>
      </c>
    </row>
    <row r="17" spans="1:10">
      <c r="A17" t="s">
        <v>1311</v>
      </c>
      <c r="B17" t="s">
        <v>1312</v>
      </c>
      <c r="C17" t="str">
        <f t="shared" si="1"/>
        <v>1/14</v>
      </c>
      <c r="D17" t="str">
        <f t="shared" ref="D17:D22" si="2">"28/8582"</f>
        <v>28/8582</v>
      </c>
      <c r="E17">
        <v>4.4754038327075703E-2</v>
      </c>
      <c r="F17">
        <v>0.134262114981227</v>
      </c>
      <c r="G17">
        <v>8.9732407673334694E-2</v>
      </c>
      <c r="H17" t="s">
        <v>2205</v>
      </c>
      <c r="I17">
        <v>1</v>
      </c>
      <c r="J17" t="str">
        <f t="shared" si="0"/>
        <v/>
      </c>
    </row>
    <row r="18" spans="1:10">
      <c r="A18" t="s">
        <v>1314</v>
      </c>
      <c r="B18" t="s">
        <v>1315</v>
      </c>
      <c r="C18" t="str">
        <f t="shared" si="1"/>
        <v>1/14</v>
      </c>
      <c r="D18" t="str">
        <f t="shared" si="2"/>
        <v>28/8582</v>
      </c>
      <c r="E18">
        <v>4.4754038327075703E-2</v>
      </c>
      <c r="F18">
        <v>0.134262114981227</v>
      </c>
      <c r="G18">
        <v>8.9732407673334694E-2</v>
      </c>
      <c r="H18" t="s">
        <v>2205</v>
      </c>
      <c r="I18">
        <v>1</v>
      </c>
      <c r="J18" t="str">
        <f t="shared" si="0"/>
        <v/>
      </c>
    </row>
    <row r="19" spans="1:10">
      <c r="A19" t="s">
        <v>1599</v>
      </c>
      <c r="B19" t="s">
        <v>1600</v>
      </c>
      <c r="C19" t="str">
        <f t="shared" si="1"/>
        <v>1/14</v>
      </c>
      <c r="D19" t="str">
        <f t="shared" si="2"/>
        <v>28/8582</v>
      </c>
      <c r="E19">
        <v>4.4754038327075703E-2</v>
      </c>
      <c r="F19">
        <v>0.134262114981227</v>
      </c>
      <c r="G19">
        <v>8.9732407673334694E-2</v>
      </c>
      <c r="H19" t="s">
        <v>2192</v>
      </c>
      <c r="I19">
        <v>1</v>
      </c>
      <c r="J19" t="str">
        <f t="shared" si="0"/>
        <v/>
      </c>
    </row>
    <row r="20" spans="1:10">
      <c r="A20" t="s">
        <v>1601</v>
      </c>
      <c r="B20" t="s">
        <v>1602</v>
      </c>
      <c r="C20" t="str">
        <f t="shared" si="1"/>
        <v>1/14</v>
      </c>
      <c r="D20" t="str">
        <f t="shared" si="2"/>
        <v>28/8582</v>
      </c>
      <c r="E20">
        <v>4.4754038327075703E-2</v>
      </c>
      <c r="F20">
        <v>0.134262114981227</v>
      </c>
      <c r="G20">
        <v>8.9732407673334694E-2</v>
      </c>
      <c r="H20" t="s">
        <v>2192</v>
      </c>
      <c r="I20">
        <v>1</v>
      </c>
      <c r="J20" t="str">
        <f t="shared" si="0"/>
        <v/>
      </c>
    </row>
    <row r="21" spans="1:10">
      <c r="A21" t="s">
        <v>116</v>
      </c>
      <c r="B21" t="s">
        <v>117</v>
      </c>
      <c r="C21" t="str">
        <f t="shared" si="1"/>
        <v>1/14</v>
      </c>
      <c r="D21" t="str">
        <f t="shared" si="2"/>
        <v>28/8582</v>
      </c>
      <c r="E21">
        <v>4.4754038327075703E-2</v>
      </c>
      <c r="F21">
        <v>0.134262114981227</v>
      </c>
      <c r="G21">
        <v>8.9732407673334694E-2</v>
      </c>
      <c r="H21" t="s">
        <v>2183</v>
      </c>
      <c r="I21">
        <v>1</v>
      </c>
      <c r="J21" t="str">
        <f t="shared" si="0"/>
        <v/>
      </c>
    </row>
    <row r="22" spans="1:10">
      <c r="A22" t="s">
        <v>1316</v>
      </c>
      <c r="B22" t="s">
        <v>1317</v>
      </c>
      <c r="C22" t="str">
        <f t="shared" si="1"/>
        <v>1/14</v>
      </c>
      <c r="D22" t="str">
        <f t="shared" si="2"/>
        <v>28/8582</v>
      </c>
      <c r="E22">
        <v>4.4754038327075703E-2</v>
      </c>
      <c r="F22">
        <v>0.134262114981227</v>
      </c>
      <c r="G22">
        <v>8.9732407673334694E-2</v>
      </c>
      <c r="H22" t="s">
        <v>2205</v>
      </c>
      <c r="I22">
        <v>1</v>
      </c>
      <c r="J22" t="str">
        <f t="shared" si="0"/>
        <v/>
      </c>
    </row>
    <row r="23" spans="1:10">
      <c r="A23" t="s">
        <v>2206</v>
      </c>
      <c r="B23" t="s">
        <v>2207</v>
      </c>
      <c r="C23" t="str">
        <f t="shared" si="1"/>
        <v>1/14</v>
      </c>
      <c r="D23" t="str">
        <f>"30/8582"</f>
        <v>30/8582</v>
      </c>
      <c r="E23">
        <v>4.7878490065255797E-2</v>
      </c>
      <c r="F23">
        <v>0.13541481542665099</v>
      </c>
      <c r="G23">
        <v>9.0502800619315801E-2</v>
      </c>
      <c r="H23" t="s">
        <v>2208</v>
      </c>
      <c r="I23">
        <v>1</v>
      </c>
      <c r="J23" t="str">
        <f t="shared" si="0"/>
        <v/>
      </c>
    </row>
    <row r="24" spans="1:10">
      <c r="A24" t="s">
        <v>845</v>
      </c>
      <c r="B24" t="s">
        <v>846</v>
      </c>
      <c r="C24" t="str">
        <f t="shared" si="1"/>
        <v>1/14</v>
      </c>
      <c r="D24" t="str">
        <f>"31/8582"</f>
        <v>31/8582</v>
      </c>
      <c r="E24">
        <v>4.9437154838301203E-2</v>
      </c>
      <c r="F24">
        <v>0.13541481542665099</v>
      </c>
      <c r="G24">
        <v>9.0502800619315801E-2</v>
      </c>
      <c r="H24" t="s">
        <v>2205</v>
      </c>
      <c r="I24">
        <v>1</v>
      </c>
      <c r="J24" t="str">
        <f t="shared" si="0"/>
        <v/>
      </c>
    </row>
    <row r="25" spans="1:10">
      <c r="A25" t="s">
        <v>1327</v>
      </c>
      <c r="B25" t="s">
        <v>1328</v>
      </c>
      <c r="C25" t="str">
        <f t="shared" si="1"/>
        <v>1/14</v>
      </c>
      <c r="D25" t="str">
        <f>"34/8582"</f>
        <v>34/8582</v>
      </c>
      <c r="E25">
        <v>5.4098944721266501E-2</v>
      </c>
      <c r="F25">
        <v>0.13876401863291901</v>
      </c>
      <c r="G25">
        <v>9.2741198752159706E-2</v>
      </c>
      <c r="H25" t="s">
        <v>2205</v>
      </c>
      <c r="I25">
        <v>1</v>
      </c>
      <c r="J25" t="str">
        <f t="shared" si="0"/>
        <v/>
      </c>
    </row>
    <row r="26" spans="1:10">
      <c r="A26" t="s">
        <v>876</v>
      </c>
      <c r="B26" t="s">
        <v>877</v>
      </c>
      <c r="C26" t="str">
        <f t="shared" si="1"/>
        <v>1/14</v>
      </c>
      <c r="D26" t="str">
        <f>"36/8582"</f>
        <v>36/8582</v>
      </c>
      <c r="E26">
        <v>5.7195000817498398E-2</v>
      </c>
      <c r="F26">
        <v>0.13876401863291901</v>
      </c>
      <c r="G26">
        <v>9.2741198752159706E-2</v>
      </c>
      <c r="H26" t="s">
        <v>2184</v>
      </c>
      <c r="I26">
        <v>1</v>
      </c>
      <c r="J26" t="str">
        <f t="shared" si="0"/>
        <v/>
      </c>
    </row>
    <row r="27" spans="1:10">
      <c r="A27" t="s">
        <v>1513</v>
      </c>
      <c r="B27" t="s">
        <v>1514</v>
      </c>
      <c r="C27" t="str">
        <f t="shared" si="1"/>
        <v>1/14</v>
      </c>
      <c r="D27" t="str">
        <f>"40/8582"</f>
        <v>40/8582</v>
      </c>
      <c r="E27">
        <v>6.3358902979864504E-2</v>
      </c>
      <c r="F27">
        <v>0.13876401863291901</v>
      </c>
      <c r="G27">
        <v>9.2741198752159706E-2</v>
      </c>
      <c r="H27" t="s">
        <v>2198</v>
      </c>
      <c r="I27">
        <v>1</v>
      </c>
      <c r="J27" t="str">
        <f t="shared" si="0"/>
        <v/>
      </c>
    </row>
    <row r="28" spans="1:10">
      <c r="A28" t="s">
        <v>1041</v>
      </c>
      <c r="B28" t="s">
        <v>1042</v>
      </c>
      <c r="C28" t="str">
        <f t="shared" si="1"/>
        <v>1/14</v>
      </c>
      <c r="D28" t="str">
        <f>"40/8582"</f>
        <v>40/8582</v>
      </c>
      <c r="E28">
        <v>6.3358902979864504E-2</v>
      </c>
      <c r="F28">
        <v>0.13876401863291901</v>
      </c>
      <c r="G28">
        <v>9.2741198752159706E-2</v>
      </c>
      <c r="H28" t="s">
        <v>2202</v>
      </c>
      <c r="I28">
        <v>1</v>
      </c>
      <c r="J28" t="str">
        <f t="shared" si="0"/>
        <v/>
      </c>
    </row>
    <row r="29" spans="1:10">
      <c r="A29" t="s">
        <v>1329</v>
      </c>
      <c r="B29" t="s">
        <v>1330</v>
      </c>
      <c r="C29" t="str">
        <f t="shared" si="1"/>
        <v>1/14</v>
      </c>
      <c r="D29" t="str">
        <f>"41/8582"</f>
        <v>41/8582</v>
      </c>
      <c r="E29">
        <v>6.4894020675753394E-2</v>
      </c>
      <c r="F29">
        <v>0.13876401863291901</v>
      </c>
      <c r="G29">
        <v>9.2741198752159706E-2</v>
      </c>
      <c r="H29" t="s">
        <v>2205</v>
      </c>
      <c r="I29">
        <v>1</v>
      </c>
      <c r="J29" t="str">
        <f t="shared" si="0"/>
        <v/>
      </c>
    </row>
    <row r="30" spans="1:10">
      <c r="A30" t="s">
        <v>1331</v>
      </c>
      <c r="B30" t="s">
        <v>1332</v>
      </c>
      <c r="C30" t="str">
        <f t="shared" si="1"/>
        <v>1/14</v>
      </c>
      <c r="D30" t="str">
        <f>"41/8582"</f>
        <v>41/8582</v>
      </c>
      <c r="E30">
        <v>6.4894020675753394E-2</v>
      </c>
      <c r="F30">
        <v>0.13876401863291901</v>
      </c>
      <c r="G30">
        <v>9.2741198752159706E-2</v>
      </c>
      <c r="H30" t="s">
        <v>2205</v>
      </c>
      <c r="I30">
        <v>1</v>
      </c>
      <c r="J30" t="str">
        <f t="shared" si="0"/>
        <v/>
      </c>
    </row>
    <row r="31" spans="1:10">
      <c r="A31" t="s">
        <v>1515</v>
      </c>
      <c r="B31" t="s">
        <v>1516</v>
      </c>
      <c r="C31" t="str">
        <f t="shared" si="1"/>
        <v>1/14</v>
      </c>
      <c r="D31" t="str">
        <f>"46/8582"</f>
        <v>46/8582</v>
      </c>
      <c r="E31">
        <v>7.2534626406918198E-2</v>
      </c>
      <c r="F31">
        <v>0.13876401863291901</v>
      </c>
      <c r="G31">
        <v>9.2741198752159706E-2</v>
      </c>
      <c r="H31" t="s">
        <v>2199</v>
      </c>
      <c r="I31">
        <v>1</v>
      </c>
      <c r="J31" t="str">
        <f t="shared" si="0"/>
        <v/>
      </c>
    </row>
    <row r="32" spans="1:10">
      <c r="A32" t="s">
        <v>1656</v>
      </c>
      <c r="B32" t="s">
        <v>1657</v>
      </c>
      <c r="C32" t="str">
        <f t="shared" si="1"/>
        <v>1/14</v>
      </c>
      <c r="D32" t="str">
        <f>"47/8582"</f>
        <v>47/8582</v>
      </c>
      <c r="E32">
        <v>7.4055773926869198E-2</v>
      </c>
      <c r="F32">
        <v>0.13876401863291901</v>
      </c>
      <c r="G32">
        <v>9.2741198752159706E-2</v>
      </c>
      <c r="H32" t="s">
        <v>2211</v>
      </c>
      <c r="I32">
        <v>1</v>
      </c>
      <c r="J32" t="str">
        <f t="shared" si="0"/>
        <v/>
      </c>
    </row>
    <row r="33" spans="1:10">
      <c r="A33" t="s">
        <v>1658</v>
      </c>
      <c r="B33" t="s">
        <v>1659</v>
      </c>
      <c r="C33" t="str">
        <f t="shared" si="1"/>
        <v>1/14</v>
      </c>
      <c r="D33" t="str">
        <f>"47/8582"</f>
        <v>47/8582</v>
      </c>
      <c r="E33">
        <v>7.4055773926869198E-2</v>
      </c>
      <c r="F33">
        <v>0.13876401863291901</v>
      </c>
      <c r="G33">
        <v>9.2741198752159706E-2</v>
      </c>
      <c r="H33" t="s">
        <v>2211</v>
      </c>
      <c r="I33">
        <v>1</v>
      </c>
      <c r="J33" t="str">
        <f t="shared" si="0"/>
        <v/>
      </c>
    </row>
    <row r="34" spans="1:10">
      <c r="A34" t="s">
        <v>1047</v>
      </c>
      <c r="B34" t="s">
        <v>1048</v>
      </c>
      <c r="C34" t="str">
        <f t="shared" si="1"/>
        <v>1/14</v>
      </c>
      <c r="D34" t="str">
        <f>"48/8582"</f>
        <v>48/8582</v>
      </c>
      <c r="E34">
        <v>7.5574604526169001E-2</v>
      </c>
      <c r="F34">
        <v>0.13876401863291901</v>
      </c>
      <c r="G34">
        <v>9.2741198752159706E-2</v>
      </c>
      <c r="H34" t="s">
        <v>2202</v>
      </c>
      <c r="I34">
        <v>1</v>
      </c>
      <c r="J34" t="str">
        <f t="shared" si="0"/>
        <v/>
      </c>
    </row>
    <row r="35" spans="1:10">
      <c r="A35" t="s">
        <v>878</v>
      </c>
      <c r="B35" t="s">
        <v>879</v>
      </c>
      <c r="C35" t="str">
        <f t="shared" si="1"/>
        <v>1/14</v>
      </c>
      <c r="D35" t="str">
        <f>"48/8582"</f>
        <v>48/8582</v>
      </c>
      <c r="E35">
        <v>7.5574604526169001E-2</v>
      </c>
      <c r="F35">
        <v>0.13876401863291901</v>
      </c>
      <c r="G35">
        <v>9.2741198752159706E-2</v>
      </c>
      <c r="H35" t="s">
        <v>2184</v>
      </c>
      <c r="I35">
        <v>1</v>
      </c>
      <c r="J35" t="str">
        <f t="shared" si="0"/>
        <v/>
      </c>
    </row>
    <row r="36" spans="1:10">
      <c r="A36" t="s">
        <v>928</v>
      </c>
      <c r="B36" t="s">
        <v>929</v>
      </c>
      <c r="C36" t="str">
        <f t="shared" si="1"/>
        <v>1/14</v>
      </c>
      <c r="D36" t="str">
        <f>"49/8582"</f>
        <v>49/8582</v>
      </c>
      <c r="E36">
        <v>7.7091121462732795E-2</v>
      </c>
      <c r="F36">
        <v>0.13876401863291901</v>
      </c>
      <c r="G36">
        <v>9.2741198752159706E-2</v>
      </c>
      <c r="H36" t="s">
        <v>2212</v>
      </c>
      <c r="I36">
        <v>1</v>
      </c>
      <c r="J36" t="str">
        <f t="shared" si="0"/>
        <v/>
      </c>
    </row>
    <row r="37" spans="1:10">
      <c r="A37" t="s">
        <v>1230</v>
      </c>
      <c r="B37" t="s">
        <v>1231</v>
      </c>
      <c r="C37" t="str">
        <f t="shared" si="1"/>
        <v>1/14</v>
      </c>
      <c r="D37" t="str">
        <f>"52/8582"</f>
        <v>52/8582</v>
      </c>
      <c r="E37">
        <v>8.1626822812189706E-2</v>
      </c>
      <c r="F37">
        <v>0.14284693992133199</v>
      </c>
      <c r="G37">
        <v>9.5469968201391406E-2</v>
      </c>
      <c r="H37" t="s">
        <v>2199</v>
      </c>
      <c r="I37">
        <v>1</v>
      </c>
      <c r="J37" t="str">
        <f t="shared" si="0"/>
        <v/>
      </c>
    </row>
    <row r="38" spans="1:10">
      <c r="A38" t="s">
        <v>230</v>
      </c>
      <c r="B38" t="s">
        <v>231</v>
      </c>
      <c r="C38" t="str">
        <f t="shared" si="1"/>
        <v>1/14</v>
      </c>
      <c r="D38" t="str">
        <f>"57/8582"</f>
        <v>57/8582</v>
      </c>
      <c r="E38">
        <v>8.9140354662885599E-2</v>
      </c>
      <c r="F38">
        <v>0.15177952280437301</v>
      </c>
      <c r="G38">
        <v>0.101439948407267</v>
      </c>
      <c r="H38" t="s">
        <v>2205</v>
      </c>
      <c r="I38">
        <v>1</v>
      </c>
      <c r="J38" t="str">
        <f t="shared" si="0"/>
        <v/>
      </c>
    </row>
    <row r="39" spans="1:10">
      <c r="A39" t="s">
        <v>262</v>
      </c>
      <c r="B39" t="s">
        <v>263</v>
      </c>
      <c r="C39" t="str">
        <f>"2/14"</f>
        <v>2/14</v>
      </c>
      <c r="D39" t="str">
        <f>"323/8582"</f>
        <v>323/8582</v>
      </c>
      <c r="E39">
        <v>9.54248889282579E-2</v>
      </c>
      <c r="F39">
        <v>0.15820442111790101</v>
      </c>
      <c r="G39">
        <v>0.105733948950978</v>
      </c>
      <c r="H39" t="s">
        <v>2218</v>
      </c>
      <c r="I39">
        <v>2</v>
      </c>
      <c r="J39" t="str">
        <f t="shared" si="0"/>
        <v/>
      </c>
    </row>
    <row r="40" spans="1:10">
      <c r="A40" t="s">
        <v>136</v>
      </c>
      <c r="B40" t="s">
        <v>137</v>
      </c>
      <c r="C40" t="str">
        <f>"1/14"</f>
        <v>1/14</v>
      </c>
      <c r="D40" t="str">
        <f>"64/8582"</f>
        <v>64/8582</v>
      </c>
      <c r="E40">
        <v>9.9563438555765105E-2</v>
      </c>
      <c r="F40">
        <v>0.16083324689777401</v>
      </c>
      <c r="G40">
        <v>0.10749089182808599</v>
      </c>
      <c r="H40" t="s">
        <v>2183</v>
      </c>
      <c r="I40">
        <v>1</v>
      </c>
      <c r="J40" t="str">
        <f t="shared" si="0"/>
        <v/>
      </c>
    </row>
    <row r="41" spans="1:10">
      <c r="A41" t="s">
        <v>2180</v>
      </c>
      <c r="B41" t="s">
        <v>2181</v>
      </c>
      <c r="C41" t="str">
        <f>"1/14"</f>
        <v>1/14</v>
      </c>
      <c r="D41" t="str">
        <f>"71/8582"</f>
        <v>71/8582</v>
      </c>
      <c r="E41">
        <v>0.109875678547999</v>
      </c>
      <c r="F41">
        <v>0.16920273958165499</v>
      </c>
      <c r="G41">
        <v>0.1130845377321</v>
      </c>
      <c r="H41" t="s">
        <v>2219</v>
      </c>
      <c r="I41">
        <v>1</v>
      </c>
      <c r="J41" t="str">
        <f t="shared" si="0"/>
        <v/>
      </c>
    </row>
    <row r="42" spans="1:10">
      <c r="A42" t="s">
        <v>1054</v>
      </c>
      <c r="B42" t="s">
        <v>1055</v>
      </c>
      <c r="C42" t="str">
        <f>"1/14"</f>
        <v>1/14</v>
      </c>
      <c r="D42" t="str">
        <f>"72/8582"</f>
        <v>72/8582</v>
      </c>
      <c r="E42">
        <v>0.111339870828615</v>
      </c>
      <c r="F42">
        <v>0.16920273958165499</v>
      </c>
      <c r="G42">
        <v>0.1130845377321</v>
      </c>
      <c r="H42" t="s">
        <v>2202</v>
      </c>
      <c r="I42">
        <v>1</v>
      </c>
      <c r="J42" t="str">
        <f t="shared" si="0"/>
        <v/>
      </c>
    </row>
    <row r="43" spans="1:10">
      <c r="A43" t="s">
        <v>1422</v>
      </c>
      <c r="B43" t="s">
        <v>1423</v>
      </c>
      <c r="C43" t="str">
        <f>"1/14"</f>
        <v>1/14</v>
      </c>
      <c r="D43" t="str">
        <f>"73/8582"</f>
        <v>73/8582</v>
      </c>
      <c r="E43">
        <v>0.11280182638777</v>
      </c>
      <c r="F43">
        <v>0.16920273958165499</v>
      </c>
      <c r="G43">
        <v>0.1130845377321</v>
      </c>
      <c r="H43" t="s">
        <v>2187</v>
      </c>
      <c r="I43">
        <v>1</v>
      </c>
      <c r="J43" t="str">
        <f t="shared" si="0"/>
        <v/>
      </c>
    </row>
    <row r="44" spans="1:10">
      <c r="A44" t="s">
        <v>316</v>
      </c>
      <c r="B44" t="s">
        <v>317</v>
      </c>
      <c r="C44" t="str">
        <f>"2/14"</f>
        <v>2/14</v>
      </c>
      <c r="D44" t="str">
        <f>"394/8582"</f>
        <v>394/8582</v>
      </c>
      <c r="E44">
        <v>0.133085811015419</v>
      </c>
      <c r="F44">
        <v>0.19055468395389499</v>
      </c>
      <c r="G44">
        <v>0.12735484307695599</v>
      </c>
      <c r="H44" t="s">
        <v>2220</v>
      </c>
      <c r="I44">
        <v>2</v>
      </c>
      <c r="J44" t="str">
        <f t="shared" si="0"/>
        <v/>
      </c>
    </row>
    <row r="45" spans="1:10">
      <c r="A45" t="s">
        <v>1007</v>
      </c>
      <c r="B45" t="s">
        <v>1008</v>
      </c>
      <c r="C45" t="str">
        <f t="shared" ref="C45:C64" si="3">"1/14"</f>
        <v>1/14</v>
      </c>
      <c r="D45" t="str">
        <f>"86/8582"</f>
        <v>86/8582</v>
      </c>
      <c r="E45">
        <v>0.13160513669608201</v>
      </c>
      <c r="F45">
        <v>0.19055468395389499</v>
      </c>
      <c r="G45">
        <v>0.12735484307695599</v>
      </c>
      <c r="H45" t="s">
        <v>2198</v>
      </c>
      <c r="I45">
        <v>1</v>
      </c>
      <c r="J45" t="str">
        <f t="shared" si="0"/>
        <v/>
      </c>
    </row>
    <row r="46" spans="1:10">
      <c r="A46" t="s">
        <v>1056</v>
      </c>
      <c r="B46" t="s">
        <v>1057</v>
      </c>
      <c r="C46" t="str">
        <f t="shared" si="3"/>
        <v>1/14</v>
      </c>
      <c r="D46" t="str">
        <f>"91/8582"</f>
        <v>91/8582</v>
      </c>
      <c r="E46">
        <v>0.13873812339545499</v>
      </c>
      <c r="F46">
        <v>0.192579872745195</v>
      </c>
      <c r="G46">
        <v>0.12870835271191</v>
      </c>
      <c r="H46" t="s">
        <v>2202</v>
      </c>
      <c r="I46">
        <v>1</v>
      </c>
      <c r="J46" t="str">
        <f t="shared" si="0"/>
        <v/>
      </c>
    </row>
    <row r="47" spans="1:10">
      <c r="A47" t="s">
        <v>242</v>
      </c>
      <c r="B47" t="s">
        <v>243</v>
      </c>
      <c r="C47" t="str">
        <f t="shared" si="3"/>
        <v>1/14</v>
      </c>
      <c r="D47" t="str">
        <f>"95/8582"</f>
        <v>95/8582</v>
      </c>
      <c r="E47">
        <v>0.14440529950027201</v>
      </c>
      <c r="F47">
        <v>0.192579872745195</v>
      </c>
      <c r="G47">
        <v>0.12870835271191</v>
      </c>
      <c r="H47" t="s">
        <v>2187</v>
      </c>
      <c r="I47">
        <v>1</v>
      </c>
      <c r="J47" t="str">
        <f t="shared" si="0"/>
        <v/>
      </c>
    </row>
    <row r="48" spans="1:10">
      <c r="A48" t="s">
        <v>301</v>
      </c>
      <c r="B48" t="s">
        <v>302</v>
      </c>
      <c r="C48" t="str">
        <f t="shared" si="3"/>
        <v>1/14</v>
      </c>
      <c r="D48" t="str">
        <f>"97/8582"</f>
        <v>97/8582</v>
      </c>
      <c r="E48">
        <v>0.14722588411179899</v>
      </c>
      <c r="F48">
        <v>0.192579872745195</v>
      </c>
      <c r="G48">
        <v>0.12870835271191</v>
      </c>
      <c r="H48" t="s">
        <v>2205</v>
      </c>
      <c r="I48">
        <v>1</v>
      </c>
      <c r="J48" t="str">
        <f t="shared" si="0"/>
        <v/>
      </c>
    </row>
    <row r="49" spans="1:10">
      <c r="A49" t="s">
        <v>449</v>
      </c>
      <c r="B49" t="s">
        <v>450</v>
      </c>
      <c r="C49" t="str">
        <f t="shared" si="3"/>
        <v>1/14</v>
      </c>
      <c r="D49" t="str">
        <f>"99/8582"</f>
        <v>99/8582</v>
      </c>
      <c r="E49">
        <v>0.15003783242183999</v>
      </c>
      <c r="F49">
        <v>0.192579872745195</v>
      </c>
      <c r="G49">
        <v>0.12870835271191</v>
      </c>
      <c r="H49" t="s">
        <v>2183</v>
      </c>
      <c r="I49">
        <v>1</v>
      </c>
      <c r="J49" t="str">
        <f t="shared" si="0"/>
        <v/>
      </c>
    </row>
    <row r="50" spans="1:10">
      <c r="A50" t="s">
        <v>687</v>
      </c>
      <c r="B50" t="s">
        <v>688</v>
      </c>
      <c r="C50" t="str">
        <f t="shared" si="3"/>
        <v>1/14</v>
      </c>
      <c r="D50" t="str">
        <f>"100/8582"</f>
        <v>100/8582</v>
      </c>
      <c r="E50">
        <v>0.15144057559596499</v>
      </c>
      <c r="F50">
        <v>0.192579872745195</v>
      </c>
      <c r="G50">
        <v>0.12870835271191</v>
      </c>
      <c r="H50" t="s">
        <v>2215</v>
      </c>
      <c r="I50">
        <v>1</v>
      </c>
      <c r="J50" t="str">
        <f t="shared" si="0"/>
        <v/>
      </c>
    </row>
    <row r="51" spans="1:10">
      <c r="A51" t="s">
        <v>689</v>
      </c>
      <c r="B51" t="s">
        <v>690</v>
      </c>
      <c r="C51" t="str">
        <f t="shared" si="3"/>
        <v>1/14</v>
      </c>
      <c r="D51" t="str">
        <f>"101/8582"</f>
        <v>101/8582</v>
      </c>
      <c r="E51">
        <v>0.15284116884539301</v>
      </c>
      <c r="F51">
        <v>0.192579872745195</v>
      </c>
      <c r="G51">
        <v>0.12870835271191</v>
      </c>
      <c r="H51" t="s">
        <v>2184</v>
      </c>
      <c r="I51">
        <v>1</v>
      </c>
      <c r="J51" t="str">
        <f t="shared" si="0"/>
        <v/>
      </c>
    </row>
    <row r="52" spans="1:10">
      <c r="A52" t="s">
        <v>894</v>
      </c>
      <c r="B52" t="s">
        <v>895</v>
      </c>
      <c r="C52" t="str">
        <f t="shared" si="3"/>
        <v>1/14</v>
      </c>
      <c r="D52" t="str">
        <f>"119/8582"</f>
        <v>119/8582</v>
      </c>
      <c r="E52">
        <v>0.177687659031771</v>
      </c>
      <c r="F52">
        <v>0.21949651998042299</v>
      </c>
      <c r="G52">
        <v>0.146697757714568</v>
      </c>
      <c r="H52" t="s">
        <v>2199</v>
      </c>
      <c r="I52">
        <v>1</v>
      </c>
      <c r="J52" t="str">
        <f t="shared" si="0"/>
        <v/>
      </c>
    </row>
    <row r="53" spans="1:10">
      <c r="A53" t="s">
        <v>693</v>
      </c>
      <c r="B53" t="s">
        <v>694</v>
      </c>
      <c r="C53" t="str">
        <f t="shared" si="3"/>
        <v>1/14</v>
      </c>
      <c r="D53" t="str">
        <f>"132/8582"</f>
        <v>132/8582</v>
      </c>
      <c r="E53">
        <v>0.19520963364275701</v>
      </c>
      <c r="F53">
        <v>0.236503979221033</v>
      </c>
      <c r="G53">
        <v>0.15806448068239401</v>
      </c>
      <c r="H53" t="s">
        <v>2184</v>
      </c>
      <c r="I53">
        <v>1</v>
      </c>
      <c r="J53" t="str">
        <f t="shared" si="0"/>
        <v/>
      </c>
    </row>
    <row r="54" spans="1:10">
      <c r="A54" t="s">
        <v>699</v>
      </c>
      <c r="B54" t="s">
        <v>700</v>
      </c>
      <c r="C54" t="str">
        <f t="shared" si="3"/>
        <v>1/14</v>
      </c>
      <c r="D54" t="str">
        <f>"163/8582"</f>
        <v>163/8582</v>
      </c>
      <c r="E54">
        <v>0.23560341668760201</v>
      </c>
      <c r="F54">
        <v>0.28005689153432001</v>
      </c>
      <c r="G54">
        <v>0.187172525670389</v>
      </c>
      <c r="H54" t="s">
        <v>2198</v>
      </c>
      <c r="I54">
        <v>1</v>
      </c>
      <c r="J54" t="str">
        <f t="shared" si="0"/>
        <v/>
      </c>
    </row>
    <row r="55" spans="1:10">
      <c r="A55" t="s">
        <v>107</v>
      </c>
      <c r="B55" t="s">
        <v>108</v>
      </c>
      <c r="C55" t="str">
        <f t="shared" si="3"/>
        <v>1/14</v>
      </c>
      <c r="D55" t="str">
        <f>"169/8582"</f>
        <v>169/8582</v>
      </c>
      <c r="E55">
        <v>0.243200742508797</v>
      </c>
      <c r="F55">
        <v>0.28373419959359603</v>
      </c>
      <c r="G55">
        <v>0.18963020858385701</v>
      </c>
      <c r="H55" t="s">
        <v>2187</v>
      </c>
      <c r="I55">
        <v>1</v>
      </c>
      <c r="J55" t="str">
        <f t="shared" si="0"/>
        <v/>
      </c>
    </row>
    <row r="56" spans="1:10">
      <c r="A56" t="s">
        <v>863</v>
      </c>
      <c r="B56" t="s">
        <v>864</v>
      </c>
      <c r="C56" t="str">
        <f t="shared" si="3"/>
        <v>1/14</v>
      </c>
      <c r="D56" t="str">
        <f>"200/8582"</f>
        <v>200/8582</v>
      </c>
      <c r="E56">
        <v>0.28134897184610003</v>
      </c>
      <c r="F56">
        <v>0.32227245866007798</v>
      </c>
      <c r="G56">
        <v>0.215386772705148</v>
      </c>
      <c r="H56" t="s">
        <v>2187</v>
      </c>
      <c r="I56">
        <v>1</v>
      </c>
      <c r="J56" t="str">
        <f t="shared" si="0"/>
        <v/>
      </c>
    </row>
    <row r="57" spans="1:10">
      <c r="A57" t="s">
        <v>82</v>
      </c>
      <c r="B57" t="s">
        <v>83</v>
      </c>
      <c r="C57" t="str">
        <f t="shared" si="3"/>
        <v>1/14</v>
      </c>
      <c r="D57" t="str">
        <f>"246/8582"</f>
        <v>246/8582</v>
      </c>
      <c r="E57">
        <v>0.33467675453933299</v>
      </c>
      <c r="F57">
        <v>0.37651134885674897</v>
      </c>
      <c r="G57">
        <v>0.251636657548371</v>
      </c>
      <c r="H57" t="s">
        <v>2187</v>
      </c>
      <c r="I57">
        <v>1</v>
      </c>
      <c r="J57" t="str">
        <f t="shared" si="0"/>
        <v/>
      </c>
    </row>
    <row r="58" spans="1:10">
      <c r="A58" t="s">
        <v>260</v>
      </c>
      <c r="B58" t="s">
        <v>261</v>
      </c>
      <c r="C58" t="str">
        <f t="shared" si="3"/>
        <v>1/14</v>
      </c>
      <c r="D58" t="str">
        <f>"263/8582"</f>
        <v>263/8582</v>
      </c>
      <c r="E58">
        <v>0.35343698927805001</v>
      </c>
      <c r="F58">
        <v>0.39064088288626603</v>
      </c>
      <c r="G58">
        <v>0.26107995514537402</v>
      </c>
      <c r="H58" t="s">
        <v>2199</v>
      </c>
      <c r="I58">
        <v>1</v>
      </c>
      <c r="J58" t="str">
        <f t="shared" si="0"/>
        <v/>
      </c>
    </row>
    <row r="59" spans="1:10">
      <c r="A59" t="s">
        <v>309</v>
      </c>
      <c r="B59" t="s">
        <v>310</v>
      </c>
      <c r="C59" t="str">
        <f t="shared" si="3"/>
        <v>1/14</v>
      </c>
      <c r="D59" t="str">
        <f>"274/8582"</f>
        <v>274/8582</v>
      </c>
      <c r="E59">
        <v>0.36531293344384003</v>
      </c>
      <c r="F59">
        <v>0.396805427706239</v>
      </c>
      <c r="G59">
        <v>0.26519995168336802</v>
      </c>
      <c r="H59" t="s">
        <v>2205</v>
      </c>
      <c r="I59">
        <v>1</v>
      </c>
      <c r="J59" t="str">
        <f t="shared" si="0"/>
        <v/>
      </c>
    </row>
    <row r="60" spans="1:10">
      <c r="A60" t="s">
        <v>314</v>
      </c>
      <c r="B60" t="s">
        <v>315</v>
      </c>
      <c r="C60" t="str">
        <f t="shared" si="3"/>
        <v>1/14</v>
      </c>
      <c r="D60" t="str">
        <f>"307/8582"</f>
        <v>307/8582</v>
      </c>
      <c r="E60">
        <v>0.399736602906404</v>
      </c>
      <c r="F60">
        <v>0.42683738954412598</v>
      </c>
      <c r="G60">
        <v>0.28527143829181301</v>
      </c>
      <c r="H60" t="s">
        <v>2191</v>
      </c>
      <c r="I60">
        <v>1</v>
      </c>
      <c r="J60" t="str">
        <f t="shared" si="0"/>
        <v/>
      </c>
    </row>
    <row r="61" spans="1:10">
      <c r="A61" t="s">
        <v>706</v>
      </c>
      <c r="B61" t="s">
        <v>707</v>
      </c>
      <c r="C61" t="str">
        <f t="shared" si="3"/>
        <v>1/14</v>
      </c>
      <c r="D61" t="str">
        <f>"395/8582"</f>
        <v>395/8582</v>
      </c>
      <c r="E61">
        <v>0.48324403142440098</v>
      </c>
      <c r="F61">
        <v>0.50363682543399901</v>
      </c>
      <c r="G61">
        <v>0.336599382077861</v>
      </c>
      <c r="H61" t="s">
        <v>2198</v>
      </c>
      <c r="I61">
        <v>1</v>
      </c>
      <c r="J61" t="str">
        <f t="shared" si="0"/>
        <v/>
      </c>
    </row>
    <row r="62" spans="1:10">
      <c r="A62" t="s">
        <v>619</v>
      </c>
      <c r="B62" t="s">
        <v>620</v>
      </c>
      <c r="C62" t="str">
        <f t="shared" si="3"/>
        <v>1/14</v>
      </c>
      <c r="D62" t="str">
        <f>"400/8582"</f>
        <v>400/8582</v>
      </c>
      <c r="E62">
        <v>0.487648354785301</v>
      </c>
      <c r="F62">
        <v>0.50363682543399901</v>
      </c>
      <c r="G62">
        <v>0.336599382077861</v>
      </c>
      <c r="H62" t="s">
        <v>2215</v>
      </c>
      <c r="I62">
        <v>1</v>
      </c>
      <c r="J62" t="str">
        <f t="shared" si="0"/>
        <v/>
      </c>
    </row>
    <row r="63" spans="1:10">
      <c r="A63" t="s">
        <v>160</v>
      </c>
      <c r="B63" t="s">
        <v>161</v>
      </c>
      <c r="C63" t="str">
        <f t="shared" si="3"/>
        <v>1/14</v>
      </c>
      <c r="D63" t="str">
        <f>"447/8582"</f>
        <v>447/8582</v>
      </c>
      <c r="E63">
        <v>0.52737863815793296</v>
      </c>
      <c r="F63">
        <v>0.53588474522499696</v>
      </c>
      <c r="G63">
        <v>0.35815187650793401</v>
      </c>
      <c r="H63" t="s">
        <v>2202</v>
      </c>
      <c r="I63">
        <v>1</v>
      </c>
      <c r="J63" t="str">
        <f t="shared" si="0"/>
        <v/>
      </c>
    </row>
    <row r="64" spans="1:10">
      <c r="A64" t="s">
        <v>84</v>
      </c>
      <c r="B64" t="s">
        <v>85</v>
      </c>
      <c r="C64" t="str">
        <f t="shared" si="3"/>
        <v>1/14</v>
      </c>
      <c r="D64" t="str">
        <f>"492/8582"</f>
        <v>492/8582</v>
      </c>
      <c r="E64">
        <v>0.56271981802364202</v>
      </c>
      <c r="F64">
        <v>0.56271981802364202</v>
      </c>
      <c r="G64">
        <v>0.37608676225473198</v>
      </c>
      <c r="H64" t="s">
        <v>2187</v>
      </c>
      <c r="I64">
        <v>1</v>
      </c>
      <c r="J64" t="str">
        <f t="shared" si="0"/>
        <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10F44-C700-4B04-A2C0-FBFFFD65EBB9}">
  <sheetPr>
    <tabColor theme="8"/>
  </sheetPr>
  <dimension ref="A1:J29"/>
  <sheetViews>
    <sheetView workbookViewId="0"/>
  </sheetViews>
  <sheetFormatPr defaultColWidth="9" defaultRowHeight="15"/>
  <cols>
    <col min="1" max="1" width="36" customWidth="1"/>
    <col min="2" max="2" width="77.140625" customWidth="1"/>
    <col min="3" max="4" width="9.140625"/>
    <col min="5" max="5" width="23" bestFit="1" customWidth="1"/>
    <col min="6" max="6" width="21.85546875" bestFit="1" customWidth="1"/>
    <col min="7" max="7" width="23" bestFit="1" customWidth="1"/>
    <col min="8" max="8" width="43.85546875" customWidth="1"/>
  </cols>
  <sheetData>
    <row r="1" spans="1:10">
      <c r="A1" t="s">
        <v>34</v>
      </c>
      <c r="B1" t="s">
        <v>7</v>
      </c>
      <c r="C1" t="str">
        <f>"GeneRatio"</f>
        <v>GeneRatio</v>
      </c>
      <c r="D1" t="str">
        <f>"BgRatio"</f>
        <v>BgRatio</v>
      </c>
      <c r="E1" t="s">
        <v>41</v>
      </c>
      <c r="F1" t="s">
        <v>43</v>
      </c>
      <c r="G1" t="s">
        <v>45</v>
      </c>
      <c r="H1" t="s">
        <v>47</v>
      </c>
      <c r="I1" t="s">
        <v>49</v>
      </c>
      <c r="J1" t="s">
        <v>51</v>
      </c>
    </row>
    <row r="2" spans="1:10" s="9" customFormat="1" ht="12.75">
      <c r="A2" s="9" t="s">
        <v>145</v>
      </c>
      <c r="B2" s="9" t="s">
        <v>146</v>
      </c>
      <c r="C2" s="9" t="str">
        <f>"3/8"</f>
        <v>3/8</v>
      </c>
      <c r="D2" s="9" t="str">
        <f>"95/8582"</f>
        <v>95/8582</v>
      </c>
      <c r="E2" s="9">
        <v>7.0695048537268795E-5</v>
      </c>
      <c r="F2" s="9">
        <v>1.9794613590435298E-3</v>
      </c>
      <c r="G2" s="9">
        <v>6.6974256508991505E-4</v>
      </c>
      <c r="H2" s="9" t="s">
        <v>162</v>
      </c>
      <c r="I2" s="9">
        <v>3</v>
      </c>
      <c r="J2" s="9" t="str">
        <f t="shared" ref="J2:J29" si="0">IF(F2&lt;0.05,"*","")</f>
        <v>*</v>
      </c>
    </row>
    <row r="3" spans="1:10" s="9" customFormat="1" ht="12.75">
      <c r="A3" s="9" t="s">
        <v>163</v>
      </c>
      <c r="B3" s="9" t="s">
        <v>164</v>
      </c>
      <c r="C3" s="9" t="str">
        <f t="shared" ref="C3:C10" si="1">"2/8"</f>
        <v>2/8</v>
      </c>
      <c r="D3" s="9" t="str">
        <f>"24/8582"</f>
        <v>24/8582</v>
      </c>
      <c r="E3" s="9">
        <v>2.0773706838694901E-4</v>
      </c>
      <c r="F3" s="9">
        <v>2.90831895741729E-3</v>
      </c>
      <c r="G3" s="9">
        <v>9.8401769235923202E-4</v>
      </c>
      <c r="H3" s="9" t="s">
        <v>165</v>
      </c>
      <c r="I3" s="9">
        <v>2</v>
      </c>
      <c r="J3" s="9" t="str">
        <f t="shared" si="0"/>
        <v>*</v>
      </c>
    </row>
    <row r="4" spans="1:10" s="9" customFormat="1" ht="12.75">
      <c r="A4" s="9" t="s">
        <v>166</v>
      </c>
      <c r="B4" s="9" t="s">
        <v>167</v>
      </c>
      <c r="C4" s="9" t="str">
        <f t="shared" si="1"/>
        <v>2/8</v>
      </c>
      <c r="D4" s="9" t="str">
        <f>"33/8582"</f>
        <v>33/8582</v>
      </c>
      <c r="E4" s="9">
        <v>3.9574444579101203E-4</v>
      </c>
      <c r="F4" s="9">
        <v>3.6936148273827799E-3</v>
      </c>
      <c r="G4" s="9">
        <v>1.24971930249793E-3</v>
      </c>
      <c r="H4" s="9" t="s">
        <v>165</v>
      </c>
      <c r="I4" s="9">
        <v>2</v>
      </c>
      <c r="J4" s="9" t="str">
        <f t="shared" si="0"/>
        <v>*</v>
      </c>
    </row>
    <row r="5" spans="1:10" s="9" customFormat="1" ht="12.75">
      <c r="A5" s="9" t="s">
        <v>168</v>
      </c>
      <c r="B5" s="9" t="s">
        <v>169</v>
      </c>
      <c r="C5" s="9" t="str">
        <f t="shared" si="1"/>
        <v>2/8</v>
      </c>
      <c r="D5" s="9" t="str">
        <f>"40/8582"</f>
        <v>40/8582</v>
      </c>
      <c r="E5" s="9">
        <v>5.8271541640539501E-4</v>
      </c>
      <c r="F5" s="9">
        <v>4.0790079148377602E-3</v>
      </c>
      <c r="G5" s="9">
        <v>1.38011545990751E-3</v>
      </c>
      <c r="H5" s="9" t="s">
        <v>165</v>
      </c>
      <c r="I5" s="9">
        <v>2</v>
      </c>
      <c r="J5" s="9" t="str">
        <f t="shared" si="0"/>
        <v>*</v>
      </c>
    </row>
    <row r="6" spans="1:10" s="9" customFormat="1" ht="12.75">
      <c r="A6" s="9" t="s">
        <v>170</v>
      </c>
      <c r="B6" s="9" t="s">
        <v>171</v>
      </c>
      <c r="C6" s="9" t="str">
        <f t="shared" si="1"/>
        <v>2/8</v>
      </c>
      <c r="D6" s="9" t="str">
        <f>"61/8582"</f>
        <v>61/8582</v>
      </c>
      <c r="E6" s="9">
        <v>1.3537993298787701E-3</v>
      </c>
      <c r="F6" s="9">
        <v>7.5812762473211302E-3</v>
      </c>
      <c r="G6" s="9">
        <v>2.5650934671387301E-3</v>
      </c>
      <c r="H6" s="9" t="s">
        <v>165</v>
      </c>
      <c r="I6" s="9">
        <v>2</v>
      </c>
      <c r="J6" s="9" t="str">
        <f t="shared" si="0"/>
        <v>*</v>
      </c>
    </row>
    <row r="7" spans="1:10" s="9" customFormat="1" ht="12.75">
      <c r="A7" s="9" t="s">
        <v>172</v>
      </c>
      <c r="B7" s="9" t="s">
        <v>173</v>
      </c>
      <c r="C7" s="9" t="str">
        <f t="shared" si="1"/>
        <v>2/8</v>
      </c>
      <c r="D7" s="9" t="str">
        <f>"91/8582"</f>
        <v>91/8582</v>
      </c>
      <c r="E7" s="9">
        <v>2.9872314666978899E-3</v>
      </c>
      <c r="F7" s="9">
        <v>1.39404135112568E-2</v>
      </c>
      <c r="G7" s="9">
        <v>4.7166812632072003E-3</v>
      </c>
      <c r="H7" s="9" t="s">
        <v>165</v>
      </c>
      <c r="I7" s="9">
        <v>2</v>
      </c>
      <c r="J7" s="9" t="str">
        <f t="shared" si="0"/>
        <v>*</v>
      </c>
    </row>
    <row r="8" spans="1:10" s="9" customFormat="1" ht="12.75">
      <c r="A8" s="9" t="s">
        <v>72</v>
      </c>
      <c r="B8" s="9" t="s">
        <v>73</v>
      </c>
      <c r="C8" s="9" t="str">
        <f t="shared" si="1"/>
        <v>2/8</v>
      </c>
      <c r="D8" s="9" t="str">
        <f>"117/8582"</f>
        <v>117/8582</v>
      </c>
      <c r="E8" s="9">
        <v>4.8904434449429596E-3</v>
      </c>
      <c r="F8" s="9">
        <v>1.8573840218351699E-2</v>
      </c>
      <c r="G8" s="9">
        <v>6.2843820287656303E-3</v>
      </c>
      <c r="H8" s="9" t="s">
        <v>174</v>
      </c>
      <c r="I8" s="9">
        <v>2</v>
      </c>
      <c r="J8" s="9" t="str">
        <f t="shared" si="0"/>
        <v>*</v>
      </c>
    </row>
    <row r="9" spans="1:10" s="9" customFormat="1" ht="12.75">
      <c r="A9" s="9" t="s">
        <v>76</v>
      </c>
      <c r="B9" s="9" t="s">
        <v>77</v>
      </c>
      <c r="C9" s="9" t="str">
        <f t="shared" si="1"/>
        <v>2/8</v>
      </c>
      <c r="D9" s="9" t="str">
        <f>"122/8582"</f>
        <v>122/8582</v>
      </c>
      <c r="E9" s="9">
        <v>5.3068114909576398E-3</v>
      </c>
      <c r="F9" s="9">
        <v>1.8573840218351699E-2</v>
      </c>
      <c r="G9" s="9">
        <v>6.2843820287656303E-3</v>
      </c>
      <c r="H9" s="9" t="s">
        <v>174</v>
      </c>
      <c r="I9" s="9">
        <v>2</v>
      </c>
      <c r="J9" s="9" t="str">
        <f t="shared" si="0"/>
        <v>*</v>
      </c>
    </row>
    <row r="10" spans="1:10" s="9" customFormat="1" ht="12.75">
      <c r="A10" s="9" t="s">
        <v>82</v>
      </c>
      <c r="B10" s="9" t="s">
        <v>83</v>
      </c>
      <c r="C10" s="9" t="str">
        <f t="shared" si="1"/>
        <v>2/8</v>
      </c>
      <c r="D10" s="9" t="str">
        <f>"246/8582"</f>
        <v>246/8582</v>
      </c>
      <c r="E10" s="9">
        <v>2.0443305400728602E-2</v>
      </c>
      <c r="F10" s="9">
        <v>4.9580470127654999E-2</v>
      </c>
      <c r="G10" s="9">
        <v>1.67753470356727E-2</v>
      </c>
      <c r="H10" s="9" t="s">
        <v>174</v>
      </c>
      <c r="I10" s="9">
        <v>2</v>
      </c>
      <c r="J10" s="9" t="str">
        <f t="shared" si="0"/>
        <v>*</v>
      </c>
    </row>
    <row r="11" spans="1:10" s="9" customFormat="1" ht="12.75">
      <c r="A11" s="9" t="s">
        <v>175</v>
      </c>
      <c r="B11" s="9" t="s">
        <v>176</v>
      </c>
      <c r="C11" s="9" t="str">
        <f t="shared" ref="C11:C17" si="2">"1/8"</f>
        <v>1/8</v>
      </c>
      <c r="D11" s="9" t="str">
        <f>"21/8582"</f>
        <v>21/8582</v>
      </c>
      <c r="E11" s="9">
        <v>1.94168706762066E-2</v>
      </c>
      <c r="F11" s="9">
        <v>4.9580470127654999E-2</v>
      </c>
      <c r="G11" s="9">
        <v>1.67753470356727E-2</v>
      </c>
      <c r="H11" s="9" t="s">
        <v>177</v>
      </c>
      <c r="I11" s="9">
        <v>1</v>
      </c>
      <c r="J11" s="9" t="str">
        <f t="shared" si="0"/>
        <v>*</v>
      </c>
    </row>
    <row r="12" spans="1:10" s="9" customFormat="1" ht="12.75">
      <c r="A12" s="9" t="s">
        <v>178</v>
      </c>
      <c r="B12" s="9" t="s">
        <v>179</v>
      </c>
      <c r="C12" s="9" t="str">
        <f t="shared" si="2"/>
        <v>1/8</v>
      </c>
      <c r="D12" s="9" t="str">
        <f>"22/8582"</f>
        <v>22/8582</v>
      </c>
      <c r="E12" s="9">
        <v>2.03331964599456E-2</v>
      </c>
      <c r="F12" s="9">
        <v>4.9580470127654999E-2</v>
      </c>
      <c r="G12" s="9">
        <v>1.67753470356727E-2</v>
      </c>
      <c r="H12" s="9" t="s">
        <v>180</v>
      </c>
      <c r="I12" s="9">
        <v>1</v>
      </c>
      <c r="J12" s="9" t="str">
        <f t="shared" si="0"/>
        <v>*</v>
      </c>
    </row>
    <row r="13" spans="1:10" s="9" customFormat="1" ht="12.75">
      <c r="A13" s="9" t="s">
        <v>181</v>
      </c>
      <c r="B13" s="9" t="s">
        <v>182</v>
      </c>
      <c r="C13" s="9" t="str">
        <f t="shared" si="2"/>
        <v>1/8</v>
      </c>
      <c r="D13" s="9" t="str">
        <f>"23/8582"</f>
        <v>23/8582</v>
      </c>
      <c r="E13" s="9">
        <v>2.12487729118521E-2</v>
      </c>
      <c r="F13" s="9">
        <v>4.9580470127654999E-2</v>
      </c>
      <c r="G13" s="9">
        <v>1.67753470356727E-2</v>
      </c>
      <c r="H13" s="9" t="s">
        <v>183</v>
      </c>
      <c r="I13" s="9">
        <v>1</v>
      </c>
      <c r="J13" s="9" t="str">
        <f t="shared" si="0"/>
        <v>*</v>
      </c>
    </row>
    <row r="14" spans="1:10" s="9" customFormat="1" ht="12.75">
      <c r="A14" s="9" t="s">
        <v>184</v>
      </c>
      <c r="B14" s="9" t="s">
        <v>185</v>
      </c>
      <c r="C14" s="9" t="str">
        <f t="shared" si="2"/>
        <v>1/8</v>
      </c>
      <c r="D14" s="9" t="str">
        <f>"25/8582"</f>
        <v>25/8582</v>
      </c>
      <c r="E14" s="9">
        <v>2.3077679921036699E-2</v>
      </c>
      <c r="F14" s="9">
        <v>4.9705772137617503E-2</v>
      </c>
      <c r="G14" s="9">
        <v>1.6817742452577399E-2</v>
      </c>
      <c r="H14" s="9" t="s">
        <v>183</v>
      </c>
      <c r="I14" s="9">
        <v>1</v>
      </c>
      <c r="J14" s="9" t="str">
        <f t="shared" si="0"/>
        <v>*</v>
      </c>
    </row>
    <row r="15" spans="1:10">
      <c r="A15" t="s">
        <v>186</v>
      </c>
      <c r="B15" t="s">
        <v>187</v>
      </c>
      <c r="C15" t="str">
        <f t="shared" si="2"/>
        <v>1/8</v>
      </c>
      <c r="D15" t="str">
        <f>"32/8582"</f>
        <v>32/8582</v>
      </c>
      <c r="E15">
        <v>2.94553276188411E-2</v>
      </c>
      <c r="F15">
        <v>5.7895803315246401E-2</v>
      </c>
      <c r="G15">
        <v>1.9588805632978101E-2</v>
      </c>
      <c r="H15" t="s">
        <v>183</v>
      </c>
      <c r="I15">
        <v>1</v>
      </c>
      <c r="J15" t="str">
        <f t="shared" si="0"/>
        <v/>
      </c>
    </row>
    <row r="16" spans="1:10">
      <c r="A16" t="s">
        <v>188</v>
      </c>
      <c r="B16" t="s">
        <v>189</v>
      </c>
      <c r="C16" t="str">
        <f t="shared" si="2"/>
        <v>1/8</v>
      </c>
      <c r="D16" t="str">
        <f>"36/8582"</f>
        <v>36/8582</v>
      </c>
      <c r="E16">
        <v>3.30833161801408E-2</v>
      </c>
      <c r="F16">
        <v>5.7895803315246401E-2</v>
      </c>
      <c r="G16">
        <v>1.9588805632978101E-2</v>
      </c>
      <c r="H16" t="s">
        <v>177</v>
      </c>
      <c r="I16">
        <v>1</v>
      </c>
      <c r="J16" t="str">
        <f t="shared" si="0"/>
        <v/>
      </c>
    </row>
    <row r="17" spans="1:10">
      <c r="A17" t="s">
        <v>125</v>
      </c>
      <c r="B17" t="s">
        <v>126</v>
      </c>
      <c r="C17" t="str">
        <f t="shared" si="2"/>
        <v>1/8</v>
      </c>
      <c r="D17" t="str">
        <f>"36/8582"</f>
        <v>36/8582</v>
      </c>
      <c r="E17">
        <v>3.30833161801408E-2</v>
      </c>
      <c r="F17">
        <v>5.7895803315246401E-2</v>
      </c>
      <c r="G17">
        <v>1.9588805632978101E-2</v>
      </c>
      <c r="H17" t="s">
        <v>177</v>
      </c>
      <c r="I17">
        <v>1</v>
      </c>
      <c r="J17" t="str">
        <f t="shared" si="0"/>
        <v/>
      </c>
    </row>
    <row r="18" spans="1:10">
      <c r="A18" t="s">
        <v>190</v>
      </c>
      <c r="B18" t="s">
        <v>191</v>
      </c>
      <c r="C18" t="str">
        <f>"2/8"</f>
        <v>2/8</v>
      </c>
      <c r="D18" t="str">
        <f>"342/8582"</f>
        <v>342/8582</v>
      </c>
      <c r="E18">
        <v>3.7812550327437799E-2</v>
      </c>
      <c r="F18">
        <v>6.2279494656956397E-2</v>
      </c>
      <c r="G18">
        <v>2.1072009470398799E-2</v>
      </c>
      <c r="H18" t="s">
        <v>165</v>
      </c>
      <c r="I18">
        <v>2</v>
      </c>
      <c r="J18" t="str">
        <f t="shared" si="0"/>
        <v/>
      </c>
    </row>
    <row r="19" spans="1:10">
      <c r="A19" t="s">
        <v>130</v>
      </c>
      <c r="B19" t="s">
        <v>131</v>
      </c>
      <c r="C19" t="str">
        <f>"1/8"</f>
        <v>1/8</v>
      </c>
      <c r="D19" t="str">
        <f>"46/8582"</f>
        <v>46/8582</v>
      </c>
      <c r="E19">
        <v>4.2101420021339798E-2</v>
      </c>
      <c r="F19">
        <v>6.3367197000786593E-2</v>
      </c>
      <c r="G19">
        <v>2.1440029060416501E-2</v>
      </c>
      <c r="H19" t="s">
        <v>177</v>
      </c>
      <c r="I19">
        <v>1</v>
      </c>
      <c r="J19" t="str">
        <f t="shared" si="0"/>
        <v/>
      </c>
    </row>
    <row r="20" spans="1:10">
      <c r="A20" t="s">
        <v>192</v>
      </c>
      <c r="B20" t="s">
        <v>193</v>
      </c>
      <c r="C20" t="str">
        <f>"1/8"</f>
        <v>1/8</v>
      </c>
      <c r="D20" t="str">
        <f>"47/8582"</f>
        <v>47/8582</v>
      </c>
      <c r="E20">
        <v>4.29991693933909E-2</v>
      </c>
      <c r="F20">
        <v>6.3367197000786593E-2</v>
      </c>
      <c r="G20">
        <v>2.1440029060416501E-2</v>
      </c>
      <c r="H20" t="s">
        <v>183</v>
      </c>
      <c r="I20">
        <v>1</v>
      </c>
      <c r="J20" t="str">
        <f t="shared" si="0"/>
        <v/>
      </c>
    </row>
    <row r="21" spans="1:10">
      <c r="A21" t="s">
        <v>194</v>
      </c>
      <c r="B21" t="s">
        <v>195</v>
      </c>
      <c r="C21" t="str">
        <f>"1/8"</f>
        <v>1/8</v>
      </c>
      <c r="D21" t="str">
        <f>"56/8582"</f>
        <v>56/8582</v>
      </c>
      <c r="E21">
        <v>5.1045842692787703E-2</v>
      </c>
      <c r="F21">
        <v>7.14641797699027E-2</v>
      </c>
      <c r="G21">
        <v>2.4179609696583601E-2</v>
      </c>
      <c r="H21" t="s">
        <v>183</v>
      </c>
      <c r="I21">
        <v>1</v>
      </c>
      <c r="J21" t="str">
        <f t="shared" si="0"/>
        <v/>
      </c>
    </row>
    <row r="22" spans="1:10">
      <c r="A22" t="s">
        <v>84</v>
      </c>
      <c r="B22" t="s">
        <v>85</v>
      </c>
      <c r="C22" t="str">
        <f>"2/8"</f>
        <v>2/8</v>
      </c>
      <c r="D22" t="str">
        <f>"492/8582"</f>
        <v>492/8582</v>
      </c>
      <c r="E22">
        <v>7.2978891834721102E-2</v>
      </c>
      <c r="F22">
        <v>9.28822259714632E-2</v>
      </c>
      <c r="G22">
        <v>3.1426317058013901E-2</v>
      </c>
      <c r="H22" t="s">
        <v>174</v>
      </c>
      <c r="I22">
        <v>2</v>
      </c>
      <c r="J22" t="str">
        <f t="shared" si="0"/>
        <v/>
      </c>
    </row>
    <row r="23" spans="1:10">
      <c r="A23" t="s">
        <v>196</v>
      </c>
      <c r="B23" t="s">
        <v>197</v>
      </c>
      <c r="C23" t="str">
        <f t="shared" ref="C23:C29" si="3">"1/8"</f>
        <v>1/8</v>
      </c>
      <c r="D23" t="str">
        <f>"79/8582"</f>
        <v>79/8582</v>
      </c>
      <c r="E23">
        <v>7.1341199530250199E-2</v>
      </c>
      <c r="F23">
        <v>9.28822259714632E-2</v>
      </c>
      <c r="G23">
        <v>3.1426317058013901E-2</v>
      </c>
      <c r="H23" t="s">
        <v>180</v>
      </c>
      <c r="I23">
        <v>1</v>
      </c>
      <c r="J23" t="str">
        <f t="shared" si="0"/>
        <v/>
      </c>
    </row>
    <row r="24" spans="1:10">
      <c r="A24" t="s">
        <v>198</v>
      </c>
      <c r="B24" t="s">
        <v>199</v>
      </c>
      <c r="C24" t="str">
        <f t="shared" si="3"/>
        <v>1/8</v>
      </c>
      <c r="D24" t="str">
        <f>"96/8582"</f>
        <v>96/8582</v>
      </c>
      <c r="E24">
        <v>8.6097008537622796E-2</v>
      </c>
      <c r="F24">
        <v>0.104813749524063</v>
      </c>
      <c r="G24">
        <v>3.5463298711148998E-2</v>
      </c>
      <c r="H24" t="s">
        <v>183</v>
      </c>
      <c r="I24">
        <v>1</v>
      </c>
      <c r="J24" t="str">
        <f t="shared" si="0"/>
        <v/>
      </c>
    </row>
    <row r="25" spans="1:10">
      <c r="A25" t="s">
        <v>200</v>
      </c>
      <c r="B25" t="s">
        <v>201</v>
      </c>
      <c r="C25" t="str">
        <f t="shared" si="3"/>
        <v>1/8</v>
      </c>
      <c r="D25" t="str">
        <f>"135/8582"</f>
        <v>135/8582</v>
      </c>
      <c r="E25">
        <v>0.119175850982085</v>
      </c>
      <c r="F25">
        <v>0.139038492812433</v>
      </c>
      <c r="G25">
        <v>4.7043099071875802E-2</v>
      </c>
      <c r="H25" t="s">
        <v>183</v>
      </c>
      <c r="I25">
        <v>1</v>
      </c>
      <c r="J25" t="str">
        <f t="shared" si="0"/>
        <v/>
      </c>
    </row>
    <row r="26" spans="1:10">
      <c r="A26" t="s">
        <v>202</v>
      </c>
      <c r="B26" t="s">
        <v>203</v>
      </c>
      <c r="C26" t="str">
        <f t="shared" si="3"/>
        <v>1/8</v>
      </c>
      <c r="D26" t="str">
        <f>"220/8582"</f>
        <v>220/8582</v>
      </c>
      <c r="E26">
        <v>0.18766358323907201</v>
      </c>
      <c r="F26">
        <v>0.21018321322776001</v>
      </c>
      <c r="G26">
        <v>7.1114621016911295E-2</v>
      </c>
      <c r="H26" t="s">
        <v>204</v>
      </c>
      <c r="I26">
        <v>1</v>
      </c>
      <c r="J26" t="str">
        <f t="shared" si="0"/>
        <v/>
      </c>
    </row>
    <row r="27" spans="1:10">
      <c r="A27" t="s">
        <v>156</v>
      </c>
      <c r="B27" t="s">
        <v>157</v>
      </c>
      <c r="C27" t="str">
        <f t="shared" si="3"/>
        <v>1/8</v>
      </c>
      <c r="D27" t="str">
        <f>"440/8582"</f>
        <v>440/8582</v>
      </c>
      <c r="E27">
        <v>0.34375790655006999</v>
      </c>
      <c r="F27">
        <v>0.34825985654090902</v>
      </c>
      <c r="G27">
        <v>0.117832282288278</v>
      </c>
      <c r="H27" t="s">
        <v>180</v>
      </c>
      <c r="I27">
        <v>1</v>
      </c>
      <c r="J27" t="str">
        <f t="shared" si="0"/>
        <v/>
      </c>
    </row>
    <row r="28" spans="1:10">
      <c r="A28" t="s">
        <v>158</v>
      </c>
      <c r="B28" t="s">
        <v>159</v>
      </c>
      <c r="C28" t="str">
        <f t="shared" si="3"/>
        <v>1/8</v>
      </c>
      <c r="D28" t="str">
        <f>"443/8582"</f>
        <v>443/8582</v>
      </c>
      <c r="E28">
        <v>0.34569063452489102</v>
      </c>
      <c r="F28">
        <v>0.34825985654090902</v>
      </c>
      <c r="G28">
        <v>0.117832282288278</v>
      </c>
      <c r="H28" t="s">
        <v>180</v>
      </c>
      <c r="I28">
        <v>1</v>
      </c>
      <c r="J28" t="str">
        <f t="shared" si="0"/>
        <v/>
      </c>
    </row>
    <row r="29" spans="1:10">
      <c r="A29" t="s">
        <v>205</v>
      </c>
      <c r="B29" t="s">
        <v>206</v>
      </c>
      <c r="C29" t="str">
        <f t="shared" si="3"/>
        <v>1/8</v>
      </c>
      <c r="D29" t="str">
        <f>"447/8582"</f>
        <v>447/8582</v>
      </c>
      <c r="E29">
        <v>0.34825985654090902</v>
      </c>
      <c r="F29">
        <v>0.34825985654090902</v>
      </c>
      <c r="G29">
        <v>0.117832282288278</v>
      </c>
      <c r="H29" t="s">
        <v>183</v>
      </c>
      <c r="I29">
        <v>1</v>
      </c>
      <c r="J29" t="str">
        <f t="shared" si="0"/>
        <v/>
      </c>
    </row>
  </sheetData>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BF146-2AEF-43F4-A37D-C419587E3851}">
  <dimension ref="A1:J40"/>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309</v>
      </c>
      <c r="B2" t="s">
        <v>310</v>
      </c>
      <c r="C2" t="str">
        <f>"2/6"</f>
        <v>2/6</v>
      </c>
      <c r="D2" t="str">
        <f>"274/8582"</f>
        <v>274/8582</v>
      </c>
      <c r="E2">
        <v>1.39932216901778E-2</v>
      </c>
      <c r="F2">
        <v>5.65796541512808E-2</v>
      </c>
      <c r="G2">
        <v>2.1379626399944202E-2</v>
      </c>
      <c r="H2" t="s">
        <v>2221</v>
      </c>
      <c r="I2">
        <v>2</v>
      </c>
      <c r="J2" t="str">
        <f t="shared" ref="J2:J40" si="0">IF(F2&lt;0.05,"*","")</f>
        <v/>
      </c>
    </row>
    <row r="3" spans="1:10">
      <c r="A3" t="s">
        <v>262</v>
      </c>
      <c r="B3" t="s">
        <v>263</v>
      </c>
      <c r="C3" t="str">
        <f>"2/6"</f>
        <v>2/6</v>
      </c>
      <c r="D3" t="str">
        <f>"323/8582"</f>
        <v>323/8582</v>
      </c>
      <c r="E3">
        <v>1.9158153391956E-2</v>
      </c>
      <c r="F3">
        <v>5.65796541512808E-2</v>
      </c>
      <c r="G3">
        <v>2.1379626399944202E-2</v>
      </c>
      <c r="H3" t="s">
        <v>2222</v>
      </c>
      <c r="I3">
        <v>2</v>
      </c>
      <c r="J3" t="str">
        <f t="shared" si="0"/>
        <v/>
      </c>
    </row>
    <row r="4" spans="1:10">
      <c r="A4" t="s">
        <v>1366</v>
      </c>
      <c r="B4" t="s">
        <v>1367</v>
      </c>
      <c r="C4" t="str">
        <f t="shared" ref="C4:C40" si="1">"1/6"</f>
        <v>1/6</v>
      </c>
      <c r="D4" t="str">
        <f>"10/8582"</f>
        <v>10/8582</v>
      </c>
      <c r="E4">
        <v>6.9730681828198398E-3</v>
      </c>
      <c r="F4">
        <v>5.65796541512808E-2</v>
      </c>
      <c r="G4">
        <v>2.1379626399944202E-2</v>
      </c>
      <c r="H4" t="s">
        <v>1368</v>
      </c>
      <c r="I4">
        <v>1</v>
      </c>
      <c r="J4" t="str">
        <f t="shared" si="0"/>
        <v/>
      </c>
    </row>
    <row r="5" spans="1:10">
      <c r="A5" t="s">
        <v>2188</v>
      </c>
      <c r="B5" t="s">
        <v>2189</v>
      </c>
      <c r="C5" t="str">
        <f t="shared" si="1"/>
        <v>1/6</v>
      </c>
      <c r="D5" t="str">
        <f>"13/8582"</f>
        <v>13/8582</v>
      </c>
      <c r="E5">
        <v>9.0570694766667296E-3</v>
      </c>
      <c r="F5">
        <v>5.65796541512808E-2</v>
      </c>
      <c r="G5">
        <v>2.1379626399944202E-2</v>
      </c>
      <c r="H5" t="s">
        <v>2190</v>
      </c>
      <c r="I5">
        <v>1</v>
      </c>
      <c r="J5" t="str">
        <f t="shared" si="0"/>
        <v/>
      </c>
    </row>
    <row r="6" spans="1:10">
      <c r="A6" t="s">
        <v>1369</v>
      </c>
      <c r="B6" t="s">
        <v>1370</v>
      </c>
      <c r="C6" t="str">
        <f t="shared" si="1"/>
        <v>1/6</v>
      </c>
      <c r="D6" t="str">
        <f>"14/8582"</f>
        <v>14/8582</v>
      </c>
      <c r="E6">
        <v>9.7509261207487895E-3</v>
      </c>
      <c r="F6">
        <v>5.65796541512808E-2</v>
      </c>
      <c r="G6">
        <v>2.1379626399944202E-2</v>
      </c>
      <c r="H6" t="s">
        <v>1368</v>
      </c>
      <c r="I6">
        <v>1</v>
      </c>
      <c r="J6" t="str">
        <f t="shared" si="0"/>
        <v/>
      </c>
    </row>
    <row r="7" spans="1:10">
      <c r="A7" t="s">
        <v>1371</v>
      </c>
      <c r="B7" t="s">
        <v>1372</v>
      </c>
      <c r="C7" t="str">
        <f t="shared" si="1"/>
        <v>1/6</v>
      </c>
      <c r="D7" t="str">
        <f>"15/8582"</f>
        <v>15/8582</v>
      </c>
      <c r="E7">
        <v>1.04443778531574E-2</v>
      </c>
      <c r="F7">
        <v>5.65796541512808E-2</v>
      </c>
      <c r="G7">
        <v>2.1379626399944202E-2</v>
      </c>
      <c r="H7" t="s">
        <v>1368</v>
      </c>
      <c r="I7">
        <v>1</v>
      </c>
      <c r="J7" t="str">
        <f t="shared" si="0"/>
        <v/>
      </c>
    </row>
    <row r="8" spans="1:10">
      <c r="A8" t="s">
        <v>2193</v>
      </c>
      <c r="B8" t="s">
        <v>2194</v>
      </c>
      <c r="C8" t="str">
        <f t="shared" si="1"/>
        <v>1/6</v>
      </c>
      <c r="D8" t="str">
        <f>"16/8582"</f>
        <v>16/8582</v>
      </c>
      <c r="E8">
        <v>1.11374248629484E-2</v>
      </c>
      <c r="F8">
        <v>5.65796541512808E-2</v>
      </c>
      <c r="G8">
        <v>2.1379626399944202E-2</v>
      </c>
      <c r="H8" t="s">
        <v>2190</v>
      </c>
      <c r="I8">
        <v>1</v>
      </c>
      <c r="J8" t="str">
        <f t="shared" si="0"/>
        <v/>
      </c>
    </row>
    <row r="9" spans="1:10">
      <c r="A9" t="s">
        <v>2195</v>
      </c>
      <c r="B9" t="s">
        <v>2196</v>
      </c>
      <c r="C9" t="str">
        <f t="shared" si="1"/>
        <v>1/6</v>
      </c>
      <c r="D9" t="str">
        <f>"16/8582"</f>
        <v>16/8582</v>
      </c>
      <c r="E9">
        <v>1.11374248629484E-2</v>
      </c>
      <c r="F9">
        <v>5.65796541512808E-2</v>
      </c>
      <c r="G9">
        <v>2.1379626399944202E-2</v>
      </c>
      <c r="H9" t="s">
        <v>2190</v>
      </c>
      <c r="I9">
        <v>1</v>
      </c>
      <c r="J9" t="str">
        <f t="shared" si="0"/>
        <v/>
      </c>
    </row>
    <row r="10" spans="1:10">
      <c r="A10" t="s">
        <v>2095</v>
      </c>
      <c r="B10" t="s">
        <v>2096</v>
      </c>
      <c r="C10" t="str">
        <f t="shared" si="1"/>
        <v>1/6</v>
      </c>
      <c r="D10" t="str">
        <f>"18/8582"</f>
        <v>18/8582</v>
      </c>
      <c r="E10">
        <v>1.2522305470574001E-2</v>
      </c>
      <c r="F10">
        <v>5.65796541512808E-2</v>
      </c>
      <c r="G10">
        <v>2.1379626399944202E-2</v>
      </c>
      <c r="H10" t="s">
        <v>2197</v>
      </c>
      <c r="I10">
        <v>1</v>
      </c>
      <c r="J10" t="str">
        <f t="shared" si="0"/>
        <v/>
      </c>
    </row>
    <row r="11" spans="1:10">
      <c r="A11" t="s">
        <v>1894</v>
      </c>
      <c r="B11" t="s">
        <v>1895</v>
      </c>
      <c r="C11" t="str">
        <f t="shared" si="1"/>
        <v>1/6</v>
      </c>
      <c r="D11" t="str">
        <f>"25/8582"</f>
        <v>25/8582</v>
      </c>
      <c r="E11">
        <v>1.7356666594845901E-2</v>
      </c>
      <c r="F11">
        <v>5.65796541512808E-2</v>
      </c>
      <c r="G11">
        <v>2.1379626399944202E-2</v>
      </c>
      <c r="H11" t="s">
        <v>2190</v>
      </c>
      <c r="I11">
        <v>1</v>
      </c>
      <c r="J11" t="str">
        <f t="shared" si="0"/>
        <v/>
      </c>
    </row>
    <row r="12" spans="1:10">
      <c r="A12" t="s">
        <v>1896</v>
      </c>
      <c r="B12" t="s">
        <v>1897</v>
      </c>
      <c r="C12" t="str">
        <f t="shared" si="1"/>
        <v>1/6</v>
      </c>
      <c r="D12" t="str">
        <f>"25/8582"</f>
        <v>25/8582</v>
      </c>
      <c r="E12">
        <v>1.7356666594845901E-2</v>
      </c>
      <c r="F12">
        <v>5.65796541512808E-2</v>
      </c>
      <c r="G12">
        <v>2.1379626399944202E-2</v>
      </c>
      <c r="H12" t="s">
        <v>2190</v>
      </c>
      <c r="I12">
        <v>1</v>
      </c>
      <c r="J12" t="str">
        <f t="shared" si="0"/>
        <v/>
      </c>
    </row>
    <row r="13" spans="1:10">
      <c r="A13" t="s">
        <v>1898</v>
      </c>
      <c r="B13" t="s">
        <v>1899</v>
      </c>
      <c r="C13" t="str">
        <f t="shared" si="1"/>
        <v>1/6</v>
      </c>
      <c r="D13" t="str">
        <f>"26/8582"</f>
        <v>26/8582</v>
      </c>
      <c r="E13">
        <v>1.8045676762010899E-2</v>
      </c>
      <c r="F13">
        <v>5.65796541512808E-2</v>
      </c>
      <c r="G13">
        <v>2.1379626399944202E-2</v>
      </c>
      <c r="H13" t="s">
        <v>2190</v>
      </c>
      <c r="I13">
        <v>1</v>
      </c>
      <c r="J13" t="str">
        <f t="shared" si="0"/>
        <v/>
      </c>
    </row>
    <row r="14" spans="1:10">
      <c r="A14" t="s">
        <v>1900</v>
      </c>
      <c r="B14" t="s">
        <v>1901</v>
      </c>
      <c r="C14" t="str">
        <f t="shared" si="1"/>
        <v>1/6</v>
      </c>
      <c r="D14" t="str">
        <f>"27/8582"</f>
        <v>27/8582</v>
      </c>
      <c r="E14">
        <v>1.8734284281813101E-2</v>
      </c>
      <c r="F14">
        <v>5.65796541512808E-2</v>
      </c>
      <c r="G14">
        <v>2.1379626399944202E-2</v>
      </c>
      <c r="H14" t="s">
        <v>2190</v>
      </c>
      <c r="I14">
        <v>1</v>
      </c>
      <c r="J14" t="str">
        <f t="shared" si="0"/>
        <v/>
      </c>
    </row>
    <row r="15" spans="1:10">
      <c r="A15" t="s">
        <v>1952</v>
      </c>
      <c r="B15" t="s">
        <v>1953</v>
      </c>
      <c r="C15" t="str">
        <f t="shared" si="1"/>
        <v>1/6</v>
      </c>
      <c r="D15" t="str">
        <f>"31/8582"</f>
        <v>31/8582</v>
      </c>
      <c r="E15">
        <v>2.14846916516628E-2</v>
      </c>
      <c r="F15">
        <v>5.65796541512808E-2</v>
      </c>
      <c r="G15">
        <v>2.1379626399944202E-2</v>
      </c>
      <c r="H15" t="s">
        <v>2209</v>
      </c>
      <c r="I15">
        <v>1</v>
      </c>
      <c r="J15" t="str">
        <f t="shared" si="0"/>
        <v/>
      </c>
    </row>
    <row r="16" spans="1:10">
      <c r="A16" t="s">
        <v>535</v>
      </c>
      <c r="B16" t="s">
        <v>536</v>
      </c>
      <c r="C16" t="str">
        <f t="shared" si="1"/>
        <v>1/6</v>
      </c>
      <c r="D16" t="str">
        <f>"32/8582"</f>
        <v>32/8582</v>
      </c>
      <c r="E16">
        <v>2.2171288757275E-2</v>
      </c>
      <c r="F16">
        <v>5.65796541512808E-2</v>
      </c>
      <c r="G16">
        <v>2.1379626399944202E-2</v>
      </c>
      <c r="H16" t="s">
        <v>2190</v>
      </c>
      <c r="I16">
        <v>1</v>
      </c>
      <c r="J16" t="str">
        <f t="shared" si="0"/>
        <v/>
      </c>
    </row>
    <row r="17" spans="1:10">
      <c r="A17" t="s">
        <v>1910</v>
      </c>
      <c r="B17" t="s">
        <v>1911</v>
      </c>
      <c r="C17" t="str">
        <f t="shared" si="1"/>
        <v>1/6</v>
      </c>
      <c r="D17" t="str">
        <f>"35/8582"</f>
        <v>35/8582</v>
      </c>
      <c r="E17">
        <v>2.4228671712862599E-2</v>
      </c>
      <c r="F17">
        <v>5.65796541512808E-2</v>
      </c>
      <c r="G17">
        <v>2.1379626399944202E-2</v>
      </c>
      <c r="H17" t="s">
        <v>2190</v>
      </c>
      <c r="I17">
        <v>1</v>
      </c>
      <c r="J17" t="str">
        <f t="shared" si="0"/>
        <v/>
      </c>
    </row>
    <row r="18" spans="1:10">
      <c r="A18" t="s">
        <v>1912</v>
      </c>
      <c r="B18" t="s">
        <v>1913</v>
      </c>
      <c r="C18" t="str">
        <f t="shared" si="1"/>
        <v>1/6</v>
      </c>
      <c r="D18" t="str">
        <f>"40/8582"</f>
        <v>40/8582</v>
      </c>
      <c r="E18">
        <v>2.7649626698788701E-2</v>
      </c>
      <c r="F18">
        <v>5.65796541512808E-2</v>
      </c>
      <c r="G18">
        <v>2.1379626399944202E-2</v>
      </c>
      <c r="H18" t="s">
        <v>2190</v>
      </c>
      <c r="I18">
        <v>1</v>
      </c>
      <c r="J18" t="str">
        <f t="shared" si="0"/>
        <v/>
      </c>
    </row>
    <row r="19" spans="1:10">
      <c r="A19" t="s">
        <v>1329</v>
      </c>
      <c r="B19" t="s">
        <v>1330</v>
      </c>
      <c r="C19" t="str">
        <f t="shared" si="1"/>
        <v>1/6</v>
      </c>
      <c r="D19" t="str">
        <f>"41/8582"</f>
        <v>41/8582</v>
      </c>
      <c r="E19">
        <v>2.8332616893100099E-2</v>
      </c>
      <c r="F19">
        <v>5.65796541512808E-2</v>
      </c>
      <c r="G19">
        <v>2.1379626399944202E-2</v>
      </c>
      <c r="H19" t="s">
        <v>2190</v>
      </c>
      <c r="I19">
        <v>1</v>
      </c>
      <c r="J19" t="str">
        <f t="shared" si="0"/>
        <v/>
      </c>
    </row>
    <row r="20" spans="1:10">
      <c r="A20" t="s">
        <v>1331</v>
      </c>
      <c r="B20" t="s">
        <v>1332</v>
      </c>
      <c r="C20" t="str">
        <f t="shared" si="1"/>
        <v>1/6</v>
      </c>
      <c r="D20" t="str">
        <f>"41/8582"</f>
        <v>41/8582</v>
      </c>
      <c r="E20">
        <v>2.8332616893100099E-2</v>
      </c>
      <c r="F20">
        <v>5.65796541512808E-2</v>
      </c>
      <c r="G20">
        <v>2.1379626399944202E-2</v>
      </c>
      <c r="H20" t="s">
        <v>2190</v>
      </c>
      <c r="I20">
        <v>1</v>
      </c>
      <c r="J20" t="str">
        <f t="shared" si="0"/>
        <v/>
      </c>
    </row>
    <row r="21" spans="1:10">
      <c r="A21" t="s">
        <v>783</v>
      </c>
      <c r="B21" t="s">
        <v>784</v>
      </c>
      <c r="C21" t="str">
        <f t="shared" si="1"/>
        <v>1/6</v>
      </c>
      <c r="D21" t="str">
        <f>"42/8582"</f>
        <v>42/8582</v>
      </c>
      <c r="E21">
        <v>2.9015207257067101E-2</v>
      </c>
      <c r="F21">
        <v>5.65796541512808E-2</v>
      </c>
      <c r="G21">
        <v>2.1379626399944202E-2</v>
      </c>
      <c r="H21" t="s">
        <v>2210</v>
      </c>
      <c r="I21">
        <v>1</v>
      </c>
      <c r="J21" t="str">
        <f t="shared" si="0"/>
        <v/>
      </c>
    </row>
    <row r="22" spans="1:10">
      <c r="A22" t="s">
        <v>1387</v>
      </c>
      <c r="B22" t="s">
        <v>1388</v>
      </c>
      <c r="C22" t="str">
        <f t="shared" si="1"/>
        <v>1/6</v>
      </c>
      <c r="D22" t="str">
        <f>"47/8582"</f>
        <v>47/8582</v>
      </c>
      <c r="E22">
        <v>3.2422168174028702E-2</v>
      </c>
      <c r="F22">
        <v>6.0212598037481802E-2</v>
      </c>
      <c r="G22">
        <v>2.27523987186166E-2</v>
      </c>
      <c r="H22" t="s">
        <v>1368</v>
      </c>
      <c r="I22">
        <v>1</v>
      </c>
      <c r="J22" t="str">
        <f t="shared" si="0"/>
        <v/>
      </c>
    </row>
    <row r="23" spans="1:10">
      <c r="A23" t="s">
        <v>63</v>
      </c>
      <c r="B23" t="s">
        <v>64</v>
      </c>
      <c r="C23" t="str">
        <f t="shared" si="1"/>
        <v>1/6</v>
      </c>
      <c r="D23" t="str">
        <f>"54/8582"</f>
        <v>54/8582</v>
      </c>
      <c r="E23">
        <v>3.7175172959772899E-2</v>
      </c>
      <c r="F23">
        <v>6.5901442974142896E-2</v>
      </c>
      <c r="G23">
        <v>2.4902029733819199E-2</v>
      </c>
      <c r="H23" t="s">
        <v>2213</v>
      </c>
      <c r="I23">
        <v>1</v>
      </c>
      <c r="J23" t="str">
        <f t="shared" si="0"/>
        <v/>
      </c>
    </row>
    <row r="24" spans="1:10">
      <c r="A24" t="s">
        <v>230</v>
      </c>
      <c r="B24" t="s">
        <v>231</v>
      </c>
      <c r="C24" t="str">
        <f t="shared" si="1"/>
        <v>1/6</v>
      </c>
      <c r="D24" t="str">
        <f>"57/8582"</f>
        <v>57/8582</v>
      </c>
      <c r="E24">
        <v>3.9206210265178301E-2</v>
      </c>
      <c r="F24">
        <v>6.6480095667041494E-2</v>
      </c>
      <c r="G24">
        <v>2.51206839227687E-2</v>
      </c>
      <c r="H24" t="s">
        <v>2190</v>
      </c>
      <c r="I24">
        <v>1</v>
      </c>
      <c r="J24" t="str">
        <f t="shared" si="0"/>
        <v/>
      </c>
    </row>
    <row r="25" spans="1:10">
      <c r="A25" t="s">
        <v>930</v>
      </c>
      <c r="B25" t="s">
        <v>931</v>
      </c>
      <c r="C25" t="str">
        <f t="shared" si="1"/>
        <v>1/6</v>
      </c>
      <c r="D25" t="str">
        <f>"66/8582"</f>
        <v>66/8582</v>
      </c>
      <c r="E25">
        <v>4.5277912819163199E-2</v>
      </c>
      <c r="F25">
        <v>7.3576608331140103E-2</v>
      </c>
      <c r="G25">
        <v>2.78022271696616E-2</v>
      </c>
      <c r="H25" t="s">
        <v>2209</v>
      </c>
      <c r="I25">
        <v>1</v>
      </c>
      <c r="J25" t="str">
        <f t="shared" si="0"/>
        <v/>
      </c>
    </row>
    <row r="26" spans="1:10">
      <c r="A26" t="s">
        <v>1916</v>
      </c>
      <c r="B26" t="s">
        <v>1917</v>
      </c>
      <c r="C26" t="str">
        <f t="shared" si="1"/>
        <v>1/6</v>
      </c>
      <c r="D26" t="str">
        <f>"70/8582"</f>
        <v>70/8582</v>
      </c>
      <c r="E26">
        <v>4.7966164860513E-2</v>
      </c>
      <c r="F26">
        <v>7.4827217182400194E-2</v>
      </c>
      <c r="G26">
        <v>2.8274791917776099E-2</v>
      </c>
      <c r="H26" t="s">
        <v>2190</v>
      </c>
      <c r="I26">
        <v>1</v>
      </c>
      <c r="J26" t="str">
        <f t="shared" si="0"/>
        <v/>
      </c>
    </row>
    <row r="27" spans="1:10">
      <c r="A27" t="s">
        <v>67</v>
      </c>
      <c r="B27" t="s">
        <v>68</v>
      </c>
      <c r="C27" t="str">
        <f t="shared" si="1"/>
        <v>1/6</v>
      </c>
      <c r="D27" t="str">
        <f>"97/8582"</f>
        <v>97/8582</v>
      </c>
      <c r="E27">
        <v>6.5947392261792498E-2</v>
      </c>
      <c r="F27">
        <v>9.5257344378144704E-2</v>
      </c>
      <c r="G27">
        <v>3.5994678037625502E-2</v>
      </c>
      <c r="H27" t="s">
        <v>2213</v>
      </c>
      <c r="I27">
        <v>1</v>
      </c>
      <c r="J27" t="str">
        <f t="shared" si="0"/>
        <v/>
      </c>
    </row>
    <row r="28" spans="1:10">
      <c r="A28" t="s">
        <v>1352</v>
      </c>
      <c r="B28" t="s">
        <v>1353</v>
      </c>
      <c r="C28" t="str">
        <f t="shared" si="1"/>
        <v>1/6</v>
      </c>
      <c r="D28" t="str">
        <f>"97/8582"</f>
        <v>97/8582</v>
      </c>
      <c r="E28">
        <v>6.5947392261792498E-2</v>
      </c>
      <c r="F28">
        <v>9.5257344378144704E-2</v>
      </c>
      <c r="G28">
        <v>3.5994678037625502E-2</v>
      </c>
      <c r="H28" t="s">
        <v>2210</v>
      </c>
      <c r="I28">
        <v>1</v>
      </c>
      <c r="J28" t="str">
        <f t="shared" si="0"/>
        <v/>
      </c>
    </row>
    <row r="29" spans="1:10">
      <c r="A29" t="s">
        <v>459</v>
      </c>
      <c r="B29" t="s">
        <v>460</v>
      </c>
      <c r="C29" t="str">
        <f t="shared" si="1"/>
        <v>1/6</v>
      </c>
      <c r="D29" t="str">
        <f>"106/8582"</f>
        <v>106/8582</v>
      </c>
      <c r="E29">
        <v>7.1877865818311307E-2</v>
      </c>
      <c r="F29">
        <v>0.100115598818362</v>
      </c>
      <c r="G29">
        <v>3.7830455693848103E-2</v>
      </c>
      <c r="H29" t="s">
        <v>2190</v>
      </c>
      <c r="I29">
        <v>1</v>
      </c>
      <c r="J29" t="str">
        <f t="shared" si="0"/>
        <v/>
      </c>
    </row>
    <row r="30" spans="1:10">
      <c r="A30" t="s">
        <v>1356</v>
      </c>
      <c r="B30" t="s">
        <v>1357</v>
      </c>
      <c r="C30" t="str">
        <f t="shared" si="1"/>
        <v>1/6</v>
      </c>
      <c r="D30" t="str">
        <f>"133/8582"</f>
        <v>133/8582</v>
      </c>
      <c r="E30">
        <v>8.9481351071802898E-2</v>
      </c>
      <c r="F30">
        <v>0.116635814403342</v>
      </c>
      <c r="G30">
        <v>4.4072912325149399E-2</v>
      </c>
      <c r="H30" t="s">
        <v>2210</v>
      </c>
      <c r="I30">
        <v>1</v>
      </c>
      <c r="J30" t="str">
        <f t="shared" si="0"/>
        <v/>
      </c>
    </row>
    <row r="31" spans="1:10">
      <c r="A31" t="s">
        <v>247</v>
      </c>
      <c r="B31" t="s">
        <v>248</v>
      </c>
      <c r="C31" t="str">
        <f t="shared" si="1"/>
        <v>1/6</v>
      </c>
      <c r="D31" t="str">
        <f>"138/8582"</f>
        <v>138/8582</v>
      </c>
      <c r="E31">
        <v>9.27105191411179E-2</v>
      </c>
      <c r="F31">
        <v>0.116635814403342</v>
      </c>
      <c r="G31">
        <v>4.4072912325149399E-2</v>
      </c>
      <c r="H31" t="s">
        <v>2190</v>
      </c>
      <c r="I31">
        <v>1</v>
      </c>
      <c r="J31" t="str">
        <f t="shared" si="0"/>
        <v/>
      </c>
    </row>
    <row r="32" spans="1:10">
      <c r="A32" t="s">
        <v>477</v>
      </c>
      <c r="B32" t="s">
        <v>478</v>
      </c>
      <c r="C32" t="str">
        <f t="shared" si="1"/>
        <v>1/6</v>
      </c>
      <c r="D32" t="str">
        <f>"138/8582"</f>
        <v>138/8582</v>
      </c>
      <c r="E32">
        <v>9.27105191411179E-2</v>
      </c>
      <c r="F32">
        <v>0.116635814403342</v>
      </c>
      <c r="G32">
        <v>4.4072912325149399E-2</v>
      </c>
      <c r="H32" t="s">
        <v>2190</v>
      </c>
      <c r="I32">
        <v>1</v>
      </c>
      <c r="J32" t="str">
        <f t="shared" si="0"/>
        <v/>
      </c>
    </row>
    <row r="33" spans="1:10">
      <c r="A33" t="s">
        <v>251</v>
      </c>
      <c r="B33" t="s">
        <v>252</v>
      </c>
      <c r="C33" t="str">
        <f t="shared" si="1"/>
        <v>1/6</v>
      </c>
      <c r="D33" t="str">
        <f>"201/8582"</f>
        <v>201/8582</v>
      </c>
      <c r="E33">
        <v>0.13258731288151199</v>
      </c>
      <c r="F33">
        <v>0.161590787574343</v>
      </c>
      <c r="G33">
        <v>6.1059946721748998E-2</v>
      </c>
      <c r="H33" t="s">
        <v>2190</v>
      </c>
      <c r="I33">
        <v>1</v>
      </c>
      <c r="J33" t="str">
        <f t="shared" si="0"/>
        <v/>
      </c>
    </row>
    <row r="34" spans="1:10">
      <c r="A34" t="s">
        <v>593</v>
      </c>
      <c r="B34" t="s">
        <v>594</v>
      </c>
      <c r="C34" t="str">
        <f t="shared" si="1"/>
        <v>1/6</v>
      </c>
      <c r="D34" t="str">
        <f>"249/8582"</f>
        <v>249/8582</v>
      </c>
      <c r="E34">
        <v>0.16197970243194801</v>
      </c>
      <c r="F34">
        <v>0.185189712379494</v>
      </c>
      <c r="G34">
        <v>6.9977219252710499E-2</v>
      </c>
      <c r="H34" t="s">
        <v>1368</v>
      </c>
      <c r="I34">
        <v>1</v>
      </c>
      <c r="J34" t="str">
        <f t="shared" si="0"/>
        <v/>
      </c>
    </row>
    <row r="35" spans="1:10">
      <c r="A35" t="s">
        <v>596</v>
      </c>
      <c r="B35" t="s">
        <v>597</v>
      </c>
      <c r="C35" t="str">
        <f t="shared" si="1"/>
        <v>1/6</v>
      </c>
      <c r="D35" t="str">
        <f>"250/8582"</f>
        <v>250/8582</v>
      </c>
      <c r="E35">
        <v>0.162583101182148</v>
      </c>
      <c r="F35">
        <v>0.185189712379494</v>
      </c>
      <c r="G35">
        <v>6.9977219252710499E-2</v>
      </c>
      <c r="H35" t="s">
        <v>1368</v>
      </c>
      <c r="I35">
        <v>1</v>
      </c>
      <c r="J35" t="str">
        <f t="shared" si="0"/>
        <v/>
      </c>
    </row>
    <row r="36" spans="1:10">
      <c r="A36" t="s">
        <v>509</v>
      </c>
      <c r="B36" t="s">
        <v>510</v>
      </c>
      <c r="C36" t="str">
        <f t="shared" si="1"/>
        <v>1/6</v>
      </c>
      <c r="D36" t="str">
        <f>"256/8582"</f>
        <v>256/8582</v>
      </c>
      <c r="E36">
        <v>0.166195895725187</v>
      </c>
      <c r="F36">
        <v>0.185189712379494</v>
      </c>
      <c r="G36">
        <v>6.9977219252710499E-2</v>
      </c>
      <c r="H36" t="s">
        <v>2190</v>
      </c>
      <c r="I36">
        <v>1</v>
      </c>
      <c r="J36" t="str">
        <f t="shared" si="0"/>
        <v/>
      </c>
    </row>
    <row r="37" spans="1:10">
      <c r="A37" t="s">
        <v>314</v>
      </c>
      <c r="B37" t="s">
        <v>315</v>
      </c>
      <c r="C37" t="str">
        <f t="shared" si="1"/>
        <v>1/6</v>
      </c>
      <c r="D37" t="str">
        <f>"307/8582"</f>
        <v>307/8582</v>
      </c>
      <c r="E37">
        <v>0.19638362127961601</v>
      </c>
      <c r="F37">
        <v>0.21274892305291701</v>
      </c>
      <c r="G37">
        <v>8.0390956079375006E-2</v>
      </c>
      <c r="H37" t="s">
        <v>2210</v>
      </c>
      <c r="I37">
        <v>1</v>
      </c>
      <c r="J37" t="str">
        <f t="shared" si="0"/>
        <v/>
      </c>
    </row>
    <row r="38" spans="1:10">
      <c r="A38" t="s">
        <v>316</v>
      </c>
      <c r="B38" t="s">
        <v>317</v>
      </c>
      <c r="C38" t="str">
        <f t="shared" si="1"/>
        <v>1/6</v>
      </c>
      <c r="D38" t="str">
        <f>"394/8582"</f>
        <v>394/8582</v>
      </c>
      <c r="E38">
        <v>0.24577764529298801</v>
      </c>
      <c r="F38">
        <v>0.25564362315453898</v>
      </c>
      <c r="G38">
        <v>9.6599479734508706E-2</v>
      </c>
      <c r="H38" t="s">
        <v>2210</v>
      </c>
      <c r="I38">
        <v>1</v>
      </c>
      <c r="J38" t="str">
        <f t="shared" si="0"/>
        <v/>
      </c>
    </row>
    <row r="39" spans="1:10">
      <c r="A39" t="s">
        <v>619</v>
      </c>
      <c r="B39" t="s">
        <v>620</v>
      </c>
      <c r="C39" t="str">
        <f t="shared" si="1"/>
        <v>1/6</v>
      </c>
      <c r="D39" t="str">
        <f>"400/8582"</f>
        <v>400/8582</v>
      </c>
      <c r="E39">
        <v>0.249088658458269</v>
      </c>
      <c r="F39">
        <v>0.25564362315453898</v>
      </c>
      <c r="G39">
        <v>9.6599479734508706E-2</v>
      </c>
      <c r="H39" t="s">
        <v>2197</v>
      </c>
      <c r="I39">
        <v>1</v>
      </c>
      <c r="J39" t="str">
        <f t="shared" si="0"/>
        <v/>
      </c>
    </row>
    <row r="40" spans="1:10">
      <c r="A40" t="s">
        <v>160</v>
      </c>
      <c r="B40" t="s">
        <v>161</v>
      </c>
      <c r="C40" t="str">
        <f t="shared" si="1"/>
        <v>1/6</v>
      </c>
      <c r="D40" t="str">
        <f>"447/8582"</f>
        <v>447/8582</v>
      </c>
      <c r="E40">
        <v>0.27460834608699702</v>
      </c>
      <c r="F40">
        <v>0.27460834608699702</v>
      </c>
      <c r="G40">
        <v>0.10376563684798799</v>
      </c>
      <c r="H40" t="s">
        <v>1368</v>
      </c>
      <c r="I40">
        <v>1</v>
      </c>
      <c r="J40" t="str">
        <f t="shared" si="0"/>
        <v/>
      </c>
    </row>
  </sheetData>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0C578-4A0F-4F54-9F93-A5F1C5904E90}">
  <dimension ref="A1:J2"/>
  <sheetViews>
    <sheetView workbookViewId="0"/>
  </sheetViews>
  <sheetFormatPr defaultColWidth="9" defaultRowHeight="15"/>
  <cols>
    <col min="2" max="2" width="22.85546875" customWidth="1"/>
    <col min="3" max="4" width="9.140625"/>
    <col min="5" max="5" width="32.5703125" customWidth="1"/>
    <col min="6" max="6" width="32.85546875" customWidth="1"/>
  </cols>
  <sheetData>
    <row r="1" spans="1:10">
      <c r="A1" t="s">
        <v>34</v>
      </c>
      <c r="B1" t="s">
        <v>7</v>
      </c>
      <c r="C1" t="str">
        <f>"GeneRatio"</f>
        <v>GeneRatio</v>
      </c>
      <c r="D1" t="str">
        <f>"BgRatio"</f>
        <v>BgRatio</v>
      </c>
      <c r="E1" s="11" t="s">
        <v>41</v>
      </c>
      <c r="F1" s="11" t="s">
        <v>43</v>
      </c>
      <c r="G1" t="s">
        <v>45</v>
      </c>
      <c r="H1" t="s">
        <v>47</v>
      </c>
      <c r="I1" t="s">
        <v>49</v>
      </c>
      <c r="J1" t="s">
        <v>51</v>
      </c>
    </row>
    <row r="2" spans="1:10">
      <c r="A2" t="s">
        <v>2180</v>
      </c>
      <c r="B2" t="s">
        <v>2181</v>
      </c>
      <c r="C2" t="str">
        <f>"1/1"</f>
        <v>1/1</v>
      </c>
      <c r="D2" t="str">
        <f>"71/8582"</f>
        <v>71/8582</v>
      </c>
      <c r="E2" s="11">
        <v>8.2731298065720198E-3</v>
      </c>
      <c r="F2" s="11">
        <v>8.2731298065720198E-3</v>
      </c>
      <c r="G2" t="s">
        <v>86</v>
      </c>
      <c r="H2" t="s">
        <v>2223</v>
      </c>
      <c r="I2">
        <v>1</v>
      </c>
      <c r="J2" t="str">
        <f>IF(F2&lt;0.05,"*","")</f>
        <v>*</v>
      </c>
    </row>
  </sheetData>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DB1F3-B726-48A3-BA31-C1EFD981ACFB}">
  <sheetPr>
    <tabColor theme="9"/>
  </sheetPr>
  <dimension ref="A1:J172"/>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s="9" t="s">
        <v>172</v>
      </c>
      <c r="B2" s="9" t="s">
        <v>173</v>
      </c>
      <c r="C2" s="9" t="str">
        <f>"4/17"</f>
        <v>4/17</v>
      </c>
      <c r="D2" s="9" t="str">
        <f>"91/8582"</f>
        <v>91/8582</v>
      </c>
      <c r="E2" s="9">
        <v>2.53370268896327E-5</v>
      </c>
      <c r="F2" s="9">
        <v>1.9356957667625301E-3</v>
      </c>
      <c r="G2" s="9">
        <v>1.75159912412491E-3</v>
      </c>
      <c r="H2" s="9" t="s">
        <v>2224</v>
      </c>
      <c r="I2" s="9">
        <v>4</v>
      </c>
      <c r="J2" s="9" t="str">
        <f t="shared" ref="J2:J65" si="0">IF(F2&lt;0.05,"*","")</f>
        <v>*</v>
      </c>
    </row>
    <row r="3" spans="1:10">
      <c r="A3" s="9" t="s">
        <v>163</v>
      </c>
      <c r="B3" s="9" t="s">
        <v>164</v>
      </c>
      <c r="C3" s="9" t="str">
        <f>"3/17"</f>
        <v>3/17</v>
      </c>
      <c r="D3" s="9" t="str">
        <f>"24/8582"</f>
        <v>24/8582</v>
      </c>
      <c r="E3" s="9">
        <v>1.2737567861170599E-5</v>
      </c>
      <c r="F3" s="9">
        <v>1.9356957667625301E-3</v>
      </c>
      <c r="G3" s="9">
        <v>1.75159912412491E-3</v>
      </c>
      <c r="H3" s="9" t="s">
        <v>2225</v>
      </c>
      <c r="I3" s="9">
        <v>3</v>
      </c>
      <c r="J3" s="9" t="str">
        <f t="shared" si="0"/>
        <v>*</v>
      </c>
    </row>
    <row r="4" spans="1:10">
      <c r="A4" s="9" t="s">
        <v>166</v>
      </c>
      <c r="B4" s="9" t="s">
        <v>167</v>
      </c>
      <c r="C4" s="9" t="str">
        <f>"3/17"</f>
        <v>3/17</v>
      </c>
      <c r="D4" s="9" t="str">
        <f>"33/8582"</f>
        <v>33/8582</v>
      </c>
      <c r="E4" s="9">
        <v>3.3959574855482902E-5</v>
      </c>
      <c r="F4" s="9">
        <v>1.9356957667625301E-3</v>
      </c>
      <c r="G4" s="9">
        <v>1.75159912412491E-3</v>
      </c>
      <c r="H4" s="9" t="s">
        <v>2225</v>
      </c>
      <c r="I4" s="9">
        <v>3</v>
      </c>
      <c r="J4" s="9" t="str">
        <f t="shared" si="0"/>
        <v>*</v>
      </c>
    </row>
    <row r="5" spans="1:10">
      <c r="A5" s="9" t="s">
        <v>168</v>
      </c>
      <c r="B5" s="9" t="s">
        <v>169</v>
      </c>
      <c r="C5" s="9" t="str">
        <f>"3/17"</f>
        <v>3/17</v>
      </c>
      <c r="D5" s="9" t="str">
        <f>"40/8582"</f>
        <v>40/8582</v>
      </c>
      <c r="E5" s="9">
        <v>6.0970594112942898E-5</v>
      </c>
      <c r="F5" s="9">
        <v>2.6064928983283099E-3</v>
      </c>
      <c r="G5" s="9">
        <v>2.3585992985796301E-3</v>
      </c>
      <c r="H5" s="9" t="s">
        <v>2225</v>
      </c>
      <c r="I5" s="9">
        <v>3</v>
      </c>
      <c r="J5" s="9" t="str">
        <f t="shared" si="0"/>
        <v>*</v>
      </c>
    </row>
    <row r="6" spans="1:10">
      <c r="A6" s="9" t="s">
        <v>170</v>
      </c>
      <c r="B6" s="9" t="s">
        <v>171</v>
      </c>
      <c r="C6" s="9" t="str">
        <f>"3/17"</f>
        <v>3/17</v>
      </c>
      <c r="D6" s="9" t="str">
        <f>"61/8582"</f>
        <v>61/8582</v>
      </c>
      <c r="E6" s="9">
        <v>2.1645648208591E-4</v>
      </c>
      <c r="F6" s="9">
        <v>7.40281168733812E-3</v>
      </c>
      <c r="G6" s="9">
        <v>6.6987584982376404E-3</v>
      </c>
      <c r="H6" s="9" t="s">
        <v>2225</v>
      </c>
      <c r="I6" s="9">
        <v>3</v>
      </c>
      <c r="J6" s="9" t="str">
        <f t="shared" si="0"/>
        <v>*</v>
      </c>
    </row>
    <row r="7" spans="1:10">
      <c r="A7" s="9" t="s">
        <v>190</v>
      </c>
      <c r="B7" s="9" t="s">
        <v>191</v>
      </c>
      <c r="C7" s="9" t="str">
        <f>"5/17"</f>
        <v>5/17</v>
      </c>
      <c r="D7" s="9" t="str">
        <f>"342/8582"</f>
        <v>342/8582</v>
      </c>
      <c r="E7" s="9">
        <v>4.0631166498680002E-4</v>
      </c>
      <c r="F7" s="9">
        <v>1.15798824521238E-2</v>
      </c>
      <c r="G7" s="9">
        <v>1.04785639917648E-2</v>
      </c>
      <c r="H7" s="9" t="s">
        <v>2226</v>
      </c>
      <c r="I7" s="9">
        <v>5</v>
      </c>
      <c r="J7" s="9" t="str">
        <f t="shared" si="0"/>
        <v>*</v>
      </c>
    </row>
    <row r="8" spans="1:10">
      <c r="A8" s="9" t="s">
        <v>145</v>
      </c>
      <c r="B8" s="9" t="s">
        <v>146</v>
      </c>
      <c r="C8" s="9" t="str">
        <f>"3/17"</f>
        <v>3/17</v>
      </c>
      <c r="D8" s="9" t="str">
        <f>"95/8582"</f>
        <v>95/8582</v>
      </c>
      <c r="E8" s="9">
        <v>7.9850026131873797E-4</v>
      </c>
      <c r="F8" s="9">
        <v>1.7067943085688E-2</v>
      </c>
      <c r="G8" s="9">
        <v>1.54446761070861E-2</v>
      </c>
      <c r="H8" s="9" t="s">
        <v>2225</v>
      </c>
      <c r="I8" s="9">
        <v>3</v>
      </c>
      <c r="J8" s="9" t="str">
        <f t="shared" si="0"/>
        <v>*</v>
      </c>
    </row>
    <row r="9" spans="1:10">
      <c r="A9" s="9" t="s">
        <v>175</v>
      </c>
      <c r="B9" s="9" t="s">
        <v>176</v>
      </c>
      <c r="C9" s="9" t="str">
        <f>"2/17"</f>
        <v>2/17</v>
      </c>
      <c r="D9" s="9" t="str">
        <f>"21/8582"</f>
        <v>21/8582</v>
      </c>
      <c r="E9" s="9">
        <v>7.5865450486400595E-4</v>
      </c>
      <c r="F9" s="9">
        <v>1.7067943085688E-2</v>
      </c>
      <c r="G9" s="9">
        <v>1.54446761070861E-2</v>
      </c>
      <c r="H9" s="9" t="s">
        <v>2227</v>
      </c>
      <c r="I9" s="9">
        <v>2</v>
      </c>
      <c r="J9" s="9" t="str">
        <f t="shared" si="0"/>
        <v>*</v>
      </c>
    </row>
    <row r="10" spans="1:10">
      <c r="A10" s="9" t="s">
        <v>72</v>
      </c>
      <c r="B10" s="9" t="s">
        <v>73</v>
      </c>
      <c r="C10" s="9" t="str">
        <f>"3/17"</f>
        <v>3/17</v>
      </c>
      <c r="D10" s="9" t="str">
        <f>"117/8582"</f>
        <v>117/8582</v>
      </c>
      <c r="E10" s="9">
        <v>1.4607304660963899E-3</v>
      </c>
      <c r="F10" s="9">
        <v>2.7753878855831401E-2</v>
      </c>
      <c r="G10" s="9">
        <v>2.5114313276745001E-2</v>
      </c>
      <c r="H10" s="9" t="s">
        <v>2228</v>
      </c>
      <c r="I10" s="9">
        <v>3</v>
      </c>
      <c r="J10" s="9" t="str">
        <f t="shared" si="0"/>
        <v>*</v>
      </c>
    </row>
    <row r="11" spans="1:10">
      <c r="A11" s="9" t="s">
        <v>76</v>
      </c>
      <c r="B11" s="9" t="s">
        <v>77</v>
      </c>
      <c r="C11" s="9" t="str">
        <f>"3/17"</f>
        <v>3/17</v>
      </c>
      <c r="D11" s="9" t="str">
        <f>"122/8582"</f>
        <v>122/8582</v>
      </c>
      <c r="E11" s="9">
        <v>1.6477553141464501E-3</v>
      </c>
      <c r="F11" s="9">
        <v>2.8176615871904301E-2</v>
      </c>
      <c r="G11" s="9">
        <v>2.5496845387318699E-2</v>
      </c>
      <c r="H11" s="9" t="s">
        <v>2228</v>
      </c>
      <c r="I11" s="9">
        <v>3</v>
      </c>
      <c r="J11" s="9" t="str">
        <f t="shared" si="0"/>
        <v>*</v>
      </c>
    </row>
    <row r="12" spans="1:10">
      <c r="A12" s="9" t="s">
        <v>188</v>
      </c>
      <c r="B12" s="9" t="s">
        <v>189</v>
      </c>
      <c r="C12" s="9" t="str">
        <f>"2/17"</f>
        <v>2/17</v>
      </c>
      <c r="D12" s="9" t="str">
        <f>"36/8582"</f>
        <v>36/8582</v>
      </c>
      <c r="E12" s="9">
        <v>2.23655749470816E-3</v>
      </c>
      <c r="F12" s="9">
        <v>3.4768302872281401E-2</v>
      </c>
      <c r="G12" s="9">
        <v>3.1461622174363602E-2</v>
      </c>
      <c r="H12" s="9" t="s">
        <v>2227</v>
      </c>
      <c r="I12" s="9">
        <v>2</v>
      </c>
      <c r="J12" s="9" t="str">
        <f t="shared" si="0"/>
        <v>*</v>
      </c>
    </row>
    <row r="13" spans="1:10">
      <c r="A13" t="s">
        <v>205</v>
      </c>
      <c r="B13" t="s">
        <v>206</v>
      </c>
      <c r="C13" t="str">
        <f>"4/17"</f>
        <v>4/17</v>
      </c>
      <c r="D13" t="str">
        <f>"447/8582"</f>
        <v>447/8582</v>
      </c>
      <c r="E13">
        <v>1.0052468526524701E-2</v>
      </c>
      <c r="F13">
        <v>0.14324767650297701</v>
      </c>
      <c r="G13">
        <v>0.129623936263082</v>
      </c>
      <c r="H13" t="s">
        <v>2229</v>
      </c>
      <c r="I13">
        <v>4</v>
      </c>
      <c r="J13" t="str">
        <f t="shared" si="0"/>
        <v/>
      </c>
    </row>
    <row r="14" spans="1:10">
      <c r="A14" t="s">
        <v>82</v>
      </c>
      <c r="B14" t="s">
        <v>83</v>
      </c>
      <c r="C14" t="str">
        <f>"3/17"</f>
        <v>3/17</v>
      </c>
      <c r="D14" t="str">
        <f>"246/8582"</f>
        <v>246/8582</v>
      </c>
      <c r="E14">
        <v>1.1749451862044E-2</v>
      </c>
      <c r="F14">
        <v>0.154550482185348</v>
      </c>
      <c r="G14">
        <v>0.139851775200038</v>
      </c>
      <c r="H14" t="s">
        <v>2228</v>
      </c>
      <c r="I14">
        <v>3</v>
      </c>
      <c r="J14" t="str">
        <f t="shared" si="0"/>
        <v/>
      </c>
    </row>
    <row r="15" spans="1:10">
      <c r="A15" t="s">
        <v>84</v>
      </c>
      <c r="B15" t="s">
        <v>85</v>
      </c>
      <c r="C15" t="str">
        <f>"4/17"</f>
        <v>4/17</v>
      </c>
      <c r="D15" t="str">
        <f>"492/8582"</f>
        <v>492/8582</v>
      </c>
      <c r="E15">
        <v>1.3972497986534899E-2</v>
      </c>
      <c r="F15">
        <v>0.16539017498033901</v>
      </c>
      <c r="G15">
        <v>0.14966054615026</v>
      </c>
      <c r="H15" t="s">
        <v>2230</v>
      </c>
      <c r="I15">
        <v>4</v>
      </c>
      <c r="J15" t="str">
        <f t="shared" si="0"/>
        <v/>
      </c>
    </row>
    <row r="16" spans="1:10">
      <c r="A16" t="s">
        <v>513</v>
      </c>
      <c r="B16" t="s">
        <v>514</v>
      </c>
      <c r="C16" t="str">
        <f>"3/17"</f>
        <v>3/17</v>
      </c>
      <c r="D16" t="str">
        <f>"266/8582"</f>
        <v>266/8582</v>
      </c>
      <c r="E16">
        <v>1.4507910085994599E-2</v>
      </c>
      <c r="F16">
        <v>0.16539017498033901</v>
      </c>
      <c r="G16">
        <v>0.14966054615026</v>
      </c>
      <c r="H16" t="s">
        <v>2231</v>
      </c>
      <c r="I16">
        <v>3</v>
      </c>
      <c r="J16" t="str">
        <f t="shared" si="0"/>
        <v/>
      </c>
    </row>
    <row r="17" spans="1:10">
      <c r="A17" t="s">
        <v>455</v>
      </c>
      <c r="B17" t="s">
        <v>456</v>
      </c>
      <c r="C17" t="str">
        <f>"2/17"</f>
        <v>2/17</v>
      </c>
      <c r="D17" t="str">
        <f>"102/8582"</f>
        <v>102/8582</v>
      </c>
      <c r="E17">
        <v>1.6937163426570499E-2</v>
      </c>
      <c r="F17">
        <v>0.18101593412147199</v>
      </c>
      <c r="G17">
        <v>0.163800198928017</v>
      </c>
      <c r="H17" t="s">
        <v>2232</v>
      </c>
      <c r="I17">
        <v>2</v>
      </c>
      <c r="J17" t="str">
        <f t="shared" si="0"/>
        <v/>
      </c>
    </row>
    <row r="18" spans="1:10">
      <c r="A18" t="s">
        <v>465</v>
      </c>
      <c r="B18" t="s">
        <v>466</v>
      </c>
      <c r="C18" t="str">
        <f>"2/17"</f>
        <v>2/17</v>
      </c>
      <c r="D18" t="str">
        <f>"115/8582"</f>
        <v>115/8582</v>
      </c>
      <c r="E18">
        <v>2.1231542067802801E-2</v>
      </c>
      <c r="F18">
        <v>0.213564334917311</v>
      </c>
      <c r="G18">
        <v>0.19325304544687399</v>
      </c>
      <c r="H18" t="s">
        <v>2232</v>
      </c>
      <c r="I18">
        <v>2</v>
      </c>
      <c r="J18" t="str">
        <f t="shared" si="0"/>
        <v/>
      </c>
    </row>
    <row r="19" spans="1:10">
      <c r="A19" t="s">
        <v>222</v>
      </c>
      <c r="B19" t="s">
        <v>223</v>
      </c>
      <c r="C19" t="str">
        <f>"2/17"</f>
        <v>2/17</v>
      </c>
      <c r="D19" t="str">
        <f>"285/8582"</f>
        <v>285/8582</v>
      </c>
      <c r="E19">
        <v>0.107790673291055</v>
      </c>
      <c r="F19">
        <v>0.24454916049611999</v>
      </c>
      <c r="G19">
        <v>0.22129102242492801</v>
      </c>
      <c r="H19" t="s">
        <v>2233</v>
      </c>
      <c r="I19">
        <v>2</v>
      </c>
      <c r="J19" t="str">
        <f t="shared" si="0"/>
        <v/>
      </c>
    </row>
    <row r="20" spans="1:10">
      <c r="A20" t="s">
        <v>526</v>
      </c>
      <c r="B20" t="s">
        <v>527</v>
      </c>
      <c r="C20" t="str">
        <f t="shared" ref="C20:C83" si="1">"1/17"</f>
        <v>1/17</v>
      </c>
      <c r="D20" t="str">
        <f>"15/8582"</f>
        <v>15/8582</v>
      </c>
      <c r="E20">
        <v>2.9328455816964898E-2</v>
      </c>
      <c r="F20">
        <v>0.24454916049611999</v>
      </c>
      <c r="G20">
        <v>0.22129102242492801</v>
      </c>
      <c r="H20" t="s">
        <v>528</v>
      </c>
      <c r="I20">
        <v>1</v>
      </c>
      <c r="J20" t="str">
        <f t="shared" si="0"/>
        <v/>
      </c>
    </row>
    <row r="21" spans="1:10">
      <c r="A21" t="s">
        <v>1759</v>
      </c>
      <c r="B21" t="s">
        <v>1760</v>
      </c>
      <c r="C21" t="str">
        <f t="shared" si="1"/>
        <v>1/17</v>
      </c>
      <c r="D21" t="str">
        <f>"16/8582"</f>
        <v>16/8582</v>
      </c>
      <c r="E21">
        <v>3.1254616229140803E-2</v>
      </c>
      <c r="F21">
        <v>0.24454916049611999</v>
      </c>
      <c r="G21">
        <v>0.22129102242492801</v>
      </c>
      <c r="H21" t="s">
        <v>2234</v>
      </c>
      <c r="I21">
        <v>1</v>
      </c>
      <c r="J21" t="str">
        <f t="shared" si="0"/>
        <v/>
      </c>
    </row>
    <row r="22" spans="1:10">
      <c r="A22" t="s">
        <v>817</v>
      </c>
      <c r="B22" t="s">
        <v>818</v>
      </c>
      <c r="C22" t="str">
        <f t="shared" si="1"/>
        <v>1/17</v>
      </c>
      <c r="D22" t="str">
        <f>"16/8582"</f>
        <v>16/8582</v>
      </c>
      <c r="E22">
        <v>3.1254616229140803E-2</v>
      </c>
      <c r="F22">
        <v>0.24454916049611999</v>
      </c>
      <c r="G22">
        <v>0.22129102242492801</v>
      </c>
      <c r="H22" t="s">
        <v>819</v>
      </c>
      <c r="I22">
        <v>1</v>
      </c>
      <c r="J22" t="str">
        <f t="shared" si="0"/>
        <v/>
      </c>
    </row>
    <row r="23" spans="1:10">
      <c r="A23" t="s">
        <v>751</v>
      </c>
      <c r="B23" t="s">
        <v>752</v>
      </c>
      <c r="C23" t="str">
        <f t="shared" si="1"/>
        <v>1/17</v>
      </c>
      <c r="D23" t="str">
        <f>"18/8582"</f>
        <v>18/8582</v>
      </c>
      <c r="E23">
        <v>3.5096150020243001E-2</v>
      </c>
      <c r="F23">
        <v>0.24454916049611999</v>
      </c>
      <c r="G23">
        <v>0.22129102242492801</v>
      </c>
      <c r="H23" t="s">
        <v>1461</v>
      </c>
      <c r="I23">
        <v>1</v>
      </c>
      <c r="J23" t="str">
        <f t="shared" si="0"/>
        <v/>
      </c>
    </row>
    <row r="24" spans="1:10">
      <c r="A24" t="s">
        <v>109</v>
      </c>
      <c r="B24" t="s">
        <v>110</v>
      </c>
      <c r="C24" t="str">
        <f t="shared" si="1"/>
        <v>1/17</v>
      </c>
      <c r="D24" t="str">
        <f>"19/8582"</f>
        <v>19/8582</v>
      </c>
      <c r="E24">
        <v>3.7011535990543701E-2</v>
      </c>
      <c r="F24">
        <v>0.24454916049611999</v>
      </c>
      <c r="G24">
        <v>0.22129102242492801</v>
      </c>
      <c r="H24" t="s">
        <v>911</v>
      </c>
      <c r="I24">
        <v>1</v>
      </c>
      <c r="J24" t="str">
        <f t="shared" si="0"/>
        <v/>
      </c>
    </row>
    <row r="25" spans="1:10">
      <c r="A25" t="s">
        <v>1827</v>
      </c>
      <c r="B25" t="s">
        <v>1828</v>
      </c>
      <c r="C25" t="str">
        <f t="shared" si="1"/>
        <v>1/17</v>
      </c>
      <c r="D25" t="str">
        <f>"20/8582"</f>
        <v>20/8582</v>
      </c>
      <c r="E25">
        <v>3.8923343054442401E-2</v>
      </c>
      <c r="F25">
        <v>0.24454916049611999</v>
      </c>
      <c r="G25">
        <v>0.22129102242492801</v>
      </c>
      <c r="H25" t="s">
        <v>1829</v>
      </c>
      <c r="I25">
        <v>1</v>
      </c>
      <c r="J25" t="str">
        <f t="shared" si="0"/>
        <v/>
      </c>
    </row>
    <row r="26" spans="1:10">
      <c r="A26" t="s">
        <v>833</v>
      </c>
      <c r="B26" t="s">
        <v>834</v>
      </c>
      <c r="C26" t="str">
        <f t="shared" si="1"/>
        <v>1/17</v>
      </c>
      <c r="D26" t="str">
        <f>"22/8582"</f>
        <v>22/8582</v>
      </c>
      <c r="E26">
        <v>4.27362455327105E-2</v>
      </c>
      <c r="F26">
        <v>0.24454916049611999</v>
      </c>
      <c r="G26">
        <v>0.22129102242492801</v>
      </c>
      <c r="H26" t="s">
        <v>819</v>
      </c>
      <c r="I26">
        <v>1</v>
      </c>
      <c r="J26" t="str">
        <f t="shared" si="0"/>
        <v/>
      </c>
    </row>
    <row r="27" spans="1:10">
      <c r="A27" t="s">
        <v>1717</v>
      </c>
      <c r="B27" t="s">
        <v>1718</v>
      </c>
      <c r="C27" t="str">
        <f t="shared" si="1"/>
        <v>1/17</v>
      </c>
      <c r="D27" t="str">
        <f>"27/8582"</f>
        <v>27/8582</v>
      </c>
      <c r="E27">
        <v>5.2206308511072802E-2</v>
      </c>
      <c r="F27">
        <v>0.24454916049611999</v>
      </c>
      <c r="G27">
        <v>0.22129102242492801</v>
      </c>
      <c r="H27" t="s">
        <v>2234</v>
      </c>
      <c r="I27">
        <v>1</v>
      </c>
      <c r="J27" t="str">
        <f t="shared" si="0"/>
        <v/>
      </c>
    </row>
    <row r="28" spans="1:10">
      <c r="A28" t="s">
        <v>280</v>
      </c>
      <c r="B28" t="s">
        <v>281</v>
      </c>
      <c r="C28" t="str">
        <f t="shared" si="1"/>
        <v>1/17</v>
      </c>
      <c r="D28" t="str">
        <f>"28/8582"</f>
        <v>28/8582</v>
      </c>
      <c r="E28">
        <v>5.4089709183815199E-2</v>
      </c>
      <c r="F28">
        <v>0.24454916049611999</v>
      </c>
      <c r="G28">
        <v>0.22129102242492801</v>
      </c>
      <c r="H28" t="s">
        <v>1991</v>
      </c>
      <c r="I28">
        <v>1</v>
      </c>
      <c r="J28" t="str">
        <f t="shared" si="0"/>
        <v/>
      </c>
    </row>
    <row r="29" spans="1:10">
      <c r="A29" t="s">
        <v>1201</v>
      </c>
      <c r="B29" t="s">
        <v>1202</v>
      </c>
      <c r="C29" t="str">
        <f t="shared" si="1"/>
        <v>1/17</v>
      </c>
      <c r="D29" t="str">
        <f>"28/8582"</f>
        <v>28/8582</v>
      </c>
      <c r="E29">
        <v>5.4089709183815199E-2</v>
      </c>
      <c r="F29">
        <v>0.24454916049611999</v>
      </c>
      <c r="G29">
        <v>0.22129102242492801</v>
      </c>
      <c r="H29" t="s">
        <v>2235</v>
      </c>
      <c r="I29">
        <v>1</v>
      </c>
      <c r="J29" t="str">
        <f t="shared" si="0"/>
        <v/>
      </c>
    </row>
    <row r="30" spans="1:10">
      <c r="A30" t="s">
        <v>1833</v>
      </c>
      <c r="B30" t="s">
        <v>1834</v>
      </c>
      <c r="C30" t="str">
        <f t="shared" si="1"/>
        <v>1/17</v>
      </c>
      <c r="D30" t="str">
        <f>"30/8582"</f>
        <v>30/8582</v>
      </c>
      <c r="E30">
        <v>5.7845948174443398E-2</v>
      </c>
      <c r="F30">
        <v>0.24454916049611999</v>
      </c>
      <c r="G30">
        <v>0.22129102242492801</v>
      </c>
      <c r="H30" t="s">
        <v>1829</v>
      </c>
      <c r="I30">
        <v>1</v>
      </c>
      <c r="J30" t="str">
        <f t="shared" si="0"/>
        <v/>
      </c>
    </row>
    <row r="31" spans="1:10">
      <c r="A31" t="s">
        <v>754</v>
      </c>
      <c r="B31" t="s">
        <v>755</v>
      </c>
      <c r="C31" t="str">
        <f t="shared" si="1"/>
        <v>1/17</v>
      </c>
      <c r="D31" t="str">
        <f>"30/8582"</f>
        <v>30/8582</v>
      </c>
      <c r="E31">
        <v>5.7845948174443398E-2</v>
      </c>
      <c r="F31">
        <v>0.24454916049611999</v>
      </c>
      <c r="G31">
        <v>0.22129102242492801</v>
      </c>
      <c r="H31" t="s">
        <v>1461</v>
      </c>
      <c r="I31">
        <v>1</v>
      </c>
      <c r="J31" t="str">
        <f t="shared" si="0"/>
        <v/>
      </c>
    </row>
    <row r="32" spans="1:10">
      <c r="A32" t="s">
        <v>283</v>
      </c>
      <c r="B32" t="s">
        <v>284</v>
      </c>
      <c r="C32" t="str">
        <f t="shared" si="1"/>
        <v>1/17</v>
      </c>
      <c r="D32" t="str">
        <f>"30/8582"</f>
        <v>30/8582</v>
      </c>
      <c r="E32">
        <v>5.7845948174443398E-2</v>
      </c>
      <c r="F32">
        <v>0.24454916049611999</v>
      </c>
      <c r="G32">
        <v>0.22129102242492801</v>
      </c>
      <c r="H32" t="s">
        <v>1991</v>
      </c>
      <c r="I32">
        <v>1</v>
      </c>
      <c r="J32" t="str">
        <f t="shared" si="0"/>
        <v/>
      </c>
    </row>
    <row r="33" spans="1:10">
      <c r="A33" t="s">
        <v>541</v>
      </c>
      <c r="B33" t="s">
        <v>542</v>
      </c>
      <c r="C33" t="str">
        <f t="shared" si="1"/>
        <v>1/17</v>
      </c>
      <c r="D33" t="str">
        <f>"35/8582"</f>
        <v>35/8582</v>
      </c>
      <c r="E33">
        <v>6.7175219526063396E-2</v>
      </c>
      <c r="F33">
        <v>0.24454916049611999</v>
      </c>
      <c r="G33">
        <v>0.22129102242492801</v>
      </c>
      <c r="H33" t="s">
        <v>528</v>
      </c>
      <c r="I33">
        <v>1</v>
      </c>
      <c r="J33" t="str">
        <f t="shared" si="0"/>
        <v/>
      </c>
    </row>
    <row r="34" spans="1:10">
      <c r="A34" t="s">
        <v>125</v>
      </c>
      <c r="B34" t="s">
        <v>126</v>
      </c>
      <c r="C34" t="str">
        <f t="shared" si="1"/>
        <v>1/17</v>
      </c>
      <c r="D34" t="str">
        <f>"36/8582"</f>
        <v>36/8582</v>
      </c>
      <c r="E34">
        <v>6.9030609869816406E-2</v>
      </c>
      <c r="F34">
        <v>0.24454916049611999</v>
      </c>
      <c r="G34">
        <v>0.22129102242492801</v>
      </c>
      <c r="H34" t="s">
        <v>177</v>
      </c>
      <c r="I34">
        <v>1</v>
      </c>
      <c r="J34" t="str">
        <f t="shared" si="0"/>
        <v/>
      </c>
    </row>
    <row r="35" spans="1:10">
      <c r="A35" t="s">
        <v>285</v>
      </c>
      <c r="B35" t="s">
        <v>286</v>
      </c>
      <c r="C35" t="str">
        <f t="shared" si="1"/>
        <v>1/17</v>
      </c>
      <c r="D35" t="str">
        <f>"37/8582"</f>
        <v>37/8582</v>
      </c>
      <c r="E35">
        <v>7.0882526512949101E-2</v>
      </c>
      <c r="F35">
        <v>0.24454916049611999</v>
      </c>
      <c r="G35">
        <v>0.22129102242492801</v>
      </c>
      <c r="H35" t="s">
        <v>1991</v>
      </c>
      <c r="I35">
        <v>1</v>
      </c>
      <c r="J35" t="str">
        <f t="shared" si="0"/>
        <v/>
      </c>
    </row>
    <row r="36" spans="1:10">
      <c r="A36" t="s">
        <v>1837</v>
      </c>
      <c r="B36" t="s">
        <v>1838</v>
      </c>
      <c r="C36" t="str">
        <f t="shared" si="1"/>
        <v>1/17</v>
      </c>
      <c r="D36" t="str">
        <f>"44/8582"</f>
        <v>44/8582</v>
      </c>
      <c r="E36">
        <v>8.3749190353792094E-2</v>
      </c>
      <c r="F36">
        <v>0.24454916049611999</v>
      </c>
      <c r="G36">
        <v>0.22129102242492801</v>
      </c>
      <c r="H36" t="s">
        <v>1829</v>
      </c>
      <c r="I36">
        <v>1</v>
      </c>
      <c r="J36" t="str">
        <f t="shared" si="0"/>
        <v/>
      </c>
    </row>
    <row r="37" spans="1:10">
      <c r="A37" t="s">
        <v>130</v>
      </c>
      <c r="B37" t="s">
        <v>131</v>
      </c>
      <c r="C37" t="str">
        <f t="shared" si="1"/>
        <v>1/17</v>
      </c>
      <c r="D37" t="str">
        <f>"46/8582"</f>
        <v>46/8582</v>
      </c>
      <c r="E37">
        <v>8.7394462616296201E-2</v>
      </c>
      <c r="F37">
        <v>0.24454916049611999</v>
      </c>
      <c r="G37">
        <v>0.22129102242492801</v>
      </c>
      <c r="H37" t="s">
        <v>177</v>
      </c>
      <c r="I37">
        <v>1</v>
      </c>
      <c r="J37" t="str">
        <f t="shared" si="0"/>
        <v/>
      </c>
    </row>
    <row r="38" spans="1:10">
      <c r="A38" t="s">
        <v>288</v>
      </c>
      <c r="B38" t="s">
        <v>289</v>
      </c>
      <c r="C38" t="str">
        <f t="shared" si="1"/>
        <v>1/17</v>
      </c>
      <c r="D38" t="str">
        <f>"46/8582"</f>
        <v>46/8582</v>
      </c>
      <c r="E38">
        <v>8.7394462616296201E-2</v>
      </c>
      <c r="F38">
        <v>0.24454916049611999</v>
      </c>
      <c r="G38">
        <v>0.22129102242492801</v>
      </c>
      <c r="H38" t="s">
        <v>1991</v>
      </c>
      <c r="I38">
        <v>1</v>
      </c>
      <c r="J38" t="str">
        <f t="shared" si="0"/>
        <v/>
      </c>
    </row>
    <row r="39" spans="1:10">
      <c r="A39" t="s">
        <v>322</v>
      </c>
      <c r="B39" t="s">
        <v>323</v>
      </c>
      <c r="C39" t="str">
        <f t="shared" si="1"/>
        <v>1/17</v>
      </c>
      <c r="D39" t="str">
        <f>"49/8582"</f>
        <v>49/8582</v>
      </c>
      <c r="E39">
        <v>9.2836787201910104E-2</v>
      </c>
      <c r="F39">
        <v>0.24454916049611999</v>
      </c>
      <c r="G39">
        <v>0.22129102242492801</v>
      </c>
      <c r="H39" t="s">
        <v>324</v>
      </c>
      <c r="I39">
        <v>1</v>
      </c>
      <c r="J39" t="str">
        <f t="shared" si="0"/>
        <v/>
      </c>
    </row>
    <row r="40" spans="1:10">
      <c r="A40" t="s">
        <v>325</v>
      </c>
      <c r="B40" t="s">
        <v>326</v>
      </c>
      <c r="C40" t="str">
        <f t="shared" si="1"/>
        <v>1/17</v>
      </c>
      <c r="D40" t="str">
        <f>"51/8582"</f>
        <v>51/8582</v>
      </c>
      <c r="E40">
        <v>9.6448017588517801E-2</v>
      </c>
      <c r="F40">
        <v>0.24454916049611999</v>
      </c>
      <c r="G40">
        <v>0.22129102242492801</v>
      </c>
      <c r="H40" t="s">
        <v>324</v>
      </c>
      <c r="I40">
        <v>1</v>
      </c>
      <c r="J40" t="str">
        <f t="shared" si="0"/>
        <v/>
      </c>
    </row>
    <row r="41" spans="1:10">
      <c r="A41" t="s">
        <v>654</v>
      </c>
      <c r="B41" t="s">
        <v>655</v>
      </c>
      <c r="C41" t="str">
        <f t="shared" si="1"/>
        <v>1/17</v>
      </c>
      <c r="D41" t="str">
        <f>"51/8582"</f>
        <v>51/8582</v>
      </c>
      <c r="E41">
        <v>9.6448017588517801E-2</v>
      </c>
      <c r="F41">
        <v>0.24454916049611999</v>
      </c>
      <c r="G41">
        <v>0.22129102242492801</v>
      </c>
      <c r="H41" t="s">
        <v>1829</v>
      </c>
      <c r="I41">
        <v>1</v>
      </c>
      <c r="J41" t="str">
        <f t="shared" si="0"/>
        <v/>
      </c>
    </row>
    <row r="42" spans="1:10">
      <c r="A42" t="s">
        <v>327</v>
      </c>
      <c r="B42" t="s">
        <v>328</v>
      </c>
      <c r="C42" t="str">
        <f t="shared" si="1"/>
        <v>1/17</v>
      </c>
      <c r="D42" t="str">
        <f>"51/8582"</f>
        <v>51/8582</v>
      </c>
      <c r="E42">
        <v>9.6448017588517801E-2</v>
      </c>
      <c r="F42">
        <v>0.24454916049611999</v>
      </c>
      <c r="G42">
        <v>0.22129102242492801</v>
      </c>
      <c r="H42" t="s">
        <v>324</v>
      </c>
      <c r="I42">
        <v>1</v>
      </c>
      <c r="J42" t="str">
        <f t="shared" si="0"/>
        <v/>
      </c>
    </row>
    <row r="43" spans="1:10">
      <c r="A43" t="s">
        <v>329</v>
      </c>
      <c r="B43" t="s">
        <v>330</v>
      </c>
      <c r="C43" t="str">
        <f t="shared" si="1"/>
        <v>1/17</v>
      </c>
      <c r="D43" t="str">
        <f>"51/8582"</f>
        <v>51/8582</v>
      </c>
      <c r="E43">
        <v>9.6448017588517801E-2</v>
      </c>
      <c r="F43">
        <v>0.24454916049611999</v>
      </c>
      <c r="G43">
        <v>0.22129102242492801</v>
      </c>
      <c r="H43" t="s">
        <v>324</v>
      </c>
      <c r="I43">
        <v>1</v>
      </c>
      <c r="J43" t="str">
        <f t="shared" si="0"/>
        <v/>
      </c>
    </row>
    <row r="44" spans="1:10">
      <c r="A44" t="s">
        <v>1230</v>
      </c>
      <c r="B44" t="s">
        <v>1231</v>
      </c>
      <c r="C44" t="str">
        <f t="shared" si="1"/>
        <v>1/17</v>
      </c>
      <c r="D44" t="str">
        <f t="shared" ref="D44:D49" si="2">"52/8582"</f>
        <v>52/8582</v>
      </c>
      <c r="E44">
        <v>9.8248554887895898E-2</v>
      </c>
      <c r="F44">
        <v>0.24454916049611999</v>
      </c>
      <c r="G44">
        <v>0.22129102242492801</v>
      </c>
      <c r="H44" t="s">
        <v>2235</v>
      </c>
      <c r="I44">
        <v>1</v>
      </c>
      <c r="J44" t="str">
        <f t="shared" si="0"/>
        <v/>
      </c>
    </row>
    <row r="45" spans="1:10">
      <c r="A45" t="s">
        <v>331</v>
      </c>
      <c r="B45" t="s">
        <v>332</v>
      </c>
      <c r="C45" t="str">
        <f t="shared" si="1"/>
        <v>1/17</v>
      </c>
      <c r="D45" t="str">
        <f t="shared" si="2"/>
        <v>52/8582</v>
      </c>
      <c r="E45">
        <v>9.8248554887895898E-2</v>
      </c>
      <c r="F45">
        <v>0.24454916049611999</v>
      </c>
      <c r="G45">
        <v>0.22129102242492801</v>
      </c>
      <c r="H45" t="s">
        <v>324</v>
      </c>
      <c r="I45">
        <v>1</v>
      </c>
      <c r="J45" t="str">
        <f t="shared" si="0"/>
        <v/>
      </c>
    </row>
    <row r="46" spans="1:10">
      <c r="A46" t="s">
        <v>333</v>
      </c>
      <c r="B46" t="s">
        <v>334</v>
      </c>
      <c r="C46" t="str">
        <f t="shared" si="1"/>
        <v>1/17</v>
      </c>
      <c r="D46" t="str">
        <f t="shared" si="2"/>
        <v>52/8582</v>
      </c>
      <c r="E46">
        <v>9.8248554887895898E-2</v>
      </c>
      <c r="F46">
        <v>0.24454916049611999</v>
      </c>
      <c r="G46">
        <v>0.22129102242492801</v>
      </c>
      <c r="H46" t="s">
        <v>324</v>
      </c>
      <c r="I46">
        <v>1</v>
      </c>
      <c r="J46" t="str">
        <f t="shared" si="0"/>
        <v/>
      </c>
    </row>
    <row r="47" spans="1:10">
      <c r="A47" t="s">
        <v>335</v>
      </c>
      <c r="B47" t="s">
        <v>336</v>
      </c>
      <c r="C47" t="str">
        <f t="shared" si="1"/>
        <v>1/17</v>
      </c>
      <c r="D47" t="str">
        <f t="shared" si="2"/>
        <v>52/8582</v>
      </c>
      <c r="E47">
        <v>9.8248554887895898E-2</v>
      </c>
      <c r="F47">
        <v>0.24454916049611999</v>
      </c>
      <c r="G47">
        <v>0.22129102242492801</v>
      </c>
      <c r="H47" t="s">
        <v>324</v>
      </c>
      <c r="I47">
        <v>1</v>
      </c>
      <c r="J47" t="str">
        <f t="shared" si="0"/>
        <v/>
      </c>
    </row>
    <row r="48" spans="1:10">
      <c r="A48" t="s">
        <v>337</v>
      </c>
      <c r="B48" t="s">
        <v>338</v>
      </c>
      <c r="C48" t="str">
        <f t="shared" si="1"/>
        <v>1/17</v>
      </c>
      <c r="D48" t="str">
        <f t="shared" si="2"/>
        <v>52/8582</v>
      </c>
      <c r="E48">
        <v>9.8248554887895898E-2</v>
      </c>
      <c r="F48">
        <v>0.24454916049611999</v>
      </c>
      <c r="G48">
        <v>0.22129102242492801</v>
      </c>
      <c r="H48" t="s">
        <v>324</v>
      </c>
      <c r="I48">
        <v>1</v>
      </c>
      <c r="J48" t="str">
        <f t="shared" si="0"/>
        <v/>
      </c>
    </row>
    <row r="49" spans="1:10">
      <c r="A49" t="s">
        <v>339</v>
      </c>
      <c r="B49" t="s">
        <v>340</v>
      </c>
      <c r="C49" t="str">
        <f t="shared" si="1"/>
        <v>1/17</v>
      </c>
      <c r="D49" t="str">
        <f t="shared" si="2"/>
        <v>52/8582</v>
      </c>
      <c r="E49">
        <v>9.8248554887895898E-2</v>
      </c>
      <c r="F49">
        <v>0.24454916049611999</v>
      </c>
      <c r="G49">
        <v>0.22129102242492801</v>
      </c>
      <c r="H49" t="s">
        <v>324</v>
      </c>
      <c r="I49">
        <v>1</v>
      </c>
      <c r="J49" t="str">
        <f t="shared" si="0"/>
        <v/>
      </c>
    </row>
    <row r="50" spans="1:10">
      <c r="A50" t="s">
        <v>341</v>
      </c>
      <c r="B50" t="s">
        <v>342</v>
      </c>
      <c r="C50" t="str">
        <f t="shared" si="1"/>
        <v>1/17</v>
      </c>
      <c r="D50" t="str">
        <f>"53/8582"</f>
        <v>53/8582</v>
      </c>
      <c r="E50">
        <v>0.100045714860569</v>
      </c>
      <c r="F50">
        <v>0.24454916049611999</v>
      </c>
      <c r="G50">
        <v>0.22129102242492801</v>
      </c>
      <c r="H50" t="s">
        <v>324</v>
      </c>
      <c r="I50">
        <v>1</v>
      </c>
      <c r="J50" t="str">
        <f t="shared" si="0"/>
        <v/>
      </c>
    </row>
    <row r="51" spans="1:10">
      <c r="A51" t="s">
        <v>343</v>
      </c>
      <c r="B51" t="s">
        <v>344</v>
      </c>
      <c r="C51" t="str">
        <f t="shared" si="1"/>
        <v>1/17</v>
      </c>
      <c r="D51" t="str">
        <f>"54/8582"</f>
        <v>54/8582</v>
      </c>
      <c r="E51">
        <v>0.101839503446262</v>
      </c>
      <c r="F51">
        <v>0.24454916049611999</v>
      </c>
      <c r="G51">
        <v>0.22129102242492801</v>
      </c>
      <c r="H51" t="s">
        <v>324</v>
      </c>
      <c r="I51">
        <v>1</v>
      </c>
      <c r="J51" t="str">
        <f t="shared" si="0"/>
        <v/>
      </c>
    </row>
    <row r="52" spans="1:10">
      <c r="A52" t="s">
        <v>345</v>
      </c>
      <c r="B52" t="s">
        <v>346</v>
      </c>
      <c r="C52" t="str">
        <f t="shared" si="1"/>
        <v>1/17</v>
      </c>
      <c r="D52" t="str">
        <f>"55/8582"</f>
        <v>55/8582</v>
      </c>
      <c r="E52">
        <v>0.10362992657494501</v>
      </c>
      <c r="F52">
        <v>0.24454916049611999</v>
      </c>
      <c r="G52">
        <v>0.22129102242492801</v>
      </c>
      <c r="H52" t="s">
        <v>324</v>
      </c>
      <c r="I52">
        <v>1</v>
      </c>
      <c r="J52" t="str">
        <f t="shared" si="0"/>
        <v/>
      </c>
    </row>
    <row r="53" spans="1:10">
      <c r="A53" t="s">
        <v>347</v>
      </c>
      <c r="B53" t="s">
        <v>348</v>
      </c>
      <c r="C53" t="str">
        <f t="shared" si="1"/>
        <v>1/17</v>
      </c>
      <c r="D53" t="str">
        <f>"55/8582"</f>
        <v>55/8582</v>
      </c>
      <c r="E53">
        <v>0.10362992657494501</v>
      </c>
      <c r="F53">
        <v>0.24454916049611999</v>
      </c>
      <c r="G53">
        <v>0.22129102242492801</v>
      </c>
      <c r="H53" t="s">
        <v>324</v>
      </c>
      <c r="I53">
        <v>1</v>
      </c>
      <c r="J53" t="str">
        <f t="shared" si="0"/>
        <v/>
      </c>
    </row>
    <row r="54" spans="1:10">
      <c r="A54" t="s">
        <v>349</v>
      </c>
      <c r="B54" t="s">
        <v>350</v>
      </c>
      <c r="C54" t="str">
        <f t="shared" si="1"/>
        <v>1/17</v>
      </c>
      <c r="D54" t="str">
        <f>"56/8582"</f>
        <v>56/8582</v>
      </c>
      <c r="E54">
        <v>0.105416990166856</v>
      </c>
      <c r="F54">
        <v>0.24454916049611999</v>
      </c>
      <c r="G54">
        <v>0.22129102242492801</v>
      </c>
      <c r="H54" t="s">
        <v>324</v>
      </c>
      <c r="I54">
        <v>1</v>
      </c>
      <c r="J54" t="str">
        <f t="shared" si="0"/>
        <v/>
      </c>
    </row>
    <row r="55" spans="1:10">
      <c r="A55" t="s">
        <v>351</v>
      </c>
      <c r="B55" t="s">
        <v>352</v>
      </c>
      <c r="C55" t="str">
        <f t="shared" si="1"/>
        <v>1/17</v>
      </c>
      <c r="D55" t="str">
        <f>"56/8582"</f>
        <v>56/8582</v>
      </c>
      <c r="E55">
        <v>0.105416990166856</v>
      </c>
      <c r="F55">
        <v>0.24454916049611999</v>
      </c>
      <c r="G55">
        <v>0.22129102242492801</v>
      </c>
      <c r="H55" t="s">
        <v>324</v>
      </c>
      <c r="I55">
        <v>1</v>
      </c>
      <c r="J55" t="str">
        <f t="shared" si="0"/>
        <v/>
      </c>
    </row>
    <row r="56" spans="1:10">
      <c r="A56" t="s">
        <v>353</v>
      </c>
      <c r="B56" t="s">
        <v>354</v>
      </c>
      <c r="C56" t="str">
        <f t="shared" si="1"/>
        <v>1/17</v>
      </c>
      <c r="D56" t="str">
        <f>"56/8582"</f>
        <v>56/8582</v>
      </c>
      <c r="E56">
        <v>0.105416990166856</v>
      </c>
      <c r="F56">
        <v>0.24454916049611999</v>
      </c>
      <c r="G56">
        <v>0.22129102242492801</v>
      </c>
      <c r="H56" t="s">
        <v>324</v>
      </c>
      <c r="I56">
        <v>1</v>
      </c>
      <c r="J56" t="str">
        <f t="shared" si="0"/>
        <v/>
      </c>
    </row>
    <row r="57" spans="1:10">
      <c r="A57" t="s">
        <v>355</v>
      </c>
      <c r="B57" t="s">
        <v>356</v>
      </c>
      <c r="C57" t="str">
        <f t="shared" si="1"/>
        <v>1/17</v>
      </c>
      <c r="D57" t="str">
        <f>"57/8582"</f>
        <v>57/8582</v>
      </c>
      <c r="E57">
        <v>0.10720070013251</v>
      </c>
      <c r="F57">
        <v>0.24454916049611999</v>
      </c>
      <c r="G57">
        <v>0.22129102242492801</v>
      </c>
      <c r="H57" t="s">
        <v>324</v>
      </c>
      <c r="I57">
        <v>1</v>
      </c>
      <c r="J57" t="str">
        <f t="shared" si="0"/>
        <v/>
      </c>
    </row>
    <row r="58" spans="1:10">
      <c r="A58" t="s">
        <v>357</v>
      </c>
      <c r="B58" t="s">
        <v>358</v>
      </c>
      <c r="C58" t="str">
        <f t="shared" si="1"/>
        <v>1/17</v>
      </c>
      <c r="D58" t="str">
        <f>"57/8582"</f>
        <v>57/8582</v>
      </c>
      <c r="E58">
        <v>0.10720070013251</v>
      </c>
      <c r="F58">
        <v>0.24454916049611999</v>
      </c>
      <c r="G58">
        <v>0.22129102242492801</v>
      </c>
      <c r="H58" t="s">
        <v>324</v>
      </c>
      <c r="I58">
        <v>1</v>
      </c>
      <c r="J58" t="str">
        <f t="shared" si="0"/>
        <v/>
      </c>
    </row>
    <row r="59" spans="1:10">
      <c r="A59" t="s">
        <v>359</v>
      </c>
      <c r="B59" t="s">
        <v>360</v>
      </c>
      <c r="C59" t="str">
        <f t="shared" si="1"/>
        <v>1/17</v>
      </c>
      <c r="D59" t="str">
        <f>"57/8582"</f>
        <v>57/8582</v>
      </c>
      <c r="E59">
        <v>0.10720070013251</v>
      </c>
      <c r="F59">
        <v>0.24454916049611999</v>
      </c>
      <c r="G59">
        <v>0.22129102242492801</v>
      </c>
      <c r="H59" t="s">
        <v>324</v>
      </c>
      <c r="I59">
        <v>1</v>
      </c>
      <c r="J59" t="str">
        <f t="shared" si="0"/>
        <v/>
      </c>
    </row>
    <row r="60" spans="1:10">
      <c r="A60" t="s">
        <v>361</v>
      </c>
      <c r="B60" t="s">
        <v>362</v>
      </c>
      <c r="C60" t="str">
        <f t="shared" si="1"/>
        <v>1/17</v>
      </c>
      <c r="D60" t="str">
        <f>"57/8582"</f>
        <v>57/8582</v>
      </c>
      <c r="E60">
        <v>0.10720070013251</v>
      </c>
      <c r="F60">
        <v>0.24454916049611999</v>
      </c>
      <c r="G60">
        <v>0.22129102242492801</v>
      </c>
      <c r="H60" t="s">
        <v>324</v>
      </c>
      <c r="I60">
        <v>1</v>
      </c>
      <c r="J60" t="str">
        <f t="shared" si="0"/>
        <v/>
      </c>
    </row>
    <row r="61" spans="1:10">
      <c r="A61" t="s">
        <v>363</v>
      </c>
      <c r="B61" t="s">
        <v>364</v>
      </c>
      <c r="C61" t="str">
        <f t="shared" si="1"/>
        <v>1/17</v>
      </c>
      <c r="D61" t="str">
        <f>"59/8582"</f>
        <v>59/8582</v>
      </c>
      <c r="E61">
        <v>0.11075808277858901</v>
      </c>
      <c r="F61">
        <v>0.24454916049611999</v>
      </c>
      <c r="G61">
        <v>0.22129102242492801</v>
      </c>
      <c r="H61" t="s">
        <v>324</v>
      </c>
      <c r="I61">
        <v>1</v>
      </c>
      <c r="J61" t="str">
        <f t="shared" si="0"/>
        <v/>
      </c>
    </row>
    <row r="62" spans="1:10">
      <c r="A62" t="s">
        <v>365</v>
      </c>
      <c r="B62" t="s">
        <v>366</v>
      </c>
      <c r="C62" t="str">
        <f t="shared" si="1"/>
        <v>1/17</v>
      </c>
      <c r="D62" t="str">
        <f>"60/8582"</f>
        <v>60/8582</v>
      </c>
      <c r="E62">
        <v>0.11253176723157</v>
      </c>
      <c r="F62">
        <v>0.24454916049611999</v>
      </c>
      <c r="G62">
        <v>0.22129102242492801</v>
      </c>
      <c r="H62" t="s">
        <v>324</v>
      </c>
      <c r="I62">
        <v>1</v>
      </c>
      <c r="J62" t="str">
        <f t="shared" si="0"/>
        <v/>
      </c>
    </row>
    <row r="63" spans="1:10">
      <c r="A63" t="s">
        <v>367</v>
      </c>
      <c r="B63" t="s">
        <v>368</v>
      </c>
      <c r="C63" t="str">
        <f t="shared" si="1"/>
        <v>1/17</v>
      </c>
      <c r="D63" t="str">
        <f>"62/8582"</f>
        <v>62/8582</v>
      </c>
      <c r="E63">
        <v>0.116069151756324</v>
      </c>
      <c r="F63">
        <v>0.24454916049611999</v>
      </c>
      <c r="G63">
        <v>0.22129102242492801</v>
      </c>
      <c r="H63" t="s">
        <v>324</v>
      </c>
      <c r="I63">
        <v>1</v>
      </c>
      <c r="J63" t="str">
        <f t="shared" si="0"/>
        <v/>
      </c>
    </row>
    <row r="64" spans="1:10">
      <c r="A64" t="s">
        <v>369</v>
      </c>
      <c r="B64" t="s">
        <v>370</v>
      </c>
      <c r="C64" t="str">
        <f t="shared" si="1"/>
        <v>1/17</v>
      </c>
      <c r="D64" t="str">
        <f>"63/8582"</f>
        <v>63/8582</v>
      </c>
      <c r="E64">
        <v>0.117832863542727</v>
      </c>
      <c r="F64">
        <v>0.24454916049611999</v>
      </c>
      <c r="G64">
        <v>0.22129102242492801</v>
      </c>
      <c r="H64" t="s">
        <v>324</v>
      </c>
      <c r="I64">
        <v>1</v>
      </c>
      <c r="J64" t="str">
        <f t="shared" si="0"/>
        <v/>
      </c>
    </row>
    <row r="65" spans="1:10">
      <c r="A65" t="s">
        <v>371</v>
      </c>
      <c r="B65" t="s">
        <v>372</v>
      </c>
      <c r="C65" t="str">
        <f t="shared" si="1"/>
        <v>1/17</v>
      </c>
      <c r="D65" t="str">
        <f>"63/8582"</f>
        <v>63/8582</v>
      </c>
      <c r="E65">
        <v>0.117832863542727</v>
      </c>
      <c r="F65">
        <v>0.24454916049611999</v>
      </c>
      <c r="G65">
        <v>0.22129102242492801</v>
      </c>
      <c r="H65" t="s">
        <v>324</v>
      </c>
      <c r="I65">
        <v>1</v>
      </c>
      <c r="J65" t="str">
        <f t="shared" si="0"/>
        <v/>
      </c>
    </row>
    <row r="66" spans="1:10">
      <c r="A66" t="s">
        <v>373</v>
      </c>
      <c r="B66" t="s">
        <v>374</v>
      </c>
      <c r="C66" t="str">
        <f t="shared" si="1"/>
        <v>1/17</v>
      </c>
      <c r="D66" t="str">
        <f>"63/8582"</f>
        <v>63/8582</v>
      </c>
      <c r="E66">
        <v>0.117832863542727</v>
      </c>
      <c r="F66">
        <v>0.24454916049611999</v>
      </c>
      <c r="G66">
        <v>0.22129102242492801</v>
      </c>
      <c r="H66" t="s">
        <v>324</v>
      </c>
      <c r="I66">
        <v>1</v>
      </c>
      <c r="J66" t="str">
        <f t="shared" ref="J66:J129" si="3">IF(F66&lt;0.05,"*","")</f>
        <v/>
      </c>
    </row>
    <row r="67" spans="1:10">
      <c r="A67" t="s">
        <v>375</v>
      </c>
      <c r="B67" t="s">
        <v>376</v>
      </c>
      <c r="C67" t="str">
        <f t="shared" si="1"/>
        <v>1/17</v>
      </c>
      <c r="D67" t="str">
        <f>"64/8582"</f>
        <v>64/8582</v>
      </c>
      <c r="E67">
        <v>0.119593262805524</v>
      </c>
      <c r="F67">
        <v>0.24454916049611999</v>
      </c>
      <c r="G67">
        <v>0.22129102242492801</v>
      </c>
      <c r="H67" t="s">
        <v>324</v>
      </c>
      <c r="I67">
        <v>1</v>
      </c>
      <c r="J67" t="str">
        <f t="shared" si="3"/>
        <v/>
      </c>
    </row>
    <row r="68" spans="1:10">
      <c r="A68" t="s">
        <v>136</v>
      </c>
      <c r="B68" t="s">
        <v>137</v>
      </c>
      <c r="C68" t="str">
        <f t="shared" si="1"/>
        <v>1/17</v>
      </c>
      <c r="D68" t="str">
        <f>"64/8582"</f>
        <v>64/8582</v>
      </c>
      <c r="E68">
        <v>0.119593262805524</v>
      </c>
      <c r="F68">
        <v>0.24454916049611999</v>
      </c>
      <c r="G68">
        <v>0.22129102242492801</v>
      </c>
      <c r="H68" t="s">
        <v>911</v>
      </c>
      <c r="I68">
        <v>1</v>
      </c>
      <c r="J68" t="str">
        <f t="shared" si="3"/>
        <v/>
      </c>
    </row>
    <row r="69" spans="1:10">
      <c r="A69" t="s">
        <v>377</v>
      </c>
      <c r="B69" t="s">
        <v>378</v>
      </c>
      <c r="C69" t="str">
        <f t="shared" si="1"/>
        <v>1/17</v>
      </c>
      <c r="D69" t="str">
        <f>"64/8582"</f>
        <v>64/8582</v>
      </c>
      <c r="E69">
        <v>0.119593262805524</v>
      </c>
      <c r="F69">
        <v>0.24454916049611999</v>
      </c>
      <c r="G69">
        <v>0.22129102242492801</v>
      </c>
      <c r="H69" t="s">
        <v>324</v>
      </c>
      <c r="I69">
        <v>1</v>
      </c>
      <c r="J69" t="str">
        <f t="shared" si="3"/>
        <v/>
      </c>
    </row>
    <row r="70" spans="1:10">
      <c r="A70" t="s">
        <v>379</v>
      </c>
      <c r="B70" t="s">
        <v>380</v>
      </c>
      <c r="C70" t="str">
        <f t="shared" si="1"/>
        <v>1/17</v>
      </c>
      <c r="D70" t="str">
        <f>"64/8582"</f>
        <v>64/8582</v>
      </c>
      <c r="E70">
        <v>0.119593262805524</v>
      </c>
      <c r="F70">
        <v>0.24454916049611999</v>
      </c>
      <c r="G70">
        <v>0.22129102242492801</v>
      </c>
      <c r="H70" t="s">
        <v>324</v>
      </c>
      <c r="I70">
        <v>1</v>
      </c>
      <c r="J70" t="str">
        <f t="shared" si="3"/>
        <v/>
      </c>
    </row>
    <row r="71" spans="1:10">
      <c r="A71" t="s">
        <v>381</v>
      </c>
      <c r="B71" t="s">
        <v>382</v>
      </c>
      <c r="C71" t="str">
        <f t="shared" si="1"/>
        <v>1/17</v>
      </c>
      <c r="D71" t="str">
        <f>"66/8582"</f>
        <v>66/8582</v>
      </c>
      <c r="E71">
        <v>0.123104147083827</v>
      </c>
      <c r="F71">
        <v>0.24454916049611999</v>
      </c>
      <c r="G71">
        <v>0.22129102242492801</v>
      </c>
      <c r="H71" t="s">
        <v>324</v>
      </c>
      <c r="I71">
        <v>1</v>
      </c>
      <c r="J71" t="str">
        <f t="shared" si="3"/>
        <v/>
      </c>
    </row>
    <row r="72" spans="1:10">
      <c r="A72" t="s">
        <v>383</v>
      </c>
      <c r="B72" t="s">
        <v>384</v>
      </c>
      <c r="C72" t="str">
        <f t="shared" si="1"/>
        <v>1/17</v>
      </c>
      <c r="D72" t="str">
        <f>"66/8582"</f>
        <v>66/8582</v>
      </c>
      <c r="E72">
        <v>0.123104147083827</v>
      </c>
      <c r="F72">
        <v>0.24454916049611999</v>
      </c>
      <c r="G72">
        <v>0.22129102242492801</v>
      </c>
      <c r="H72" t="s">
        <v>324</v>
      </c>
      <c r="I72">
        <v>1</v>
      </c>
      <c r="J72" t="str">
        <f t="shared" si="3"/>
        <v/>
      </c>
    </row>
    <row r="73" spans="1:10">
      <c r="A73" t="s">
        <v>385</v>
      </c>
      <c r="B73" t="s">
        <v>386</v>
      </c>
      <c r="C73" t="str">
        <f t="shared" si="1"/>
        <v>1/17</v>
      </c>
      <c r="D73" t="str">
        <f>"66/8582"</f>
        <v>66/8582</v>
      </c>
      <c r="E73">
        <v>0.123104147083827</v>
      </c>
      <c r="F73">
        <v>0.24454916049611999</v>
      </c>
      <c r="G73">
        <v>0.22129102242492801</v>
      </c>
      <c r="H73" t="s">
        <v>324</v>
      </c>
      <c r="I73">
        <v>1</v>
      </c>
      <c r="J73" t="str">
        <f t="shared" si="3"/>
        <v/>
      </c>
    </row>
    <row r="74" spans="1:10">
      <c r="A74" t="s">
        <v>387</v>
      </c>
      <c r="B74" t="s">
        <v>388</v>
      </c>
      <c r="C74" t="str">
        <f t="shared" si="1"/>
        <v>1/17</v>
      </c>
      <c r="D74" t="str">
        <f>"67/8582"</f>
        <v>67/8582</v>
      </c>
      <c r="E74">
        <v>0.12485464373713601</v>
      </c>
      <c r="F74">
        <v>0.24454916049611999</v>
      </c>
      <c r="G74">
        <v>0.22129102242492801</v>
      </c>
      <c r="H74" t="s">
        <v>324</v>
      </c>
      <c r="I74">
        <v>1</v>
      </c>
      <c r="J74" t="str">
        <f t="shared" si="3"/>
        <v/>
      </c>
    </row>
    <row r="75" spans="1:10">
      <c r="A75" t="s">
        <v>389</v>
      </c>
      <c r="B75" t="s">
        <v>390</v>
      </c>
      <c r="C75" t="str">
        <f t="shared" si="1"/>
        <v>1/17</v>
      </c>
      <c r="D75" t="str">
        <f>"68/8582"</f>
        <v>68/8582</v>
      </c>
      <c r="E75">
        <v>0.12660185114247499</v>
      </c>
      <c r="F75">
        <v>0.24454916049611999</v>
      </c>
      <c r="G75">
        <v>0.22129102242492801</v>
      </c>
      <c r="H75" t="s">
        <v>324</v>
      </c>
      <c r="I75">
        <v>1</v>
      </c>
      <c r="J75" t="str">
        <f t="shared" si="3"/>
        <v/>
      </c>
    </row>
    <row r="76" spans="1:10">
      <c r="A76" t="s">
        <v>391</v>
      </c>
      <c r="B76" t="s">
        <v>392</v>
      </c>
      <c r="C76" t="str">
        <f t="shared" si="1"/>
        <v>1/17</v>
      </c>
      <c r="D76" t="str">
        <f>"68/8582"</f>
        <v>68/8582</v>
      </c>
      <c r="E76">
        <v>0.12660185114247499</v>
      </c>
      <c r="F76">
        <v>0.24454916049611999</v>
      </c>
      <c r="G76">
        <v>0.22129102242492801</v>
      </c>
      <c r="H76" t="s">
        <v>324</v>
      </c>
      <c r="I76">
        <v>1</v>
      </c>
      <c r="J76" t="str">
        <f t="shared" si="3"/>
        <v/>
      </c>
    </row>
    <row r="77" spans="1:10">
      <c r="A77" t="s">
        <v>393</v>
      </c>
      <c r="B77" t="s">
        <v>394</v>
      </c>
      <c r="C77" t="str">
        <f t="shared" si="1"/>
        <v>1/17</v>
      </c>
      <c r="D77" t="str">
        <f>"70/8582"</f>
        <v>70/8582</v>
      </c>
      <c r="E77">
        <v>0.13008642137976101</v>
      </c>
      <c r="F77">
        <v>0.24454916049611999</v>
      </c>
      <c r="G77">
        <v>0.22129102242492801</v>
      </c>
      <c r="H77" t="s">
        <v>324</v>
      </c>
      <c r="I77">
        <v>1</v>
      </c>
      <c r="J77" t="str">
        <f t="shared" si="3"/>
        <v/>
      </c>
    </row>
    <row r="78" spans="1:10">
      <c r="A78" t="s">
        <v>395</v>
      </c>
      <c r="B78" t="s">
        <v>396</v>
      </c>
      <c r="C78" t="str">
        <f t="shared" si="1"/>
        <v>1/17</v>
      </c>
      <c r="D78" t="str">
        <f>"70/8582"</f>
        <v>70/8582</v>
      </c>
      <c r="E78">
        <v>0.13008642137976101</v>
      </c>
      <c r="F78">
        <v>0.24454916049611999</v>
      </c>
      <c r="G78">
        <v>0.22129102242492801</v>
      </c>
      <c r="H78" t="s">
        <v>324</v>
      </c>
      <c r="I78">
        <v>1</v>
      </c>
      <c r="J78" t="str">
        <f t="shared" si="3"/>
        <v/>
      </c>
    </row>
    <row r="79" spans="1:10">
      <c r="A79" t="s">
        <v>397</v>
      </c>
      <c r="B79" t="s">
        <v>398</v>
      </c>
      <c r="C79" t="str">
        <f t="shared" si="1"/>
        <v>1/17</v>
      </c>
      <c r="D79" t="str">
        <f>"70/8582"</f>
        <v>70/8582</v>
      </c>
      <c r="E79">
        <v>0.13008642137976101</v>
      </c>
      <c r="F79">
        <v>0.24454916049611999</v>
      </c>
      <c r="G79">
        <v>0.22129102242492801</v>
      </c>
      <c r="H79" t="s">
        <v>324</v>
      </c>
      <c r="I79">
        <v>1</v>
      </c>
      <c r="J79" t="str">
        <f t="shared" si="3"/>
        <v/>
      </c>
    </row>
    <row r="80" spans="1:10">
      <c r="A80" t="s">
        <v>399</v>
      </c>
      <c r="B80" t="s">
        <v>400</v>
      </c>
      <c r="C80" t="str">
        <f t="shared" si="1"/>
        <v>1/17</v>
      </c>
      <c r="D80" t="str">
        <f>"72/8582"</f>
        <v>72/8582</v>
      </c>
      <c r="E80">
        <v>0.13355790404149401</v>
      </c>
      <c r="F80">
        <v>0.24454916049611999</v>
      </c>
      <c r="G80">
        <v>0.22129102242492801</v>
      </c>
      <c r="H80" t="s">
        <v>324</v>
      </c>
      <c r="I80">
        <v>1</v>
      </c>
      <c r="J80" t="str">
        <f t="shared" si="3"/>
        <v/>
      </c>
    </row>
    <row r="81" spans="1:10">
      <c r="A81" t="s">
        <v>401</v>
      </c>
      <c r="B81" t="s">
        <v>402</v>
      </c>
      <c r="C81" t="str">
        <f t="shared" si="1"/>
        <v>1/17</v>
      </c>
      <c r="D81" t="str">
        <f>"73/8582"</f>
        <v>73/8582</v>
      </c>
      <c r="E81">
        <v>0.13528875194176301</v>
      </c>
      <c r="F81">
        <v>0.24454916049611999</v>
      </c>
      <c r="G81">
        <v>0.22129102242492801</v>
      </c>
      <c r="H81" t="s">
        <v>324</v>
      </c>
      <c r="I81">
        <v>1</v>
      </c>
      <c r="J81" t="str">
        <f t="shared" si="3"/>
        <v/>
      </c>
    </row>
    <row r="82" spans="1:10">
      <c r="A82" t="s">
        <v>403</v>
      </c>
      <c r="B82" t="s">
        <v>404</v>
      </c>
      <c r="C82" t="str">
        <f t="shared" si="1"/>
        <v>1/17</v>
      </c>
      <c r="D82" t="str">
        <f>"73/8582"</f>
        <v>73/8582</v>
      </c>
      <c r="E82">
        <v>0.13528875194176301</v>
      </c>
      <c r="F82">
        <v>0.24454916049611999</v>
      </c>
      <c r="G82">
        <v>0.22129102242492801</v>
      </c>
      <c r="H82" t="s">
        <v>324</v>
      </c>
      <c r="I82">
        <v>1</v>
      </c>
      <c r="J82" t="str">
        <f t="shared" si="3"/>
        <v/>
      </c>
    </row>
    <row r="83" spans="1:10">
      <c r="A83" t="s">
        <v>405</v>
      </c>
      <c r="B83" t="s">
        <v>406</v>
      </c>
      <c r="C83" t="str">
        <f t="shared" si="1"/>
        <v>1/17</v>
      </c>
      <c r="D83" t="str">
        <f>"73/8582"</f>
        <v>73/8582</v>
      </c>
      <c r="E83">
        <v>0.13528875194176301</v>
      </c>
      <c r="F83">
        <v>0.24454916049611999</v>
      </c>
      <c r="G83">
        <v>0.22129102242492801</v>
      </c>
      <c r="H83" t="s">
        <v>324</v>
      </c>
      <c r="I83">
        <v>1</v>
      </c>
      <c r="J83" t="str">
        <f t="shared" si="3"/>
        <v/>
      </c>
    </row>
    <row r="84" spans="1:10">
      <c r="A84" t="s">
        <v>407</v>
      </c>
      <c r="B84" t="s">
        <v>408</v>
      </c>
      <c r="C84" t="str">
        <f t="shared" ref="C84:C136" si="4">"1/17"</f>
        <v>1/17</v>
      </c>
      <c r="D84" t="str">
        <f>"74/8582"</f>
        <v>74/8582</v>
      </c>
      <c r="E84">
        <v>0.137016345221466</v>
      </c>
      <c r="F84">
        <v>0.24454916049611999</v>
      </c>
      <c r="G84">
        <v>0.22129102242492801</v>
      </c>
      <c r="H84" t="s">
        <v>324</v>
      </c>
      <c r="I84">
        <v>1</v>
      </c>
      <c r="J84" t="str">
        <f t="shared" si="3"/>
        <v/>
      </c>
    </row>
    <row r="85" spans="1:10">
      <c r="A85" t="s">
        <v>409</v>
      </c>
      <c r="B85" t="s">
        <v>410</v>
      </c>
      <c r="C85" t="str">
        <f t="shared" si="4"/>
        <v>1/17</v>
      </c>
      <c r="D85" t="str">
        <f>"74/8582"</f>
        <v>74/8582</v>
      </c>
      <c r="E85">
        <v>0.137016345221466</v>
      </c>
      <c r="F85">
        <v>0.24454916049611999</v>
      </c>
      <c r="G85">
        <v>0.22129102242492801</v>
      </c>
      <c r="H85" t="s">
        <v>324</v>
      </c>
      <c r="I85">
        <v>1</v>
      </c>
      <c r="J85" t="str">
        <f t="shared" si="3"/>
        <v/>
      </c>
    </row>
    <row r="86" spans="1:10">
      <c r="A86" t="s">
        <v>411</v>
      </c>
      <c r="B86" t="s">
        <v>412</v>
      </c>
      <c r="C86" t="str">
        <f t="shared" si="4"/>
        <v>1/17</v>
      </c>
      <c r="D86" t="str">
        <f>"75/8582"</f>
        <v>75/8582</v>
      </c>
      <c r="E86">
        <v>0.13874068961864999</v>
      </c>
      <c r="F86">
        <v>0.24454916049611999</v>
      </c>
      <c r="G86">
        <v>0.22129102242492801</v>
      </c>
      <c r="H86" t="s">
        <v>324</v>
      </c>
      <c r="I86">
        <v>1</v>
      </c>
      <c r="J86" t="str">
        <f t="shared" si="3"/>
        <v/>
      </c>
    </row>
    <row r="87" spans="1:10">
      <c r="A87" t="s">
        <v>413</v>
      </c>
      <c r="B87" t="s">
        <v>414</v>
      </c>
      <c r="C87" t="str">
        <f t="shared" si="4"/>
        <v>1/17</v>
      </c>
      <c r="D87" t="str">
        <f>"75/8582"</f>
        <v>75/8582</v>
      </c>
      <c r="E87">
        <v>0.13874068961864999</v>
      </c>
      <c r="F87">
        <v>0.24454916049611999</v>
      </c>
      <c r="G87">
        <v>0.22129102242492801</v>
      </c>
      <c r="H87" t="s">
        <v>324</v>
      </c>
      <c r="I87">
        <v>1</v>
      </c>
      <c r="J87" t="str">
        <f t="shared" si="3"/>
        <v/>
      </c>
    </row>
    <row r="88" spans="1:10">
      <c r="A88" t="s">
        <v>545</v>
      </c>
      <c r="B88" t="s">
        <v>546</v>
      </c>
      <c r="C88" t="str">
        <f t="shared" si="4"/>
        <v>1/17</v>
      </c>
      <c r="D88" t="str">
        <f>"76/8582"</f>
        <v>76/8582</v>
      </c>
      <c r="E88">
        <v>0.14046179086191801</v>
      </c>
      <c r="F88">
        <v>0.24454916049611999</v>
      </c>
      <c r="G88">
        <v>0.22129102242492801</v>
      </c>
      <c r="H88" t="s">
        <v>528</v>
      </c>
      <c r="I88">
        <v>1</v>
      </c>
      <c r="J88" t="str">
        <f t="shared" si="3"/>
        <v/>
      </c>
    </row>
    <row r="89" spans="1:10">
      <c r="A89" t="s">
        <v>415</v>
      </c>
      <c r="B89" t="s">
        <v>416</v>
      </c>
      <c r="C89" t="str">
        <f t="shared" si="4"/>
        <v>1/17</v>
      </c>
      <c r="D89" t="str">
        <f>"76/8582"</f>
        <v>76/8582</v>
      </c>
      <c r="E89">
        <v>0.14046179086191801</v>
      </c>
      <c r="F89">
        <v>0.24454916049611999</v>
      </c>
      <c r="G89">
        <v>0.22129102242492801</v>
      </c>
      <c r="H89" t="s">
        <v>324</v>
      </c>
      <c r="I89">
        <v>1</v>
      </c>
      <c r="J89" t="str">
        <f t="shared" si="3"/>
        <v/>
      </c>
    </row>
    <row r="90" spans="1:10">
      <c r="A90" t="s">
        <v>417</v>
      </c>
      <c r="B90" t="s">
        <v>418</v>
      </c>
      <c r="C90" t="str">
        <f t="shared" si="4"/>
        <v>1/17</v>
      </c>
      <c r="D90" t="str">
        <f>"76/8582"</f>
        <v>76/8582</v>
      </c>
      <c r="E90">
        <v>0.14046179086191801</v>
      </c>
      <c r="F90">
        <v>0.24454916049611999</v>
      </c>
      <c r="G90">
        <v>0.22129102242492801</v>
      </c>
      <c r="H90" t="s">
        <v>324</v>
      </c>
      <c r="I90">
        <v>1</v>
      </c>
      <c r="J90" t="str">
        <f t="shared" si="3"/>
        <v/>
      </c>
    </row>
    <row r="91" spans="1:10">
      <c r="A91" t="s">
        <v>419</v>
      </c>
      <c r="B91" t="s">
        <v>420</v>
      </c>
      <c r="C91" t="str">
        <f t="shared" si="4"/>
        <v>1/17</v>
      </c>
      <c r="D91" t="str">
        <f>"77/8582"</f>
        <v>77/8582</v>
      </c>
      <c r="E91">
        <v>0.14217965467044699</v>
      </c>
      <c r="F91">
        <v>0.24454916049611999</v>
      </c>
      <c r="G91">
        <v>0.22129102242492801</v>
      </c>
      <c r="H91" t="s">
        <v>324</v>
      </c>
      <c r="I91">
        <v>1</v>
      </c>
      <c r="J91" t="str">
        <f t="shared" si="3"/>
        <v/>
      </c>
    </row>
    <row r="92" spans="1:10">
      <c r="A92" t="s">
        <v>421</v>
      </c>
      <c r="B92" t="s">
        <v>422</v>
      </c>
      <c r="C92" t="str">
        <f t="shared" si="4"/>
        <v>1/17</v>
      </c>
      <c r="D92" t="str">
        <f>"77/8582"</f>
        <v>77/8582</v>
      </c>
      <c r="E92">
        <v>0.14217965467044699</v>
      </c>
      <c r="F92">
        <v>0.24454916049611999</v>
      </c>
      <c r="G92">
        <v>0.22129102242492801</v>
      </c>
      <c r="H92" t="s">
        <v>324</v>
      </c>
      <c r="I92">
        <v>1</v>
      </c>
      <c r="J92" t="str">
        <f t="shared" si="3"/>
        <v/>
      </c>
    </row>
    <row r="93" spans="1:10">
      <c r="A93" t="s">
        <v>423</v>
      </c>
      <c r="B93" t="s">
        <v>424</v>
      </c>
      <c r="C93" t="str">
        <f t="shared" si="4"/>
        <v>1/17</v>
      </c>
      <c r="D93" t="str">
        <f>"77/8582"</f>
        <v>77/8582</v>
      </c>
      <c r="E93">
        <v>0.14217965467044699</v>
      </c>
      <c r="F93">
        <v>0.24454916049611999</v>
      </c>
      <c r="G93">
        <v>0.22129102242492801</v>
      </c>
      <c r="H93" t="s">
        <v>324</v>
      </c>
      <c r="I93">
        <v>1</v>
      </c>
      <c r="J93" t="str">
        <f t="shared" si="3"/>
        <v/>
      </c>
    </row>
    <row r="94" spans="1:10">
      <c r="A94" t="s">
        <v>425</v>
      </c>
      <c r="B94" t="s">
        <v>426</v>
      </c>
      <c r="C94" t="str">
        <f t="shared" si="4"/>
        <v>1/17</v>
      </c>
      <c r="D94" t="str">
        <f>"77/8582"</f>
        <v>77/8582</v>
      </c>
      <c r="E94">
        <v>0.14217965467044699</v>
      </c>
      <c r="F94">
        <v>0.24454916049611999</v>
      </c>
      <c r="G94">
        <v>0.22129102242492801</v>
      </c>
      <c r="H94" t="s">
        <v>324</v>
      </c>
      <c r="I94">
        <v>1</v>
      </c>
      <c r="J94" t="str">
        <f t="shared" si="3"/>
        <v/>
      </c>
    </row>
    <row r="95" spans="1:10">
      <c r="A95" t="s">
        <v>547</v>
      </c>
      <c r="B95" t="s">
        <v>548</v>
      </c>
      <c r="C95" t="str">
        <f t="shared" si="4"/>
        <v>1/17</v>
      </c>
      <c r="D95" t="str">
        <f>"78/8582"</f>
        <v>78/8582</v>
      </c>
      <c r="E95">
        <v>0.14389428675399801</v>
      </c>
      <c r="F95">
        <v>0.24454916049611999</v>
      </c>
      <c r="G95">
        <v>0.22129102242492801</v>
      </c>
      <c r="H95" t="s">
        <v>528</v>
      </c>
      <c r="I95">
        <v>1</v>
      </c>
      <c r="J95" t="str">
        <f t="shared" si="3"/>
        <v/>
      </c>
    </row>
    <row r="96" spans="1:10">
      <c r="A96" t="s">
        <v>549</v>
      </c>
      <c r="B96" t="s">
        <v>550</v>
      </c>
      <c r="C96" t="str">
        <f t="shared" si="4"/>
        <v>1/17</v>
      </c>
      <c r="D96" t="str">
        <f>"78/8582"</f>
        <v>78/8582</v>
      </c>
      <c r="E96">
        <v>0.14389428675399801</v>
      </c>
      <c r="F96">
        <v>0.24454916049611999</v>
      </c>
      <c r="G96">
        <v>0.22129102242492801</v>
      </c>
      <c r="H96" t="s">
        <v>528</v>
      </c>
      <c r="I96">
        <v>1</v>
      </c>
      <c r="J96" t="str">
        <f t="shared" si="3"/>
        <v/>
      </c>
    </row>
    <row r="97" spans="1:10">
      <c r="A97" t="s">
        <v>551</v>
      </c>
      <c r="B97" t="s">
        <v>552</v>
      </c>
      <c r="C97" t="str">
        <f t="shared" si="4"/>
        <v>1/17</v>
      </c>
      <c r="D97" t="str">
        <f>"78/8582"</f>
        <v>78/8582</v>
      </c>
      <c r="E97">
        <v>0.14389428675399801</v>
      </c>
      <c r="F97">
        <v>0.24454916049611999</v>
      </c>
      <c r="G97">
        <v>0.22129102242492801</v>
      </c>
      <c r="H97" t="s">
        <v>528</v>
      </c>
      <c r="I97">
        <v>1</v>
      </c>
      <c r="J97" t="str">
        <f t="shared" si="3"/>
        <v/>
      </c>
    </row>
    <row r="98" spans="1:10">
      <c r="A98" t="s">
        <v>553</v>
      </c>
      <c r="B98" t="s">
        <v>554</v>
      </c>
      <c r="C98" t="str">
        <f t="shared" si="4"/>
        <v>1/17</v>
      </c>
      <c r="D98" t="str">
        <f>"79/8582"</f>
        <v>79/8582</v>
      </c>
      <c r="E98">
        <v>0.14560569281293301</v>
      </c>
      <c r="F98">
        <v>0.24454916049611999</v>
      </c>
      <c r="G98">
        <v>0.22129102242492801</v>
      </c>
      <c r="H98" t="s">
        <v>528</v>
      </c>
      <c r="I98">
        <v>1</v>
      </c>
      <c r="J98" t="str">
        <f t="shared" si="3"/>
        <v/>
      </c>
    </row>
    <row r="99" spans="1:10">
      <c r="A99" t="s">
        <v>555</v>
      </c>
      <c r="B99" t="s">
        <v>556</v>
      </c>
      <c r="C99" t="str">
        <f t="shared" si="4"/>
        <v>1/17</v>
      </c>
      <c r="D99" t="str">
        <f>"79/8582"</f>
        <v>79/8582</v>
      </c>
      <c r="E99">
        <v>0.14560569281293301</v>
      </c>
      <c r="F99">
        <v>0.24454916049611999</v>
      </c>
      <c r="G99">
        <v>0.22129102242492801</v>
      </c>
      <c r="H99" t="s">
        <v>528</v>
      </c>
      <c r="I99">
        <v>1</v>
      </c>
      <c r="J99" t="str">
        <f t="shared" si="3"/>
        <v/>
      </c>
    </row>
    <row r="100" spans="1:10">
      <c r="A100" t="s">
        <v>557</v>
      </c>
      <c r="B100" t="s">
        <v>558</v>
      </c>
      <c r="C100" t="str">
        <f t="shared" si="4"/>
        <v>1/17</v>
      </c>
      <c r="D100" t="str">
        <f>"79/8582"</f>
        <v>79/8582</v>
      </c>
      <c r="E100">
        <v>0.14560569281293301</v>
      </c>
      <c r="F100">
        <v>0.24454916049611999</v>
      </c>
      <c r="G100">
        <v>0.22129102242492801</v>
      </c>
      <c r="H100" t="s">
        <v>528</v>
      </c>
      <c r="I100">
        <v>1</v>
      </c>
      <c r="J100" t="str">
        <f t="shared" si="3"/>
        <v/>
      </c>
    </row>
    <row r="101" spans="1:10">
      <c r="A101" t="s">
        <v>559</v>
      </c>
      <c r="B101" t="s">
        <v>560</v>
      </c>
      <c r="C101" t="str">
        <f t="shared" si="4"/>
        <v>1/17</v>
      </c>
      <c r="D101" t="str">
        <f>"79/8582"</f>
        <v>79/8582</v>
      </c>
      <c r="E101">
        <v>0.14560569281293301</v>
      </c>
      <c r="F101">
        <v>0.24454916049611999</v>
      </c>
      <c r="G101">
        <v>0.22129102242492801</v>
      </c>
      <c r="H101" t="s">
        <v>528</v>
      </c>
      <c r="I101">
        <v>1</v>
      </c>
      <c r="J101" t="str">
        <f t="shared" si="3"/>
        <v/>
      </c>
    </row>
    <row r="102" spans="1:10">
      <c r="A102" t="s">
        <v>427</v>
      </c>
      <c r="B102" t="s">
        <v>428</v>
      </c>
      <c r="C102" t="str">
        <f t="shared" si="4"/>
        <v>1/17</v>
      </c>
      <c r="D102" t="str">
        <f>"81/8582"</f>
        <v>81/8582</v>
      </c>
      <c r="E102">
        <v>0.14901884961148701</v>
      </c>
      <c r="F102">
        <v>0.24454916049611999</v>
      </c>
      <c r="G102">
        <v>0.22129102242492801</v>
      </c>
      <c r="H102" t="s">
        <v>324</v>
      </c>
      <c r="I102">
        <v>1</v>
      </c>
      <c r="J102" t="str">
        <f t="shared" si="3"/>
        <v/>
      </c>
    </row>
    <row r="103" spans="1:10">
      <c r="A103" t="s">
        <v>429</v>
      </c>
      <c r="B103" t="s">
        <v>430</v>
      </c>
      <c r="C103" t="str">
        <f t="shared" si="4"/>
        <v>1/17</v>
      </c>
      <c r="D103" t="str">
        <f>"82/8582"</f>
        <v>82/8582</v>
      </c>
      <c r="E103">
        <v>0.15072061170495801</v>
      </c>
      <c r="F103">
        <v>0.24454916049611999</v>
      </c>
      <c r="G103">
        <v>0.22129102242492801</v>
      </c>
      <c r="H103" t="s">
        <v>324</v>
      </c>
      <c r="I103">
        <v>1</v>
      </c>
      <c r="J103" t="str">
        <f t="shared" si="3"/>
        <v/>
      </c>
    </row>
    <row r="104" spans="1:10">
      <c r="A104" t="s">
        <v>563</v>
      </c>
      <c r="B104" t="s">
        <v>564</v>
      </c>
      <c r="C104" t="str">
        <f t="shared" si="4"/>
        <v>1/17</v>
      </c>
      <c r="D104" t="str">
        <f>"83/8582"</f>
        <v>83/8582</v>
      </c>
      <c r="E104">
        <v>0.15241917048154899</v>
      </c>
      <c r="F104">
        <v>0.24454916049611999</v>
      </c>
      <c r="G104">
        <v>0.22129102242492801</v>
      </c>
      <c r="H104" t="s">
        <v>528</v>
      </c>
      <c r="I104">
        <v>1</v>
      </c>
      <c r="J104" t="str">
        <f t="shared" si="3"/>
        <v/>
      </c>
    </row>
    <row r="105" spans="1:10">
      <c r="A105" t="s">
        <v>565</v>
      </c>
      <c r="B105" t="s">
        <v>566</v>
      </c>
      <c r="C105" t="str">
        <f t="shared" si="4"/>
        <v>1/17</v>
      </c>
      <c r="D105" t="str">
        <f>"84/8582"</f>
        <v>84/8582</v>
      </c>
      <c r="E105">
        <v>0.15411453159483399</v>
      </c>
      <c r="F105">
        <v>0.24454916049611999</v>
      </c>
      <c r="G105">
        <v>0.22129102242492801</v>
      </c>
      <c r="H105" t="s">
        <v>528</v>
      </c>
      <c r="I105">
        <v>1</v>
      </c>
      <c r="J105" t="str">
        <f t="shared" si="3"/>
        <v/>
      </c>
    </row>
    <row r="106" spans="1:10">
      <c r="A106" t="s">
        <v>239</v>
      </c>
      <c r="B106" t="s">
        <v>240</v>
      </c>
      <c r="C106" t="str">
        <f t="shared" si="4"/>
        <v>1/17</v>
      </c>
      <c r="D106" t="str">
        <f>"85/8582"</f>
        <v>85/8582</v>
      </c>
      <c r="E106">
        <v>0.15580670068907901</v>
      </c>
      <c r="F106">
        <v>0.24454916049611999</v>
      </c>
      <c r="G106">
        <v>0.22129102242492801</v>
      </c>
      <c r="H106" t="s">
        <v>528</v>
      </c>
      <c r="I106">
        <v>1</v>
      </c>
      <c r="J106" t="str">
        <f t="shared" si="3"/>
        <v/>
      </c>
    </row>
    <row r="107" spans="1:10">
      <c r="A107" t="s">
        <v>431</v>
      </c>
      <c r="B107" t="s">
        <v>432</v>
      </c>
      <c r="C107" t="str">
        <f t="shared" si="4"/>
        <v>1/17</v>
      </c>
      <c r="D107" t="str">
        <f>"85/8582"</f>
        <v>85/8582</v>
      </c>
      <c r="E107">
        <v>0.15580670068907901</v>
      </c>
      <c r="F107">
        <v>0.24454916049611999</v>
      </c>
      <c r="G107">
        <v>0.22129102242492801</v>
      </c>
      <c r="H107" t="s">
        <v>324</v>
      </c>
      <c r="I107">
        <v>1</v>
      </c>
      <c r="J107" t="str">
        <f t="shared" si="3"/>
        <v/>
      </c>
    </row>
    <row r="108" spans="1:10">
      <c r="A108" t="s">
        <v>433</v>
      </c>
      <c r="B108" t="s">
        <v>434</v>
      </c>
      <c r="C108" t="str">
        <f t="shared" si="4"/>
        <v>1/17</v>
      </c>
      <c r="D108" t="str">
        <f>"85/8582"</f>
        <v>85/8582</v>
      </c>
      <c r="E108">
        <v>0.15580670068907901</v>
      </c>
      <c r="F108">
        <v>0.24454916049611999</v>
      </c>
      <c r="G108">
        <v>0.22129102242492801</v>
      </c>
      <c r="H108" t="s">
        <v>324</v>
      </c>
      <c r="I108">
        <v>1</v>
      </c>
      <c r="J108" t="str">
        <f t="shared" si="3"/>
        <v/>
      </c>
    </row>
    <row r="109" spans="1:10">
      <c r="A109" t="s">
        <v>435</v>
      </c>
      <c r="B109" t="s">
        <v>436</v>
      </c>
      <c r="C109" t="str">
        <f t="shared" si="4"/>
        <v>1/17</v>
      </c>
      <c r="D109" t="str">
        <f>"87/8582"</f>
        <v>87/8582</v>
      </c>
      <c r="E109">
        <v>0.15918148535101201</v>
      </c>
      <c r="F109">
        <v>0.24454916049611999</v>
      </c>
      <c r="G109">
        <v>0.22129102242492801</v>
      </c>
      <c r="H109" t="s">
        <v>324</v>
      </c>
      <c r="I109">
        <v>1</v>
      </c>
      <c r="J109" t="str">
        <f t="shared" si="3"/>
        <v/>
      </c>
    </row>
    <row r="110" spans="1:10">
      <c r="A110" t="s">
        <v>437</v>
      </c>
      <c r="B110" t="s">
        <v>438</v>
      </c>
      <c r="C110" t="str">
        <f t="shared" si="4"/>
        <v>1/17</v>
      </c>
      <c r="D110" t="str">
        <f>"87/8582"</f>
        <v>87/8582</v>
      </c>
      <c r="E110">
        <v>0.15918148535101201</v>
      </c>
      <c r="F110">
        <v>0.24454916049611999</v>
      </c>
      <c r="G110">
        <v>0.22129102242492801</v>
      </c>
      <c r="H110" t="s">
        <v>324</v>
      </c>
      <c r="I110">
        <v>1</v>
      </c>
      <c r="J110" t="str">
        <f t="shared" si="3"/>
        <v/>
      </c>
    </row>
    <row r="111" spans="1:10">
      <c r="A111" t="s">
        <v>439</v>
      </c>
      <c r="B111" t="s">
        <v>440</v>
      </c>
      <c r="C111" t="str">
        <f t="shared" si="4"/>
        <v>1/17</v>
      </c>
      <c r="D111" t="str">
        <f>"87/8582"</f>
        <v>87/8582</v>
      </c>
      <c r="E111">
        <v>0.15918148535101201</v>
      </c>
      <c r="F111">
        <v>0.24454916049611999</v>
      </c>
      <c r="G111">
        <v>0.22129102242492801</v>
      </c>
      <c r="H111" t="s">
        <v>324</v>
      </c>
      <c r="I111">
        <v>1</v>
      </c>
      <c r="J111" t="str">
        <f t="shared" si="3"/>
        <v/>
      </c>
    </row>
    <row r="112" spans="1:10">
      <c r="A112" t="s">
        <v>567</v>
      </c>
      <c r="B112" t="s">
        <v>568</v>
      </c>
      <c r="C112" t="str">
        <f t="shared" si="4"/>
        <v>1/17</v>
      </c>
      <c r="D112" t="str">
        <f>"89/8582"</f>
        <v>89/8582</v>
      </c>
      <c r="E112">
        <v>0.16254356943571799</v>
      </c>
      <c r="F112">
        <v>0.24454916049611999</v>
      </c>
      <c r="G112">
        <v>0.22129102242492801</v>
      </c>
      <c r="H112" t="s">
        <v>528</v>
      </c>
      <c r="I112">
        <v>1</v>
      </c>
      <c r="J112" t="str">
        <f t="shared" si="3"/>
        <v/>
      </c>
    </row>
    <row r="113" spans="1:10">
      <c r="A113" t="s">
        <v>140</v>
      </c>
      <c r="B113" t="s">
        <v>141</v>
      </c>
      <c r="C113" t="str">
        <f t="shared" si="4"/>
        <v>1/17</v>
      </c>
      <c r="D113" t="str">
        <f>"89/8582"</f>
        <v>89/8582</v>
      </c>
      <c r="E113">
        <v>0.16254356943571799</v>
      </c>
      <c r="F113">
        <v>0.24454916049611999</v>
      </c>
      <c r="G113">
        <v>0.22129102242492801</v>
      </c>
      <c r="H113" t="s">
        <v>854</v>
      </c>
      <c r="I113">
        <v>1</v>
      </c>
      <c r="J113" t="str">
        <f t="shared" si="3"/>
        <v/>
      </c>
    </row>
    <row r="114" spans="1:10">
      <c r="A114" t="s">
        <v>441</v>
      </c>
      <c r="B114" t="s">
        <v>442</v>
      </c>
      <c r="C114" t="str">
        <f t="shared" si="4"/>
        <v>1/17</v>
      </c>
      <c r="D114" t="str">
        <f>"90/8582"</f>
        <v>90/8582</v>
      </c>
      <c r="E114">
        <v>0.16421986277371201</v>
      </c>
      <c r="F114">
        <v>0.24454916049611999</v>
      </c>
      <c r="G114">
        <v>0.22129102242492801</v>
      </c>
      <c r="H114" t="s">
        <v>324</v>
      </c>
      <c r="I114">
        <v>1</v>
      </c>
      <c r="J114" t="str">
        <f t="shared" si="3"/>
        <v/>
      </c>
    </row>
    <row r="115" spans="1:10">
      <c r="A115" t="s">
        <v>298</v>
      </c>
      <c r="B115" t="s">
        <v>299</v>
      </c>
      <c r="C115" t="str">
        <f t="shared" si="4"/>
        <v>1/17</v>
      </c>
      <c r="D115" t="str">
        <f>"91/8582"</f>
        <v>91/8582</v>
      </c>
      <c r="E115">
        <v>0.16589299776345001</v>
      </c>
      <c r="F115">
        <v>0.24454916049611999</v>
      </c>
      <c r="G115">
        <v>0.22129102242492801</v>
      </c>
      <c r="H115" t="s">
        <v>1991</v>
      </c>
      <c r="I115">
        <v>1</v>
      </c>
      <c r="J115" t="str">
        <f t="shared" si="3"/>
        <v/>
      </c>
    </row>
    <row r="116" spans="1:10">
      <c r="A116" t="s">
        <v>143</v>
      </c>
      <c r="B116" t="s">
        <v>144</v>
      </c>
      <c r="C116" t="str">
        <f t="shared" si="4"/>
        <v>1/17</v>
      </c>
      <c r="D116" t="str">
        <f>"91/8582"</f>
        <v>91/8582</v>
      </c>
      <c r="E116">
        <v>0.16589299776345001</v>
      </c>
      <c r="F116">
        <v>0.24454916049611999</v>
      </c>
      <c r="G116">
        <v>0.22129102242492801</v>
      </c>
      <c r="H116" t="s">
        <v>2234</v>
      </c>
      <c r="I116">
        <v>1</v>
      </c>
      <c r="J116" t="str">
        <f t="shared" si="3"/>
        <v/>
      </c>
    </row>
    <row r="117" spans="1:10">
      <c r="A117" t="s">
        <v>443</v>
      </c>
      <c r="B117" t="s">
        <v>444</v>
      </c>
      <c r="C117" t="str">
        <f t="shared" si="4"/>
        <v>1/17</v>
      </c>
      <c r="D117" t="str">
        <f>"91/8582"</f>
        <v>91/8582</v>
      </c>
      <c r="E117">
        <v>0.16589299776345001</v>
      </c>
      <c r="F117">
        <v>0.24454916049611999</v>
      </c>
      <c r="G117">
        <v>0.22129102242492801</v>
      </c>
      <c r="H117" t="s">
        <v>324</v>
      </c>
      <c r="I117">
        <v>1</v>
      </c>
      <c r="J117" t="str">
        <f t="shared" si="3"/>
        <v/>
      </c>
    </row>
    <row r="118" spans="1:10">
      <c r="A118" t="s">
        <v>569</v>
      </c>
      <c r="B118" t="s">
        <v>570</v>
      </c>
      <c r="C118" t="str">
        <f t="shared" si="4"/>
        <v>1/17</v>
      </c>
      <c r="D118" t="str">
        <f>"95/8582"</f>
        <v>95/8582</v>
      </c>
      <c r="E118">
        <v>0.172554065691161</v>
      </c>
      <c r="F118">
        <v>0.248251376738058</v>
      </c>
      <c r="G118">
        <v>0.224641134998428</v>
      </c>
      <c r="H118" t="s">
        <v>528</v>
      </c>
      <c r="I118">
        <v>1</v>
      </c>
      <c r="J118" t="str">
        <f t="shared" si="3"/>
        <v/>
      </c>
    </row>
    <row r="119" spans="1:10">
      <c r="A119" t="s">
        <v>572</v>
      </c>
      <c r="B119" t="s">
        <v>573</v>
      </c>
      <c r="C119" t="str">
        <f t="shared" si="4"/>
        <v>1/17</v>
      </c>
      <c r="D119" t="str">
        <f>"95/8582"</f>
        <v>95/8582</v>
      </c>
      <c r="E119">
        <v>0.172554065691161</v>
      </c>
      <c r="F119">
        <v>0.248251376738058</v>
      </c>
      <c r="G119">
        <v>0.224641134998428</v>
      </c>
      <c r="H119" t="s">
        <v>528</v>
      </c>
      <c r="I119">
        <v>1</v>
      </c>
      <c r="J119" t="str">
        <f t="shared" si="3"/>
        <v/>
      </c>
    </row>
    <row r="120" spans="1:10">
      <c r="A120" t="s">
        <v>198</v>
      </c>
      <c r="B120" t="s">
        <v>199</v>
      </c>
      <c r="C120" t="str">
        <f t="shared" si="4"/>
        <v>1/17</v>
      </c>
      <c r="D120" t="str">
        <f>"96/8582"</f>
        <v>96/8582</v>
      </c>
      <c r="E120">
        <v>0.17421149244775999</v>
      </c>
      <c r="F120">
        <v>0.248251376738058</v>
      </c>
      <c r="G120">
        <v>0.224641134998428</v>
      </c>
      <c r="H120" t="s">
        <v>324</v>
      </c>
      <c r="I120">
        <v>1</v>
      </c>
      <c r="J120" t="str">
        <f t="shared" si="3"/>
        <v/>
      </c>
    </row>
    <row r="121" spans="1:10">
      <c r="A121" t="s">
        <v>445</v>
      </c>
      <c r="B121" t="s">
        <v>446</v>
      </c>
      <c r="C121" t="str">
        <f t="shared" si="4"/>
        <v>1/17</v>
      </c>
      <c r="D121" t="str">
        <f>"96/8582"</f>
        <v>96/8582</v>
      </c>
      <c r="E121">
        <v>0.17421149244775999</v>
      </c>
      <c r="F121">
        <v>0.248251376738058</v>
      </c>
      <c r="G121">
        <v>0.224641134998428</v>
      </c>
      <c r="H121" t="s">
        <v>324</v>
      </c>
      <c r="I121">
        <v>1</v>
      </c>
      <c r="J121" t="str">
        <f t="shared" si="3"/>
        <v/>
      </c>
    </row>
    <row r="122" spans="1:10">
      <c r="A122" t="s">
        <v>447</v>
      </c>
      <c r="B122" t="s">
        <v>448</v>
      </c>
      <c r="C122" t="str">
        <f t="shared" si="4"/>
        <v>1/17</v>
      </c>
      <c r="D122" t="str">
        <f>"97/8582"</f>
        <v>97/8582</v>
      </c>
      <c r="E122">
        <v>0.175865794195155</v>
      </c>
      <c r="F122">
        <v>0.24853760997827601</v>
      </c>
      <c r="G122">
        <v>0.22490014568671399</v>
      </c>
      <c r="H122" t="s">
        <v>324</v>
      </c>
      <c r="I122">
        <v>1</v>
      </c>
      <c r="J122" t="str">
        <f t="shared" si="3"/>
        <v/>
      </c>
    </row>
    <row r="123" spans="1:10">
      <c r="A123" t="s">
        <v>449</v>
      </c>
      <c r="B123" t="s">
        <v>450</v>
      </c>
      <c r="C123" t="str">
        <f t="shared" si="4"/>
        <v>1/17</v>
      </c>
      <c r="D123" t="str">
        <f>"99/8582"</f>
        <v>99/8582</v>
      </c>
      <c r="E123">
        <v>0.17916504475109901</v>
      </c>
      <c r="F123">
        <v>0.25112477583965598</v>
      </c>
      <c r="G123">
        <v>0.22724125606912501</v>
      </c>
      <c r="H123" t="s">
        <v>324</v>
      </c>
      <c r="I123">
        <v>1</v>
      </c>
      <c r="J123" t="str">
        <f t="shared" si="3"/>
        <v/>
      </c>
    </row>
    <row r="124" spans="1:10">
      <c r="A124" t="s">
        <v>451</v>
      </c>
      <c r="B124" t="s">
        <v>452</v>
      </c>
      <c r="C124" t="str">
        <f t="shared" si="4"/>
        <v>1/17</v>
      </c>
      <c r="D124" t="str">
        <f>"100/8582"</f>
        <v>100/8582</v>
      </c>
      <c r="E124">
        <v>0.18081000458125701</v>
      </c>
      <c r="F124">
        <v>0.25137000636906498</v>
      </c>
      <c r="G124">
        <v>0.22746316365806399</v>
      </c>
      <c r="H124" t="s">
        <v>324</v>
      </c>
      <c r="I124">
        <v>1</v>
      </c>
      <c r="J124" t="str">
        <f t="shared" si="3"/>
        <v/>
      </c>
    </row>
    <row r="125" spans="1:10">
      <c r="A125" t="s">
        <v>453</v>
      </c>
      <c r="B125" t="s">
        <v>454</v>
      </c>
      <c r="C125" t="str">
        <f t="shared" si="4"/>
        <v>1/17</v>
      </c>
      <c r="D125" t="str">
        <f>"102/8582"</f>
        <v>102/8582</v>
      </c>
      <c r="E125">
        <v>0.18409062083177999</v>
      </c>
      <c r="F125">
        <v>0.25205710544042897</v>
      </c>
      <c r="G125">
        <v>0.22808491535698999</v>
      </c>
      <c r="H125" t="s">
        <v>324</v>
      </c>
      <c r="I125">
        <v>1</v>
      </c>
      <c r="J125" t="str">
        <f t="shared" si="3"/>
        <v/>
      </c>
    </row>
    <row r="126" spans="1:10">
      <c r="A126" t="s">
        <v>859</v>
      </c>
      <c r="B126" t="s">
        <v>860</v>
      </c>
      <c r="C126" t="str">
        <f t="shared" si="4"/>
        <v>1/17</v>
      </c>
      <c r="D126" t="str">
        <f>"103/8582"</f>
        <v>103/8582</v>
      </c>
      <c r="E126">
        <v>0.18572628821926401</v>
      </c>
      <c r="F126">
        <v>0.25205710544042897</v>
      </c>
      <c r="G126">
        <v>0.22808491535698999</v>
      </c>
      <c r="H126" t="s">
        <v>854</v>
      </c>
      <c r="I126">
        <v>1</v>
      </c>
      <c r="J126" t="str">
        <f t="shared" si="3"/>
        <v/>
      </c>
    </row>
    <row r="127" spans="1:10">
      <c r="A127" t="s">
        <v>457</v>
      </c>
      <c r="B127" t="s">
        <v>458</v>
      </c>
      <c r="C127" t="str">
        <f t="shared" si="4"/>
        <v>1/17</v>
      </c>
      <c r="D127" t="str">
        <f>"103/8582"</f>
        <v>103/8582</v>
      </c>
      <c r="E127">
        <v>0.18572628821926401</v>
      </c>
      <c r="F127">
        <v>0.25205710544042897</v>
      </c>
      <c r="G127">
        <v>0.22808491535698999</v>
      </c>
      <c r="H127" t="s">
        <v>324</v>
      </c>
      <c r="I127">
        <v>1</v>
      </c>
      <c r="J127" t="str">
        <f t="shared" si="3"/>
        <v/>
      </c>
    </row>
    <row r="128" spans="1:10">
      <c r="A128" t="s">
        <v>147</v>
      </c>
      <c r="B128" t="s">
        <v>148</v>
      </c>
      <c r="C128" t="str">
        <f t="shared" si="4"/>
        <v>1/17</v>
      </c>
      <c r="D128" t="str">
        <f>"106/8582"</f>
        <v>106/8582</v>
      </c>
      <c r="E128">
        <v>0.190614793043338</v>
      </c>
      <c r="F128">
        <v>0.25464945008133399</v>
      </c>
      <c r="G128">
        <v>0.23043071198495599</v>
      </c>
      <c r="H128" t="s">
        <v>911</v>
      </c>
      <c r="I128">
        <v>1</v>
      </c>
      <c r="J128" t="str">
        <f t="shared" si="3"/>
        <v/>
      </c>
    </row>
    <row r="129" spans="1:10">
      <c r="A129" t="s">
        <v>459</v>
      </c>
      <c r="B129" t="s">
        <v>460</v>
      </c>
      <c r="C129" t="str">
        <f t="shared" si="4"/>
        <v>1/17</v>
      </c>
      <c r="D129" t="str">
        <f>"106/8582"</f>
        <v>106/8582</v>
      </c>
      <c r="E129">
        <v>0.190614793043338</v>
      </c>
      <c r="F129">
        <v>0.25464945008133399</v>
      </c>
      <c r="G129">
        <v>0.23043071198495599</v>
      </c>
      <c r="H129" t="s">
        <v>324</v>
      </c>
      <c r="I129">
        <v>1</v>
      </c>
      <c r="J129" t="str">
        <f t="shared" si="3"/>
        <v/>
      </c>
    </row>
    <row r="130" spans="1:10">
      <c r="A130" t="s">
        <v>461</v>
      </c>
      <c r="B130" t="s">
        <v>462</v>
      </c>
      <c r="C130" t="str">
        <f t="shared" si="4"/>
        <v>1/17</v>
      </c>
      <c r="D130" t="str">
        <f>"108/8582"</f>
        <v>108/8582</v>
      </c>
      <c r="E130">
        <v>0.19385843630758501</v>
      </c>
      <c r="F130">
        <v>0.25697513650075199</v>
      </c>
      <c r="G130">
        <v>0.23253521123798401</v>
      </c>
      <c r="H130" t="s">
        <v>324</v>
      </c>
      <c r="I130">
        <v>1</v>
      </c>
      <c r="J130" t="str">
        <f t="shared" ref="J130:J172" si="5">IF(F130&lt;0.05,"*","")</f>
        <v/>
      </c>
    </row>
    <row r="131" spans="1:10">
      <c r="A131" t="s">
        <v>574</v>
      </c>
      <c r="B131" t="s">
        <v>575</v>
      </c>
      <c r="C131" t="str">
        <f t="shared" si="4"/>
        <v>1/17</v>
      </c>
      <c r="D131" t="str">
        <f>"110/8582"</f>
        <v>110/8582</v>
      </c>
      <c r="E131">
        <v>0.19708984230622401</v>
      </c>
      <c r="F131">
        <v>0.25740807459827503</v>
      </c>
      <c r="G131">
        <v>0.23292697424405401</v>
      </c>
      <c r="H131" t="s">
        <v>1461</v>
      </c>
      <c r="I131">
        <v>1</v>
      </c>
      <c r="J131" t="str">
        <f t="shared" si="5"/>
        <v/>
      </c>
    </row>
    <row r="132" spans="1:10">
      <c r="A132" t="s">
        <v>149</v>
      </c>
      <c r="B132" t="s">
        <v>150</v>
      </c>
      <c r="C132" t="str">
        <f t="shared" si="4"/>
        <v>1/17</v>
      </c>
      <c r="D132" t="str">
        <f>"111/8582"</f>
        <v>111/8582</v>
      </c>
      <c r="E132">
        <v>0.198700969865335</v>
      </c>
      <c r="F132">
        <v>0.25740807459827503</v>
      </c>
      <c r="G132">
        <v>0.23292697424405401</v>
      </c>
      <c r="H132" t="s">
        <v>528</v>
      </c>
      <c r="I132">
        <v>1</v>
      </c>
      <c r="J132" t="str">
        <f t="shared" si="5"/>
        <v/>
      </c>
    </row>
    <row r="133" spans="1:10">
      <c r="A133" t="s">
        <v>463</v>
      </c>
      <c r="B133" t="s">
        <v>464</v>
      </c>
      <c r="C133" t="str">
        <f t="shared" si="4"/>
        <v>1/17</v>
      </c>
      <c r="D133" t="str">
        <f>"111/8582"</f>
        <v>111/8582</v>
      </c>
      <c r="E133">
        <v>0.198700969865335</v>
      </c>
      <c r="F133">
        <v>0.25740807459827503</v>
      </c>
      <c r="G133">
        <v>0.23292697424405401</v>
      </c>
      <c r="H133" t="s">
        <v>324</v>
      </c>
      <c r="I133">
        <v>1</v>
      </c>
      <c r="J133" t="str">
        <f t="shared" si="5"/>
        <v/>
      </c>
    </row>
    <row r="134" spans="1:10">
      <c r="A134" t="s">
        <v>467</v>
      </c>
      <c r="B134" t="s">
        <v>468</v>
      </c>
      <c r="C134" t="str">
        <f t="shared" si="4"/>
        <v>1/17</v>
      </c>
      <c r="D134" t="str">
        <f>"116/8582"</f>
        <v>116/8582</v>
      </c>
      <c r="E134">
        <v>0.206711068915788</v>
      </c>
      <c r="F134">
        <v>0.26577137432029901</v>
      </c>
      <c r="G134">
        <v>0.24049487242279999</v>
      </c>
      <c r="H134" t="s">
        <v>324</v>
      </c>
      <c r="I134">
        <v>1</v>
      </c>
      <c r="J134" t="str">
        <f t="shared" si="5"/>
        <v/>
      </c>
    </row>
    <row r="135" spans="1:10">
      <c r="A135" t="s">
        <v>469</v>
      </c>
      <c r="B135" t="s">
        <v>470</v>
      </c>
      <c r="C135" t="str">
        <f t="shared" si="4"/>
        <v>1/17</v>
      </c>
      <c r="D135" t="str">
        <f>"118/8582"</f>
        <v>118/8582</v>
      </c>
      <c r="E135">
        <v>0.20989395734614399</v>
      </c>
      <c r="F135">
        <v>0.26784975153873603</v>
      </c>
      <c r="G135">
        <v>0.242375583109844</v>
      </c>
      <c r="H135" t="s">
        <v>324</v>
      </c>
      <c r="I135">
        <v>1</v>
      </c>
      <c r="J135" t="str">
        <f t="shared" si="5"/>
        <v/>
      </c>
    </row>
    <row r="136" spans="1:10">
      <c r="A136" t="s">
        <v>894</v>
      </c>
      <c r="B136" t="s">
        <v>895</v>
      </c>
      <c r="C136" t="str">
        <f t="shared" si="4"/>
        <v>1/17</v>
      </c>
      <c r="D136" t="str">
        <f>"119/8582"</f>
        <v>119/8582</v>
      </c>
      <c r="E136">
        <v>0.21148089056035899</v>
      </c>
      <c r="F136">
        <v>0.26787579470978801</v>
      </c>
      <c r="G136">
        <v>0.24239914941421301</v>
      </c>
      <c r="H136" t="s">
        <v>2235</v>
      </c>
      <c r="I136">
        <v>1</v>
      </c>
      <c r="J136" t="str">
        <f t="shared" si="5"/>
        <v/>
      </c>
    </row>
    <row r="137" spans="1:10">
      <c r="A137" t="s">
        <v>156</v>
      </c>
      <c r="B137" t="s">
        <v>157</v>
      </c>
      <c r="C137" t="str">
        <f>"2/17"</f>
        <v>2/17</v>
      </c>
      <c r="D137" t="str">
        <f>"440/8582"</f>
        <v>440/8582</v>
      </c>
      <c r="E137">
        <v>0.21572862893092601</v>
      </c>
      <c r="F137">
        <v>0.26987325729932199</v>
      </c>
      <c r="G137">
        <v>0.24420664095414199</v>
      </c>
      <c r="H137" t="s">
        <v>2236</v>
      </c>
      <c r="I137">
        <v>2</v>
      </c>
      <c r="J137" t="str">
        <f t="shared" si="5"/>
        <v/>
      </c>
    </row>
    <row r="138" spans="1:10">
      <c r="A138" t="s">
        <v>158</v>
      </c>
      <c r="B138" t="s">
        <v>159</v>
      </c>
      <c r="C138" t="str">
        <f>"2/17"</f>
        <v>2/17</v>
      </c>
      <c r="D138" t="str">
        <f>"443/8582"</f>
        <v>443/8582</v>
      </c>
      <c r="E138">
        <v>0.21794565459992199</v>
      </c>
      <c r="F138">
        <v>0.26987325729932199</v>
      </c>
      <c r="G138">
        <v>0.24420664095414199</v>
      </c>
      <c r="H138" t="s">
        <v>2236</v>
      </c>
      <c r="I138">
        <v>2</v>
      </c>
      <c r="J138" t="str">
        <f t="shared" si="5"/>
        <v/>
      </c>
    </row>
    <row r="139" spans="1:10">
      <c r="A139" t="s">
        <v>471</v>
      </c>
      <c r="B139" t="s">
        <v>472</v>
      </c>
      <c r="C139" t="str">
        <f t="shared" ref="C139:C172" si="6">"1/17"</f>
        <v>1/17</v>
      </c>
      <c r="D139" t="str">
        <f>"123/8582"</f>
        <v>123/8582</v>
      </c>
      <c r="E139">
        <v>0.21779867427399399</v>
      </c>
      <c r="F139">
        <v>0.26987325729932199</v>
      </c>
      <c r="G139">
        <v>0.24420664095414199</v>
      </c>
      <c r="H139" t="s">
        <v>324</v>
      </c>
      <c r="I139">
        <v>1</v>
      </c>
      <c r="J139" t="str">
        <f t="shared" si="5"/>
        <v/>
      </c>
    </row>
    <row r="140" spans="1:10">
      <c r="A140" t="s">
        <v>473</v>
      </c>
      <c r="B140" t="s">
        <v>474</v>
      </c>
      <c r="C140" t="str">
        <f t="shared" si="6"/>
        <v>1/17</v>
      </c>
      <c r="D140" t="str">
        <f>"124/8582"</f>
        <v>124/8582</v>
      </c>
      <c r="E140">
        <v>0.21937065944213899</v>
      </c>
      <c r="F140">
        <v>0.26987325729932199</v>
      </c>
      <c r="G140">
        <v>0.24420664095414199</v>
      </c>
      <c r="H140" t="s">
        <v>324</v>
      </c>
      <c r="I140">
        <v>1</v>
      </c>
      <c r="J140" t="str">
        <f t="shared" si="5"/>
        <v/>
      </c>
    </row>
    <row r="141" spans="1:10">
      <c r="A141" t="s">
        <v>475</v>
      </c>
      <c r="B141" t="s">
        <v>476</v>
      </c>
      <c r="C141" t="str">
        <f t="shared" si="6"/>
        <v>1/17</v>
      </c>
      <c r="D141" t="str">
        <f>"127/8582"</f>
        <v>127/8582</v>
      </c>
      <c r="E141">
        <v>0.22406879368795299</v>
      </c>
      <c r="F141">
        <v>0.27368402657599999</v>
      </c>
      <c r="G141">
        <v>0.24765498249721199</v>
      </c>
      <c r="H141" t="s">
        <v>324</v>
      </c>
      <c r="I141">
        <v>1</v>
      </c>
      <c r="J141" t="str">
        <f t="shared" si="5"/>
        <v/>
      </c>
    </row>
    <row r="142" spans="1:10">
      <c r="A142" t="s">
        <v>307</v>
      </c>
      <c r="B142" t="s">
        <v>308</v>
      </c>
      <c r="C142" t="str">
        <f t="shared" si="6"/>
        <v>1/17</v>
      </c>
      <c r="D142" t="str">
        <f>"131/8582"</f>
        <v>131/8582</v>
      </c>
      <c r="E142">
        <v>0.23029158608793199</v>
      </c>
      <c r="F142">
        <v>0.27918751971866002</v>
      </c>
      <c r="G142">
        <v>0.25263505939454001</v>
      </c>
      <c r="H142" t="s">
        <v>1991</v>
      </c>
      <c r="I142">
        <v>1</v>
      </c>
      <c r="J142" t="str">
        <f t="shared" si="5"/>
        <v/>
      </c>
    </row>
    <row r="143" spans="1:10">
      <c r="A143" t="s">
        <v>693</v>
      </c>
      <c r="B143" t="s">
        <v>694</v>
      </c>
      <c r="C143" t="str">
        <f t="shared" si="6"/>
        <v>1/17</v>
      </c>
      <c r="D143" t="str">
        <f>"132/8582"</f>
        <v>132/8582</v>
      </c>
      <c r="E143">
        <v>0.23183992865526101</v>
      </c>
      <c r="F143">
        <v>0.27918751971866002</v>
      </c>
      <c r="G143">
        <v>0.25263505939454001</v>
      </c>
      <c r="H143" t="s">
        <v>1829</v>
      </c>
      <c r="I143">
        <v>1</v>
      </c>
      <c r="J143" t="str">
        <f t="shared" si="5"/>
        <v/>
      </c>
    </row>
    <row r="144" spans="1:10">
      <c r="A144" t="s">
        <v>477</v>
      </c>
      <c r="B144" t="s">
        <v>478</v>
      </c>
      <c r="C144" t="str">
        <f t="shared" si="6"/>
        <v>1/17</v>
      </c>
      <c r="D144" t="str">
        <f>"138/8582"</f>
        <v>138/8582</v>
      </c>
      <c r="E144">
        <v>0.24106859869967401</v>
      </c>
      <c r="F144">
        <v>0.28808337683266799</v>
      </c>
      <c r="G144">
        <v>0.26068486546261799</v>
      </c>
      <c r="H144" t="s">
        <v>324</v>
      </c>
      <c r="I144">
        <v>1</v>
      </c>
      <c r="J144" t="str">
        <f t="shared" si="5"/>
        <v/>
      </c>
    </row>
    <row r="145" spans="1:10">
      <c r="A145" t="s">
        <v>151</v>
      </c>
      <c r="B145" t="s">
        <v>152</v>
      </c>
      <c r="C145" t="str">
        <f t="shared" si="6"/>
        <v>1/17</v>
      </c>
      <c r="D145" t="str">
        <f>"139/8582"</f>
        <v>139/8582</v>
      </c>
      <c r="E145">
        <v>0.242596527859089</v>
      </c>
      <c r="F145">
        <v>0.28808337683266799</v>
      </c>
      <c r="G145">
        <v>0.26068486546261799</v>
      </c>
      <c r="H145" t="s">
        <v>528</v>
      </c>
      <c r="I145">
        <v>1</v>
      </c>
      <c r="J145" t="str">
        <f t="shared" si="5"/>
        <v/>
      </c>
    </row>
    <row r="146" spans="1:10">
      <c r="A146" t="s">
        <v>479</v>
      </c>
      <c r="B146" t="s">
        <v>480</v>
      </c>
      <c r="C146" t="str">
        <f t="shared" si="6"/>
        <v>1/17</v>
      </c>
      <c r="D146" t="str">
        <f>"143/8582"</f>
        <v>143/8582</v>
      </c>
      <c r="E146">
        <v>0.248679340712987</v>
      </c>
      <c r="F146">
        <v>0.29327011904772898</v>
      </c>
      <c r="G146">
        <v>0.26537831640514697</v>
      </c>
      <c r="H146" t="s">
        <v>324</v>
      </c>
      <c r="I146">
        <v>1</v>
      </c>
      <c r="J146" t="str">
        <f t="shared" si="5"/>
        <v/>
      </c>
    </row>
    <row r="147" spans="1:10">
      <c r="A147" t="s">
        <v>481</v>
      </c>
      <c r="B147" t="s">
        <v>482</v>
      </c>
      <c r="C147" t="str">
        <f t="shared" si="6"/>
        <v>1/17</v>
      </c>
      <c r="D147" t="str">
        <f>"150/8582"</f>
        <v>150/8582</v>
      </c>
      <c r="E147">
        <v>0.25921377201401102</v>
      </c>
      <c r="F147">
        <v>0.30359969187942298</v>
      </c>
      <c r="G147">
        <v>0.27472548295645</v>
      </c>
      <c r="H147" t="s">
        <v>324</v>
      </c>
      <c r="I147">
        <v>1</v>
      </c>
      <c r="J147" t="str">
        <f t="shared" si="5"/>
        <v/>
      </c>
    </row>
    <row r="148" spans="1:10">
      <c r="A148" t="s">
        <v>483</v>
      </c>
      <c r="B148" t="s">
        <v>484</v>
      </c>
      <c r="C148" t="str">
        <f t="shared" si="6"/>
        <v>1/17</v>
      </c>
      <c r="D148" t="str">
        <f>"158/8582"</f>
        <v>158/8582</v>
      </c>
      <c r="E148">
        <v>0.27108285727013598</v>
      </c>
      <c r="F148">
        <v>0.31491018451382102</v>
      </c>
      <c r="G148">
        <v>0.284960277768739</v>
      </c>
      <c r="H148" t="s">
        <v>324</v>
      </c>
      <c r="I148">
        <v>1</v>
      </c>
      <c r="J148" t="str">
        <f t="shared" si="5"/>
        <v/>
      </c>
    </row>
    <row r="149" spans="1:10">
      <c r="A149" t="s">
        <v>485</v>
      </c>
      <c r="B149" t="s">
        <v>486</v>
      </c>
      <c r="C149" t="str">
        <f t="shared" si="6"/>
        <v>1/17</v>
      </c>
      <c r="D149" t="str">
        <f>"159/8582"</f>
        <v>159/8582</v>
      </c>
      <c r="E149">
        <v>0.27255384390669801</v>
      </c>
      <c r="F149">
        <v>0.31491018451382102</v>
      </c>
      <c r="G149">
        <v>0.284960277768739</v>
      </c>
      <c r="H149" t="s">
        <v>324</v>
      </c>
      <c r="I149">
        <v>1</v>
      </c>
      <c r="J149" t="str">
        <f t="shared" si="5"/>
        <v/>
      </c>
    </row>
    <row r="150" spans="1:10">
      <c r="A150" t="s">
        <v>78</v>
      </c>
      <c r="B150" t="s">
        <v>79</v>
      </c>
      <c r="C150" t="str">
        <f t="shared" si="6"/>
        <v>1/17</v>
      </c>
      <c r="D150" t="str">
        <f>"169/8582"</f>
        <v>169/8582</v>
      </c>
      <c r="E150">
        <v>0.28711084613228299</v>
      </c>
      <c r="F150">
        <v>0.32950305160147902</v>
      </c>
      <c r="G150">
        <v>0.29816527291731199</v>
      </c>
      <c r="H150" t="s">
        <v>1461</v>
      </c>
      <c r="I150">
        <v>1</v>
      </c>
      <c r="J150" t="str">
        <f t="shared" si="5"/>
        <v/>
      </c>
    </row>
    <row r="151" spans="1:10">
      <c r="A151" t="s">
        <v>487</v>
      </c>
      <c r="B151" t="s">
        <v>488</v>
      </c>
      <c r="C151" t="str">
        <f t="shared" si="6"/>
        <v>1/17</v>
      </c>
      <c r="D151" t="str">
        <f>"175/8582"</f>
        <v>175/8582</v>
      </c>
      <c r="E151">
        <v>0.29571297953909498</v>
      </c>
      <c r="F151">
        <v>0.337112796674568</v>
      </c>
      <c r="G151">
        <v>0.30505128415611898</v>
      </c>
      <c r="H151" t="s">
        <v>324</v>
      </c>
      <c r="I151">
        <v>1</v>
      </c>
      <c r="J151" t="str">
        <f t="shared" si="5"/>
        <v/>
      </c>
    </row>
    <row r="152" spans="1:10">
      <c r="A152" t="s">
        <v>489</v>
      </c>
      <c r="B152" t="s">
        <v>490</v>
      </c>
      <c r="C152" t="str">
        <f t="shared" si="6"/>
        <v>1/17</v>
      </c>
      <c r="D152" t="str">
        <f>"177/8582"</f>
        <v>177/8582</v>
      </c>
      <c r="E152">
        <v>0.29855858076297997</v>
      </c>
      <c r="F152">
        <v>0.33810276364549402</v>
      </c>
      <c r="G152">
        <v>0.30594709914365997</v>
      </c>
      <c r="H152" t="s">
        <v>324</v>
      </c>
      <c r="I152">
        <v>1</v>
      </c>
      <c r="J152" t="str">
        <f t="shared" si="5"/>
        <v/>
      </c>
    </row>
    <row r="153" spans="1:10">
      <c r="A153" t="s">
        <v>491</v>
      </c>
      <c r="B153" t="s">
        <v>492</v>
      </c>
      <c r="C153" t="str">
        <f t="shared" si="6"/>
        <v>1/17</v>
      </c>
      <c r="D153" t="str">
        <f>"181/8582"</f>
        <v>181/8582</v>
      </c>
      <c r="E153">
        <v>0.304217350942734</v>
      </c>
      <c r="F153">
        <v>0.34158123427724901</v>
      </c>
      <c r="G153">
        <v>0.30909474569871098</v>
      </c>
      <c r="H153" t="s">
        <v>324</v>
      </c>
      <c r="I153">
        <v>1</v>
      </c>
      <c r="J153" t="str">
        <f t="shared" si="5"/>
        <v/>
      </c>
    </row>
    <row r="154" spans="1:10">
      <c r="A154" t="s">
        <v>493</v>
      </c>
      <c r="B154" t="s">
        <v>494</v>
      </c>
      <c r="C154" t="str">
        <f t="shared" si="6"/>
        <v>1/17</v>
      </c>
      <c r="D154" t="str">
        <f>"182/8582"</f>
        <v>182/8582</v>
      </c>
      <c r="E154">
        <v>0.30562531487964401</v>
      </c>
      <c r="F154">
        <v>0.34158123427724901</v>
      </c>
      <c r="G154">
        <v>0.30909474569871098</v>
      </c>
      <c r="H154" t="s">
        <v>324</v>
      </c>
      <c r="I154">
        <v>1</v>
      </c>
      <c r="J154" t="str">
        <f t="shared" si="5"/>
        <v/>
      </c>
    </row>
    <row r="155" spans="1:10">
      <c r="A155" t="s">
        <v>495</v>
      </c>
      <c r="B155" t="s">
        <v>496</v>
      </c>
      <c r="C155" t="str">
        <f t="shared" si="6"/>
        <v>1/17</v>
      </c>
      <c r="D155" t="str">
        <f>"190/8582"</f>
        <v>190/8582</v>
      </c>
      <c r="E155">
        <v>0.31679288159520003</v>
      </c>
      <c r="F155">
        <v>0.35176352436869601</v>
      </c>
      <c r="G155">
        <v>0.31830863700953099</v>
      </c>
      <c r="H155" t="s">
        <v>324</v>
      </c>
      <c r="I155">
        <v>1</v>
      </c>
      <c r="J155" t="str">
        <f t="shared" si="5"/>
        <v/>
      </c>
    </row>
    <row r="156" spans="1:10">
      <c r="A156" t="s">
        <v>497</v>
      </c>
      <c r="B156" t="s">
        <v>498</v>
      </c>
      <c r="C156" t="str">
        <f t="shared" si="6"/>
        <v>1/17</v>
      </c>
      <c r="D156" t="str">
        <f>"218/8582"</f>
        <v>218/8582</v>
      </c>
      <c r="E156">
        <v>0.35456260670210499</v>
      </c>
      <c r="F156">
        <v>0.389034613138728</v>
      </c>
      <c r="G156">
        <v>0.35203501465923698</v>
      </c>
      <c r="H156" t="s">
        <v>324</v>
      </c>
      <c r="I156">
        <v>1</v>
      </c>
      <c r="J156" t="str">
        <f t="shared" si="5"/>
        <v/>
      </c>
    </row>
    <row r="157" spans="1:10">
      <c r="A157" t="s">
        <v>499</v>
      </c>
      <c r="B157" t="s">
        <v>500</v>
      </c>
      <c r="C157" t="str">
        <f t="shared" si="6"/>
        <v>1/17</v>
      </c>
      <c r="D157" t="str">
        <f>"219/8582"</f>
        <v>219/8582</v>
      </c>
      <c r="E157">
        <v>0.35587447132263</v>
      </c>
      <c r="F157">
        <v>0.389034613138728</v>
      </c>
      <c r="G157">
        <v>0.35203501465923698</v>
      </c>
      <c r="H157" t="s">
        <v>324</v>
      </c>
      <c r="I157">
        <v>1</v>
      </c>
      <c r="J157" t="str">
        <f t="shared" si="5"/>
        <v/>
      </c>
    </row>
    <row r="158" spans="1:10">
      <c r="A158" t="s">
        <v>202</v>
      </c>
      <c r="B158" t="s">
        <v>203</v>
      </c>
      <c r="C158" t="str">
        <f t="shared" si="6"/>
        <v>1/17</v>
      </c>
      <c r="D158" t="str">
        <f>"220/8582"</f>
        <v>220/8582</v>
      </c>
      <c r="E158">
        <v>0.35718382609813099</v>
      </c>
      <c r="F158">
        <v>0.389034613138728</v>
      </c>
      <c r="G158">
        <v>0.35203501465923698</v>
      </c>
      <c r="H158" t="s">
        <v>324</v>
      </c>
      <c r="I158">
        <v>1</v>
      </c>
      <c r="J158" t="str">
        <f t="shared" si="5"/>
        <v/>
      </c>
    </row>
    <row r="159" spans="1:10">
      <c r="A159" t="s">
        <v>501</v>
      </c>
      <c r="B159" t="s">
        <v>502</v>
      </c>
      <c r="C159" t="str">
        <f t="shared" si="6"/>
        <v>1/17</v>
      </c>
      <c r="D159" t="str">
        <f>"229/8582"</f>
        <v>229/8582</v>
      </c>
      <c r="E159">
        <v>0.36885581643773302</v>
      </c>
      <c r="F159">
        <v>0.39558746608708401</v>
      </c>
      <c r="G159">
        <v>0.357964650752855</v>
      </c>
      <c r="H159" t="s">
        <v>324</v>
      </c>
      <c r="I159">
        <v>1</v>
      </c>
      <c r="J159" t="str">
        <f t="shared" si="5"/>
        <v/>
      </c>
    </row>
    <row r="160" spans="1:10">
      <c r="A160" t="s">
        <v>503</v>
      </c>
      <c r="B160" t="s">
        <v>504</v>
      </c>
      <c r="C160" t="str">
        <f t="shared" si="6"/>
        <v>1/17</v>
      </c>
      <c r="D160" t="str">
        <f>"230/8582"</f>
        <v>230/8582</v>
      </c>
      <c r="E160">
        <v>0.37014031914580903</v>
      </c>
      <c r="F160">
        <v>0.39558746608708401</v>
      </c>
      <c r="G160">
        <v>0.357964650752855</v>
      </c>
      <c r="H160" t="s">
        <v>324</v>
      </c>
      <c r="I160">
        <v>1</v>
      </c>
      <c r="J160" t="str">
        <f t="shared" si="5"/>
        <v/>
      </c>
    </row>
    <row r="161" spans="1:10">
      <c r="A161" t="s">
        <v>114</v>
      </c>
      <c r="B161" t="s">
        <v>115</v>
      </c>
      <c r="C161" t="str">
        <f t="shared" si="6"/>
        <v>1/17</v>
      </c>
      <c r="D161" t="str">
        <f>"230/8582"</f>
        <v>230/8582</v>
      </c>
      <c r="E161">
        <v>0.37014031914580903</v>
      </c>
      <c r="F161">
        <v>0.39558746608708401</v>
      </c>
      <c r="G161">
        <v>0.357964650752855</v>
      </c>
      <c r="H161" t="s">
        <v>911</v>
      </c>
      <c r="I161">
        <v>1</v>
      </c>
      <c r="J161" t="str">
        <f t="shared" si="5"/>
        <v/>
      </c>
    </row>
    <row r="162" spans="1:10">
      <c r="A162" t="s">
        <v>505</v>
      </c>
      <c r="B162" t="s">
        <v>506</v>
      </c>
      <c r="C162" t="str">
        <f t="shared" si="6"/>
        <v>1/17</v>
      </c>
      <c r="D162" t="str">
        <f>"246/8582"</f>
        <v>246/8582</v>
      </c>
      <c r="E162">
        <v>0.39036069076497398</v>
      </c>
      <c r="F162">
        <v>0.41460669640254999</v>
      </c>
      <c r="G162">
        <v>0.37517503460249202</v>
      </c>
      <c r="H162" t="s">
        <v>324</v>
      </c>
      <c r="I162">
        <v>1</v>
      </c>
      <c r="J162" t="str">
        <f t="shared" si="5"/>
        <v/>
      </c>
    </row>
    <row r="163" spans="1:10">
      <c r="A163" t="s">
        <v>507</v>
      </c>
      <c r="B163" t="s">
        <v>508</v>
      </c>
      <c r="C163" t="str">
        <f t="shared" si="6"/>
        <v>1/17</v>
      </c>
      <c r="D163" t="str">
        <f>"249/8582"</f>
        <v>249/8582</v>
      </c>
      <c r="E163">
        <v>0.39408333431513198</v>
      </c>
      <c r="F163">
        <v>0.41597685288819503</v>
      </c>
      <c r="G163">
        <v>0.37641488072985302</v>
      </c>
      <c r="H163" t="s">
        <v>324</v>
      </c>
      <c r="I163">
        <v>1</v>
      </c>
      <c r="J163" t="str">
        <f t="shared" si="5"/>
        <v/>
      </c>
    </row>
    <row r="164" spans="1:10">
      <c r="A164" t="s">
        <v>509</v>
      </c>
      <c r="B164" t="s">
        <v>510</v>
      </c>
      <c r="C164" t="str">
        <f t="shared" si="6"/>
        <v>1/17</v>
      </c>
      <c r="D164" t="str">
        <f>"256/8582"</f>
        <v>256/8582</v>
      </c>
      <c r="E164">
        <v>0.40268647143854203</v>
      </c>
      <c r="F164">
        <v>0.42245022463797899</v>
      </c>
      <c r="G164">
        <v>0.38227259477859599</v>
      </c>
      <c r="H164" t="s">
        <v>324</v>
      </c>
      <c r="I164">
        <v>1</v>
      </c>
      <c r="J164" t="str">
        <f t="shared" si="5"/>
        <v/>
      </c>
    </row>
    <row r="165" spans="1:10">
      <c r="A165" t="s">
        <v>511</v>
      </c>
      <c r="B165" t="s">
        <v>512</v>
      </c>
      <c r="C165" t="str">
        <f t="shared" si="6"/>
        <v>1/17</v>
      </c>
      <c r="D165" t="str">
        <f>"262/8582"</f>
        <v>262/8582</v>
      </c>
      <c r="E165">
        <v>0.40996895341585199</v>
      </c>
      <c r="F165">
        <v>0.42612634736030103</v>
      </c>
      <c r="G165">
        <v>0.385599095487622</v>
      </c>
      <c r="H165" t="s">
        <v>324</v>
      </c>
      <c r="I165">
        <v>1</v>
      </c>
      <c r="J165" t="str">
        <f t="shared" si="5"/>
        <v/>
      </c>
    </row>
    <row r="166" spans="1:10">
      <c r="A166" t="s">
        <v>260</v>
      </c>
      <c r="B166" t="s">
        <v>261</v>
      </c>
      <c r="C166" t="str">
        <f t="shared" si="6"/>
        <v>1/17</v>
      </c>
      <c r="D166" t="str">
        <f>"263/8582"</f>
        <v>263/8582</v>
      </c>
      <c r="E166">
        <v>0.41117454569853601</v>
      </c>
      <c r="F166">
        <v>0.42612634736030103</v>
      </c>
      <c r="G166">
        <v>0.385599095487622</v>
      </c>
      <c r="H166" t="s">
        <v>2235</v>
      </c>
      <c r="I166">
        <v>1</v>
      </c>
      <c r="J166" t="str">
        <f t="shared" si="5"/>
        <v/>
      </c>
    </row>
    <row r="167" spans="1:10">
      <c r="A167" t="s">
        <v>515</v>
      </c>
      <c r="B167" t="s">
        <v>516</v>
      </c>
      <c r="C167" t="str">
        <f t="shared" si="6"/>
        <v>1/17</v>
      </c>
      <c r="D167" t="str">
        <f>"268/8582"</f>
        <v>268/8582</v>
      </c>
      <c r="E167">
        <v>0.41716780975357698</v>
      </c>
      <c r="F167">
        <v>0.429733105228082</v>
      </c>
      <c r="G167">
        <v>0.38886282836890201</v>
      </c>
      <c r="H167" t="s">
        <v>324</v>
      </c>
      <c r="I167">
        <v>1</v>
      </c>
      <c r="J167" t="str">
        <f t="shared" si="5"/>
        <v/>
      </c>
    </row>
    <row r="168" spans="1:10">
      <c r="A168" t="s">
        <v>517</v>
      </c>
      <c r="B168" t="s">
        <v>518</v>
      </c>
      <c r="C168" t="str">
        <f t="shared" si="6"/>
        <v>1/17</v>
      </c>
      <c r="D168" t="str">
        <f>"277/8582"</f>
        <v>277/8582</v>
      </c>
      <c r="E168">
        <v>0.427811264452226</v>
      </c>
      <c r="F168">
        <v>0.43805824084629102</v>
      </c>
      <c r="G168">
        <v>0.39639619208621002</v>
      </c>
      <c r="H168" t="s">
        <v>324</v>
      </c>
      <c r="I168">
        <v>1</v>
      </c>
      <c r="J168" t="str">
        <f t="shared" si="5"/>
        <v/>
      </c>
    </row>
    <row r="169" spans="1:10">
      <c r="A169" t="s">
        <v>312</v>
      </c>
      <c r="B169" t="s">
        <v>313</v>
      </c>
      <c r="C169" t="str">
        <f t="shared" si="6"/>
        <v>1/17</v>
      </c>
      <c r="D169" t="str">
        <f>"282/8582"</f>
        <v>282/8582</v>
      </c>
      <c r="E169">
        <v>0.43364497410897401</v>
      </c>
      <c r="F169">
        <v>0.44138863436091902</v>
      </c>
      <c r="G169">
        <v>0.39940984457405498</v>
      </c>
      <c r="H169" t="s">
        <v>1991</v>
      </c>
      <c r="I169">
        <v>1</v>
      </c>
      <c r="J169" t="str">
        <f t="shared" si="5"/>
        <v/>
      </c>
    </row>
    <row r="170" spans="1:10">
      <c r="A170" t="s">
        <v>519</v>
      </c>
      <c r="B170" t="s">
        <v>520</v>
      </c>
      <c r="C170" t="str">
        <f t="shared" si="6"/>
        <v>1/17</v>
      </c>
      <c r="D170" t="str">
        <f>"291/8582"</f>
        <v>291/8582</v>
      </c>
      <c r="E170">
        <v>0.44400484006549701</v>
      </c>
      <c r="F170">
        <v>0.44925933521420103</v>
      </c>
      <c r="G170">
        <v>0.40653199308394999</v>
      </c>
      <c r="H170" t="s">
        <v>324</v>
      </c>
      <c r="I170">
        <v>1</v>
      </c>
      <c r="J170" t="str">
        <f t="shared" si="5"/>
        <v/>
      </c>
    </row>
    <row r="171" spans="1:10">
      <c r="A171" t="s">
        <v>521</v>
      </c>
      <c r="B171" t="s">
        <v>522</v>
      </c>
      <c r="C171" t="str">
        <f t="shared" si="6"/>
        <v>1/17</v>
      </c>
      <c r="D171" t="str">
        <f>"382/8582"</f>
        <v>382/8582</v>
      </c>
      <c r="E171">
        <v>0.53920285380479405</v>
      </c>
      <c r="F171">
        <v>0.54237463529776297</v>
      </c>
      <c r="G171">
        <v>0.49079145206999802</v>
      </c>
      <c r="H171" t="s">
        <v>324</v>
      </c>
      <c r="I171">
        <v>1</v>
      </c>
      <c r="J171" t="str">
        <f t="shared" si="5"/>
        <v/>
      </c>
    </row>
    <row r="172" spans="1:10">
      <c r="A172" t="s">
        <v>523</v>
      </c>
      <c r="B172" t="s">
        <v>524</v>
      </c>
      <c r="C172" t="str">
        <f t="shared" si="6"/>
        <v>1/17</v>
      </c>
      <c r="D172" t="str">
        <f>"498/8582"</f>
        <v>498/8582</v>
      </c>
      <c r="E172">
        <v>0.638408697696211</v>
      </c>
      <c r="F172">
        <v>0.638408697696211</v>
      </c>
      <c r="G172">
        <v>0.577692081017809</v>
      </c>
      <c r="H172" t="s">
        <v>324</v>
      </c>
      <c r="I172">
        <v>1</v>
      </c>
      <c r="J172" t="str">
        <f t="shared" si="5"/>
        <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D553A-5BA9-4B5C-98B6-43F6B0BA93C5}">
  <dimension ref="A1:J34"/>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207</v>
      </c>
      <c r="B2" t="s">
        <v>208</v>
      </c>
      <c r="C2" t="str">
        <f>"1/12"</f>
        <v>1/12</v>
      </c>
      <c r="D2" t="str">
        <f>"11/8582"</f>
        <v>11/8582</v>
      </c>
      <c r="E2">
        <v>1.5282789186444301E-2</v>
      </c>
      <c r="F2">
        <v>0.18234027457913701</v>
      </c>
      <c r="G2">
        <v>0.15122319422831099</v>
      </c>
      <c r="H2" t="s">
        <v>209</v>
      </c>
      <c r="I2">
        <v>1</v>
      </c>
      <c r="J2" t="str">
        <f t="shared" ref="J2:J34" si="0">IF(F2&lt;0.05,"*","")</f>
        <v/>
      </c>
    </row>
    <row r="3" spans="1:10">
      <c r="A3" t="s">
        <v>210</v>
      </c>
      <c r="B3" t="s">
        <v>211</v>
      </c>
      <c r="C3" t="str">
        <f>"1/12"</f>
        <v>1/12</v>
      </c>
      <c r="D3" t="str">
        <f>"11/8582"</f>
        <v>11/8582</v>
      </c>
      <c r="E3">
        <v>1.5282789186444301E-2</v>
      </c>
      <c r="F3">
        <v>0.18234027457913701</v>
      </c>
      <c r="G3">
        <v>0.15122319422831099</v>
      </c>
      <c r="H3" t="s">
        <v>212</v>
      </c>
      <c r="I3">
        <v>1</v>
      </c>
      <c r="J3" t="str">
        <f t="shared" si="0"/>
        <v/>
      </c>
    </row>
    <row r="4" spans="1:10">
      <c r="A4" t="s">
        <v>213</v>
      </c>
      <c r="B4" t="s">
        <v>214</v>
      </c>
      <c r="C4" t="str">
        <f>"1/12"</f>
        <v>1/12</v>
      </c>
      <c r="D4" t="str">
        <f>"13/8582"</f>
        <v>13/8582</v>
      </c>
      <c r="E4">
        <v>1.80383656520401E-2</v>
      </c>
      <c r="F4">
        <v>0.18234027457913701</v>
      </c>
      <c r="G4">
        <v>0.15122319422831099</v>
      </c>
      <c r="H4" t="s">
        <v>215</v>
      </c>
      <c r="I4">
        <v>1</v>
      </c>
      <c r="J4" t="str">
        <f t="shared" si="0"/>
        <v/>
      </c>
    </row>
    <row r="5" spans="1:10">
      <c r="A5" t="s">
        <v>216</v>
      </c>
      <c r="B5" t="s">
        <v>217</v>
      </c>
      <c r="C5" t="str">
        <f>"1/12"</f>
        <v>1/12</v>
      </c>
      <c r="D5" t="str">
        <f>"17/8582"</f>
        <v>17/8582</v>
      </c>
      <c r="E5">
        <v>2.35283247490587E-2</v>
      </c>
      <c r="F5">
        <v>0.18234027457913701</v>
      </c>
      <c r="G5">
        <v>0.15122319422831099</v>
      </c>
      <c r="H5" t="s">
        <v>218</v>
      </c>
      <c r="I5">
        <v>1</v>
      </c>
      <c r="J5" t="str">
        <f t="shared" si="0"/>
        <v/>
      </c>
    </row>
    <row r="6" spans="1:10">
      <c r="A6" t="s">
        <v>219</v>
      </c>
      <c r="B6" t="s">
        <v>220</v>
      </c>
      <c r="C6" t="str">
        <f>"1/12"</f>
        <v>1/12</v>
      </c>
      <c r="D6" t="str">
        <f>"20/8582"</f>
        <v>20/8582</v>
      </c>
      <c r="E6">
        <v>2.7627314330172299E-2</v>
      </c>
      <c r="F6">
        <v>0.18234027457913701</v>
      </c>
      <c r="G6">
        <v>0.15122319422831099</v>
      </c>
      <c r="H6" t="s">
        <v>212</v>
      </c>
      <c r="I6">
        <v>1</v>
      </c>
      <c r="J6" t="str">
        <f t="shared" si="0"/>
        <v/>
      </c>
    </row>
    <row r="7" spans="1:10">
      <c r="A7" t="s">
        <v>202</v>
      </c>
      <c r="B7" t="s">
        <v>203</v>
      </c>
      <c r="C7" t="str">
        <f>"2/12"</f>
        <v>2/12</v>
      </c>
      <c r="D7" t="str">
        <f>"220/8582"</f>
        <v>220/8582</v>
      </c>
      <c r="E7">
        <v>3.6458092102014603E-2</v>
      </c>
      <c r="F7">
        <v>0.20051950656108</v>
      </c>
      <c r="G7">
        <v>0.16630006923726001</v>
      </c>
      <c r="H7" t="s">
        <v>221</v>
      </c>
      <c r="I7">
        <v>2</v>
      </c>
      <c r="J7" t="str">
        <f t="shared" si="0"/>
        <v/>
      </c>
    </row>
    <row r="8" spans="1:10">
      <c r="A8" t="s">
        <v>222</v>
      </c>
      <c r="B8" t="s">
        <v>223</v>
      </c>
      <c r="C8" t="str">
        <f>"2/12"</f>
        <v>2/12</v>
      </c>
      <c r="D8" t="str">
        <f>"285/8582"</f>
        <v>285/8582</v>
      </c>
      <c r="E8">
        <v>5.8241131212786602E-2</v>
      </c>
      <c r="F8">
        <v>0.205659276234191</v>
      </c>
      <c r="G8">
        <v>0.17056271713202401</v>
      </c>
      <c r="H8" t="s">
        <v>221</v>
      </c>
      <c r="I8">
        <v>2</v>
      </c>
      <c r="J8" t="str">
        <f t="shared" si="0"/>
        <v/>
      </c>
    </row>
    <row r="9" spans="1:10">
      <c r="A9" t="s">
        <v>190</v>
      </c>
      <c r="B9" t="s">
        <v>191</v>
      </c>
      <c r="C9" t="str">
        <f>"2/12"</f>
        <v>2/12</v>
      </c>
      <c r="D9" t="str">
        <f>"342/8582"</f>
        <v>342/8582</v>
      </c>
      <c r="E9">
        <v>8.0297564459528598E-2</v>
      </c>
      <c r="F9">
        <v>0.205659276234191</v>
      </c>
      <c r="G9">
        <v>0.17056271713202401</v>
      </c>
      <c r="H9" t="s">
        <v>221</v>
      </c>
      <c r="I9">
        <v>2</v>
      </c>
      <c r="J9" t="str">
        <f t="shared" si="0"/>
        <v/>
      </c>
    </row>
    <row r="10" spans="1:10">
      <c r="A10" t="s">
        <v>224</v>
      </c>
      <c r="B10" t="s">
        <v>225</v>
      </c>
      <c r="C10" t="str">
        <f t="shared" ref="C10:C34" si="1">"1/12"</f>
        <v>1/12</v>
      </c>
      <c r="D10" t="str">
        <f>"34/8582"</f>
        <v>34/8582</v>
      </c>
      <c r="E10">
        <v>4.6548200243919299E-2</v>
      </c>
      <c r="F10">
        <v>0.205659276234191</v>
      </c>
      <c r="G10">
        <v>0.17056271713202401</v>
      </c>
      <c r="H10" t="s">
        <v>226</v>
      </c>
      <c r="I10">
        <v>1</v>
      </c>
      <c r="J10" t="str">
        <f t="shared" si="0"/>
        <v/>
      </c>
    </row>
    <row r="11" spans="1:10">
      <c r="A11" t="s">
        <v>227</v>
      </c>
      <c r="B11" t="s">
        <v>228</v>
      </c>
      <c r="C11" t="str">
        <f t="shared" si="1"/>
        <v>1/12</v>
      </c>
      <c r="D11" t="str">
        <f>"53/8582"</f>
        <v>53/8582</v>
      </c>
      <c r="E11">
        <v>7.1686904060818596E-2</v>
      </c>
      <c r="F11">
        <v>0.205659276234191</v>
      </c>
      <c r="G11">
        <v>0.17056271713202401</v>
      </c>
      <c r="H11" t="s">
        <v>212</v>
      </c>
      <c r="I11">
        <v>1</v>
      </c>
      <c r="J11" t="str">
        <f t="shared" si="0"/>
        <v/>
      </c>
    </row>
    <row r="12" spans="1:10">
      <c r="A12" t="s">
        <v>63</v>
      </c>
      <c r="B12" t="s">
        <v>64</v>
      </c>
      <c r="C12" t="str">
        <f t="shared" si="1"/>
        <v>1/12</v>
      </c>
      <c r="D12" t="str">
        <f>"54/8582"</f>
        <v>54/8582</v>
      </c>
      <c r="E12">
        <v>7.2993007607690299E-2</v>
      </c>
      <c r="F12">
        <v>0.205659276234191</v>
      </c>
      <c r="G12">
        <v>0.17056271713202401</v>
      </c>
      <c r="H12" t="s">
        <v>229</v>
      </c>
      <c r="I12">
        <v>1</v>
      </c>
      <c r="J12" t="str">
        <f t="shared" si="0"/>
        <v/>
      </c>
    </row>
    <row r="13" spans="1:10">
      <c r="A13" t="s">
        <v>230</v>
      </c>
      <c r="B13" t="s">
        <v>231</v>
      </c>
      <c r="C13" t="str">
        <f t="shared" si="1"/>
        <v>1/12</v>
      </c>
      <c r="D13" t="str">
        <f>"57/8582"</f>
        <v>57/8582</v>
      </c>
      <c r="E13">
        <v>7.6901217936873698E-2</v>
      </c>
      <c r="F13">
        <v>0.205659276234191</v>
      </c>
      <c r="G13">
        <v>0.17056271713202401</v>
      </c>
      <c r="H13" t="s">
        <v>232</v>
      </c>
      <c r="I13">
        <v>1</v>
      </c>
      <c r="J13" t="str">
        <f t="shared" si="0"/>
        <v/>
      </c>
    </row>
    <row r="14" spans="1:10">
      <c r="A14" t="s">
        <v>233</v>
      </c>
      <c r="B14" t="s">
        <v>234</v>
      </c>
      <c r="C14" t="str">
        <f t="shared" si="1"/>
        <v>1/12</v>
      </c>
      <c r="D14" t="str">
        <f>"62/8582"</f>
        <v>62/8582</v>
      </c>
      <c r="E14">
        <v>8.3381352407643702E-2</v>
      </c>
      <c r="F14">
        <v>0.205659276234191</v>
      </c>
      <c r="G14">
        <v>0.17056271713202401</v>
      </c>
      <c r="H14" t="s">
        <v>226</v>
      </c>
      <c r="I14">
        <v>1</v>
      </c>
      <c r="J14" t="str">
        <f t="shared" si="0"/>
        <v/>
      </c>
    </row>
    <row r="15" spans="1:10">
      <c r="A15" t="s">
        <v>235</v>
      </c>
      <c r="B15" t="s">
        <v>236</v>
      </c>
      <c r="C15" t="str">
        <f t="shared" si="1"/>
        <v>1/12</v>
      </c>
      <c r="D15" t="str">
        <f>"65/8582"</f>
        <v>65/8582</v>
      </c>
      <c r="E15">
        <v>8.7249389917535503E-2</v>
      </c>
      <c r="F15">
        <v>0.205659276234191</v>
      </c>
      <c r="G15">
        <v>0.17056271713202401</v>
      </c>
      <c r="H15" t="s">
        <v>212</v>
      </c>
      <c r="I15">
        <v>1</v>
      </c>
      <c r="J15" t="str">
        <f t="shared" si="0"/>
        <v/>
      </c>
    </row>
    <row r="16" spans="1:10">
      <c r="A16" t="s">
        <v>237</v>
      </c>
      <c r="B16" t="s">
        <v>238</v>
      </c>
      <c r="C16" t="str">
        <f t="shared" si="1"/>
        <v>1/12</v>
      </c>
      <c r="D16" t="str">
        <f>"80/8582"</f>
        <v>80/8582</v>
      </c>
      <c r="E16">
        <v>0.10636611196559601</v>
      </c>
      <c r="F16">
        <v>0.20823518586487499</v>
      </c>
      <c r="G16">
        <v>0.17269903771887599</v>
      </c>
      <c r="H16" t="s">
        <v>226</v>
      </c>
      <c r="I16">
        <v>1</v>
      </c>
      <c r="J16" t="str">
        <f t="shared" si="0"/>
        <v/>
      </c>
    </row>
    <row r="17" spans="1:10">
      <c r="A17" t="s">
        <v>239</v>
      </c>
      <c r="B17" t="s">
        <v>240</v>
      </c>
      <c r="C17" t="str">
        <f t="shared" si="1"/>
        <v>1/12</v>
      </c>
      <c r="D17" t="str">
        <f>"85/8582"</f>
        <v>85/8582</v>
      </c>
      <c r="E17">
        <v>0.11265633034726601</v>
      </c>
      <c r="F17">
        <v>0.20823518586487499</v>
      </c>
      <c r="G17">
        <v>0.17269903771887599</v>
      </c>
      <c r="H17" t="s">
        <v>209</v>
      </c>
      <c r="I17">
        <v>1</v>
      </c>
      <c r="J17" t="str">
        <f t="shared" si="0"/>
        <v/>
      </c>
    </row>
    <row r="18" spans="1:10">
      <c r="A18" t="s">
        <v>140</v>
      </c>
      <c r="B18" t="s">
        <v>141</v>
      </c>
      <c r="C18" t="str">
        <f t="shared" si="1"/>
        <v>1/12</v>
      </c>
      <c r="D18" t="str">
        <f>"89/8582"</f>
        <v>89/8582</v>
      </c>
      <c r="E18">
        <v>0.117659254033729</v>
      </c>
      <c r="F18">
        <v>0.20823518586487499</v>
      </c>
      <c r="G18">
        <v>0.17269903771887599</v>
      </c>
      <c r="H18" t="s">
        <v>241</v>
      </c>
      <c r="I18">
        <v>1</v>
      </c>
      <c r="J18" t="str">
        <f t="shared" si="0"/>
        <v/>
      </c>
    </row>
    <row r="19" spans="1:10">
      <c r="A19" t="s">
        <v>242</v>
      </c>
      <c r="B19" t="s">
        <v>243</v>
      </c>
      <c r="C19" t="str">
        <f t="shared" si="1"/>
        <v>1/12</v>
      </c>
      <c r="D19" t="str">
        <f>"95/8582"</f>
        <v>95/8582</v>
      </c>
      <c r="E19">
        <v>0.125115174131121</v>
      </c>
      <c r="F19">
        <v>0.20823518586487499</v>
      </c>
      <c r="G19">
        <v>0.17269903771887599</v>
      </c>
      <c r="H19" t="s">
        <v>244</v>
      </c>
      <c r="I19">
        <v>1</v>
      </c>
      <c r="J19" t="str">
        <f t="shared" si="0"/>
        <v/>
      </c>
    </row>
    <row r="20" spans="1:10">
      <c r="A20" t="s">
        <v>67</v>
      </c>
      <c r="B20" t="s">
        <v>68</v>
      </c>
      <c r="C20" t="str">
        <f t="shared" si="1"/>
        <v>1/12</v>
      </c>
      <c r="D20" t="str">
        <f>"97/8582"</f>
        <v>97/8582</v>
      </c>
      <c r="E20">
        <v>0.127587617510354</v>
      </c>
      <c r="F20">
        <v>0.20823518586487499</v>
      </c>
      <c r="G20">
        <v>0.17269903771887599</v>
      </c>
      <c r="H20" t="s">
        <v>229</v>
      </c>
      <c r="I20">
        <v>1</v>
      </c>
      <c r="J20" t="str">
        <f t="shared" si="0"/>
        <v/>
      </c>
    </row>
    <row r="21" spans="1:10">
      <c r="A21" t="s">
        <v>96</v>
      </c>
      <c r="B21" t="s">
        <v>97</v>
      </c>
      <c r="C21" t="str">
        <f t="shared" si="1"/>
        <v>1/12</v>
      </c>
      <c r="D21" t="str">
        <f>"98/8582"</f>
        <v>98/8582</v>
      </c>
      <c r="E21">
        <v>0.12882143584740499</v>
      </c>
      <c r="F21">
        <v>0.20823518586487499</v>
      </c>
      <c r="G21">
        <v>0.17269903771887599</v>
      </c>
      <c r="H21" t="s">
        <v>215</v>
      </c>
      <c r="I21">
        <v>1</v>
      </c>
      <c r="J21" t="str">
        <f t="shared" si="0"/>
        <v/>
      </c>
    </row>
    <row r="22" spans="1:10">
      <c r="A22" t="s">
        <v>245</v>
      </c>
      <c r="B22" t="s">
        <v>246</v>
      </c>
      <c r="C22" t="str">
        <f t="shared" si="1"/>
        <v>1/12</v>
      </c>
      <c r="D22" t="str">
        <f>"101/8582"</f>
        <v>101/8582</v>
      </c>
      <c r="E22">
        <v>0.13251330009583001</v>
      </c>
      <c r="F22">
        <v>0.20823518586487499</v>
      </c>
      <c r="G22">
        <v>0.17269903771887599</v>
      </c>
      <c r="H22" t="s">
        <v>212</v>
      </c>
      <c r="I22">
        <v>1</v>
      </c>
      <c r="J22" t="str">
        <f t="shared" si="0"/>
        <v/>
      </c>
    </row>
    <row r="23" spans="1:10">
      <c r="A23" t="s">
        <v>247</v>
      </c>
      <c r="B23" t="s">
        <v>248</v>
      </c>
      <c r="C23" t="str">
        <f t="shared" si="1"/>
        <v>1/12</v>
      </c>
      <c r="D23" t="str">
        <f>"138/8582"</f>
        <v>138/8582</v>
      </c>
      <c r="E23">
        <v>0.17688230244314401</v>
      </c>
      <c r="F23">
        <v>0.25546599565742401</v>
      </c>
      <c r="G23">
        <v>0.21186972526612499</v>
      </c>
      <c r="H23" t="s">
        <v>232</v>
      </c>
      <c r="I23">
        <v>1</v>
      </c>
      <c r="J23" t="str">
        <f t="shared" si="0"/>
        <v/>
      </c>
    </row>
    <row r="24" spans="1:10">
      <c r="A24" t="s">
        <v>151</v>
      </c>
      <c r="B24" t="s">
        <v>152</v>
      </c>
      <c r="C24" t="str">
        <f t="shared" si="1"/>
        <v>1/12</v>
      </c>
      <c r="D24" t="str">
        <f>"139/8582"</f>
        <v>139/8582</v>
      </c>
      <c r="E24">
        <v>0.178052057579417</v>
      </c>
      <c r="F24">
        <v>0.25546599565742401</v>
      </c>
      <c r="G24">
        <v>0.21186972526612499</v>
      </c>
      <c r="H24" t="s">
        <v>209</v>
      </c>
      <c r="I24">
        <v>1</v>
      </c>
      <c r="J24" t="str">
        <f t="shared" si="0"/>
        <v/>
      </c>
    </row>
    <row r="25" spans="1:10">
      <c r="A25" t="s">
        <v>98</v>
      </c>
      <c r="B25" t="s">
        <v>99</v>
      </c>
      <c r="C25" t="str">
        <f t="shared" si="1"/>
        <v>1/12</v>
      </c>
      <c r="D25" t="str">
        <f>"153/8582"</f>
        <v>153/8582</v>
      </c>
      <c r="E25">
        <v>0.194269426099341</v>
      </c>
      <c r="F25">
        <v>0.26712046088659402</v>
      </c>
      <c r="G25">
        <v>0.221535310464161</v>
      </c>
      <c r="H25" t="s">
        <v>215</v>
      </c>
      <c r="I25">
        <v>1</v>
      </c>
      <c r="J25" t="str">
        <f t="shared" si="0"/>
        <v/>
      </c>
    </row>
    <row r="26" spans="1:10">
      <c r="A26" t="s">
        <v>249</v>
      </c>
      <c r="B26" t="s">
        <v>250</v>
      </c>
      <c r="C26" t="str">
        <f t="shared" si="1"/>
        <v>1/12</v>
      </c>
      <c r="D26" t="str">
        <f>"163/8582"</f>
        <v>163/8582</v>
      </c>
      <c r="E26">
        <v>0.205673102550021</v>
      </c>
      <c r="F26">
        <v>0.26964058408524699</v>
      </c>
      <c r="G26">
        <v>0.22362536479159201</v>
      </c>
      <c r="H26" t="s">
        <v>212</v>
      </c>
      <c r="I26">
        <v>1</v>
      </c>
      <c r="J26" t="str">
        <f t="shared" si="0"/>
        <v/>
      </c>
    </row>
    <row r="27" spans="1:10">
      <c r="A27" t="s">
        <v>107</v>
      </c>
      <c r="B27" t="s">
        <v>108</v>
      </c>
      <c r="C27" t="str">
        <f t="shared" si="1"/>
        <v>1/12</v>
      </c>
      <c r="D27" t="str">
        <f>"169/8582"</f>
        <v>169/8582</v>
      </c>
      <c r="E27">
        <v>0.21244409655201199</v>
      </c>
      <c r="F27">
        <v>0.26964058408524699</v>
      </c>
      <c r="G27">
        <v>0.22362536479159201</v>
      </c>
      <c r="H27" t="s">
        <v>244</v>
      </c>
      <c r="I27">
        <v>1</v>
      </c>
      <c r="J27" t="str">
        <f t="shared" si="0"/>
        <v/>
      </c>
    </row>
    <row r="28" spans="1:10">
      <c r="A28" t="s">
        <v>251</v>
      </c>
      <c r="B28" t="s">
        <v>252</v>
      </c>
      <c r="C28" t="str">
        <f t="shared" si="1"/>
        <v>1/12</v>
      </c>
      <c r="D28" t="str">
        <f>"201/8582"</f>
        <v>201/8582</v>
      </c>
      <c r="E28">
        <v>0.24767101945621101</v>
      </c>
      <c r="F28">
        <v>0.29189798721624799</v>
      </c>
      <c r="G28">
        <v>0.24208445510757501</v>
      </c>
      <c r="H28" t="s">
        <v>232</v>
      </c>
      <c r="I28">
        <v>1</v>
      </c>
      <c r="J28" t="str">
        <f t="shared" si="0"/>
        <v/>
      </c>
    </row>
    <row r="29" spans="1:10">
      <c r="A29" t="s">
        <v>253</v>
      </c>
      <c r="B29" t="s">
        <v>254</v>
      </c>
      <c r="C29" t="str">
        <f t="shared" si="1"/>
        <v>1/12</v>
      </c>
      <c r="D29" t="str">
        <f>"201/8582"</f>
        <v>201/8582</v>
      </c>
      <c r="E29">
        <v>0.24767101945621101</v>
      </c>
      <c r="F29">
        <v>0.29189798721624799</v>
      </c>
      <c r="G29">
        <v>0.24208445510757501</v>
      </c>
      <c r="H29" t="s">
        <v>212</v>
      </c>
      <c r="I29">
        <v>1</v>
      </c>
      <c r="J29" t="str">
        <f t="shared" si="0"/>
        <v/>
      </c>
    </row>
    <row r="30" spans="1:10">
      <c r="A30" t="s">
        <v>255</v>
      </c>
      <c r="B30" t="s">
        <v>256</v>
      </c>
      <c r="C30" t="str">
        <f t="shared" si="1"/>
        <v>1/12</v>
      </c>
      <c r="D30" t="str">
        <f>"218/8582"</f>
        <v>218/8582</v>
      </c>
      <c r="E30">
        <v>0.26579212928415502</v>
      </c>
      <c r="F30">
        <v>0.30245311263369401</v>
      </c>
      <c r="G30">
        <v>0.25083830712842198</v>
      </c>
      <c r="H30" t="s">
        <v>218</v>
      </c>
      <c r="I30">
        <v>1</v>
      </c>
      <c r="J30" t="str">
        <f t="shared" si="0"/>
        <v/>
      </c>
    </row>
    <row r="31" spans="1:10">
      <c r="A31" t="s">
        <v>257</v>
      </c>
      <c r="B31" t="s">
        <v>258</v>
      </c>
      <c r="C31" t="str">
        <f t="shared" si="1"/>
        <v>1/12</v>
      </c>
      <c r="D31" t="str">
        <f>"256/8582"</f>
        <v>256/8582</v>
      </c>
      <c r="E31">
        <v>0.30486049641176699</v>
      </c>
      <c r="F31">
        <v>0.33196502206911899</v>
      </c>
      <c r="G31">
        <v>0.27531389390102301</v>
      </c>
      <c r="H31" t="s">
        <v>259</v>
      </c>
      <c r="I31">
        <v>1</v>
      </c>
      <c r="J31" t="str">
        <f t="shared" si="0"/>
        <v/>
      </c>
    </row>
    <row r="32" spans="1:10">
      <c r="A32" t="s">
        <v>260</v>
      </c>
      <c r="B32" t="s">
        <v>261</v>
      </c>
      <c r="C32" t="str">
        <f t="shared" si="1"/>
        <v>1/12</v>
      </c>
      <c r="D32" t="str">
        <f>"263/8582"</f>
        <v>263/8582</v>
      </c>
      <c r="E32">
        <v>0.31184592982250497</v>
      </c>
      <c r="F32">
        <v>0.33196502206911899</v>
      </c>
      <c r="G32">
        <v>0.27531389390102301</v>
      </c>
      <c r="H32" t="s">
        <v>226</v>
      </c>
      <c r="I32">
        <v>1</v>
      </c>
      <c r="J32" t="str">
        <f t="shared" si="0"/>
        <v/>
      </c>
    </row>
    <row r="33" spans="1:10">
      <c r="A33" t="s">
        <v>262</v>
      </c>
      <c r="B33" t="s">
        <v>263</v>
      </c>
      <c r="C33" t="str">
        <f t="shared" si="1"/>
        <v>1/12</v>
      </c>
      <c r="D33" t="str">
        <f>"323/8582"</f>
        <v>323/8582</v>
      </c>
      <c r="E33">
        <v>0.36913456903699798</v>
      </c>
      <c r="F33">
        <v>0.380670024319405</v>
      </c>
      <c r="G33">
        <v>0.31570719720269602</v>
      </c>
      <c r="H33" t="s">
        <v>232</v>
      </c>
      <c r="I33">
        <v>1</v>
      </c>
      <c r="J33" t="str">
        <f t="shared" si="0"/>
        <v/>
      </c>
    </row>
    <row r="34" spans="1:10">
      <c r="A34" t="s">
        <v>84</v>
      </c>
      <c r="B34" t="s">
        <v>85</v>
      </c>
      <c r="C34" t="str">
        <f t="shared" si="1"/>
        <v>1/12</v>
      </c>
      <c r="D34" t="str">
        <f>"492/8582"</f>
        <v>492/8582</v>
      </c>
      <c r="E34">
        <v>0.507828084586881</v>
      </c>
      <c r="F34">
        <v>0.507828084586881</v>
      </c>
      <c r="G34">
        <v>0.42116523761591401</v>
      </c>
      <c r="H34" t="s">
        <v>241</v>
      </c>
      <c r="I34">
        <v>1</v>
      </c>
      <c r="J34" t="str">
        <f t="shared" si="0"/>
        <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7A689-75F4-4D7F-89F6-A3A5860C1244}">
  <dimension ref="A1:J39"/>
  <sheetViews>
    <sheetView workbookViewId="0"/>
  </sheetViews>
  <sheetFormatPr defaultRowHeight="15"/>
  <sheetData>
    <row r="1" spans="1:10">
      <c r="A1" t="s">
        <v>34</v>
      </c>
      <c r="B1" t="s">
        <v>7</v>
      </c>
      <c r="C1" t="str">
        <f>"GeneRatio"</f>
        <v>GeneRatio</v>
      </c>
      <c r="D1" t="str">
        <f>"BgRatio"</f>
        <v>BgRatio</v>
      </c>
      <c r="E1" t="s">
        <v>41</v>
      </c>
      <c r="F1" t="s">
        <v>43</v>
      </c>
      <c r="G1" t="s">
        <v>45</v>
      </c>
      <c r="H1" t="s">
        <v>47</v>
      </c>
      <c r="I1" t="s">
        <v>49</v>
      </c>
      <c r="J1" t="s">
        <v>51</v>
      </c>
    </row>
    <row r="2" spans="1:10">
      <c r="A2" t="s">
        <v>255</v>
      </c>
      <c r="B2" t="s">
        <v>256</v>
      </c>
      <c r="C2" t="str">
        <f>"2/11"</f>
        <v>2/11</v>
      </c>
      <c r="D2" t="str">
        <f>"218/8582"</f>
        <v>218/8582</v>
      </c>
      <c r="E2">
        <v>3.03771659768176E-2</v>
      </c>
      <c r="F2">
        <v>0.14367470457586901</v>
      </c>
      <c r="G2">
        <v>0.103477626564338</v>
      </c>
      <c r="H2" t="s">
        <v>264</v>
      </c>
      <c r="I2">
        <v>2</v>
      </c>
      <c r="J2" t="str">
        <f t="shared" ref="J2:J39" si="0">IF(F2&lt;0.05,"*","")</f>
        <v/>
      </c>
    </row>
    <row r="3" spans="1:10">
      <c r="A3" t="s">
        <v>265</v>
      </c>
      <c r="B3" t="s">
        <v>266</v>
      </c>
      <c r="C3" t="str">
        <f t="shared" ref="C3:C13" si="1">"1/11"</f>
        <v>1/11</v>
      </c>
      <c r="D3" t="str">
        <f>"11/8582"</f>
        <v>11/8582</v>
      </c>
      <c r="E3">
        <v>1.40173815557265E-2</v>
      </c>
      <c r="F3">
        <v>0.14367470457586901</v>
      </c>
      <c r="G3">
        <v>0.103477626564338</v>
      </c>
      <c r="H3" t="s">
        <v>267</v>
      </c>
      <c r="I3">
        <v>1</v>
      </c>
      <c r="J3" t="str">
        <f t="shared" si="0"/>
        <v/>
      </c>
    </row>
    <row r="4" spans="1:10">
      <c r="A4" t="s">
        <v>268</v>
      </c>
      <c r="B4" t="s">
        <v>269</v>
      </c>
      <c r="C4" t="str">
        <f t="shared" si="1"/>
        <v>1/11</v>
      </c>
      <c r="D4" t="str">
        <f>"14/8582"</f>
        <v>14/8582</v>
      </c>
      <c r="E4">
        <v>1.7809176333718799E-2</v>
      </c>
      <c r="F4">
        <v>0.14367470457586901</v>
      </c>
      <c r="G4">
        <v>0.103477626564338</v>
      </c>
      <c r="H4" t="s">
        <v>270</v>
      </c>
      <c r="I4">
        <v>1</v>
      </c>
      <c r="J4" t="str">
        <f t="shared" si="0"/>
        <v/>
      </c>
    </row>
    <row r="5" spans="1:10">
      <c r="A5" t="s">
        <v>271</v>
      </c>
      <c r="B5" t="s">
        <v>272</v>
      </c>
      <c r="C5" t="str">
        <f t="shared" si="1"/>
        <v>1/11</v>
      </c>
      <c r="D5" t="str">
        <f>"17/8582"</f>
        <v>17/8582</v>
      </c>
      <c r="E5">
        <v>2.1587710009841301E-2</v>
      </c>
      <c r="F5">
        <v>0.14367470457586901</v>
      </c>
      <c r="G5">
        <v>0.103477626564338</v>
      </c>
      <c r="H5" t="s">
        <v>267</v>
      </c>
      <c r="I5">
        <v>1</v>
      </c>
      <c r="J5" t="str">
        <f t="shared" si="0"/>
        <v/>
      </c>
    </row>
    <row r="6" spans="1:10">
      <c r="A6" t="s">
        <v>273</v>
      </c>
      <c r="B6" t="s">
        <v>274</v>
      </c>
      <c r="C6" t="str">
        <f t="shared" si="1"/>
        <v>1/11</v>
      </c>
      <c r="D6" t="str">
        <f>"18/8582"</f>
        <v>18/8582</v>
      </c>
      <c r="E6">
        <v>2.2844281543979099E-2</v>
      </c>
      <c r="F6">
        <v>0.14367470457586901</v>
      </c>
      <c r="G6">
        <v>0.103477626564338</v>
      </c>
      <c r="H6" t="s">
        <v>275</v>
      </c>
      <c r="I6">
        <v>1</v>
      </c>
      <c r="J6" t="str">
        <f t="shared" si="0"/>
        <v/>
      </c>
    </row>
    <row r="7" spans="1:10">
      <c r="A7" t="s">
        <v>111</v>
      </c>
      <c r="B7" t="s">
        <v>112</v>
      </c>
      <c r="C7" t="str">
        <f t="shared" si="1"/>
        <v>1/11</v>
      </c>
      <c r="D7" t="str">
        <f>"20/8582"</f>
        <v>20/8582</v>
      </c>
      <c r="E7">
        <v>2.5353024339130802E-2</v>
      </c>
      <c r="F7">
        <v>0.14367470457586901</v>
      </c>
      <c r="G7">
        <v>0.103477626564338</v>
      </c>
      <c r="H7" t="s">
        <v>270</v>
      </c>
      <c r="I7">
        <v>1</v>
      </c>
      <c r="J7" t="str">
        <f t="shared" si="0"/>
        <v/>
      </c>
    </row>
    <row r="8" spans="1:10">
      <c r="A8" t="s">
        <v>184</v>
      </c>
      <c r="B8" t="s">
        <v>185</v>
      </c>
      <c r="C8" t="str">
        <f t="shared" si="1"/>
        <v>1/11</v>
      </c>
      <c r="D8" t="str">
        <f>"25/8582"</f>
        <v>25/8582</v>
      </c>
      <c r="E8">
        <v>3.1599284933403797E-2</v>
      </c>
      <c r="F8">
        <v>0.14367470457586901</v>
      </c>
      <c r="G8">
        <v>0.103477626564338</v>
      </c>
      <c r="H8" t="s">
        <v>276</v>
      </c>
      <c r="I8">
        <v>1</v>
      </c>
      <c r="J8" t="str">
        <f t="shared" si="0"/>
        <v/>
      </c>
    </row>
    <row r="9" spans="1:10">
      <c r="A9" t="s">
        <v>277</v>
      </c>
      <c r="B9" t="s">
        <v>278</v>
      </c>
      <c r="C9" t="str">
        <f t="shared" si="1"/>
        <v>1/11</v>
      </c>
      <c r="D9" t="str">
        <f>"27/8582"</f>
        <v>27/8582</v>
      </c>
      <c r="E9">
        <v>3.4087582877997798E-2</v>
      </c>
      <c r="F9">
        <v>0.14367470457586901</v>
      </c>
      <c r="G9">
        <v>0.103477626564338</v>
      </c>
      <c r="H9" t="s">
        <v>279</v>
      </c>
      <c r="I9">
        <v>1</v>
      </c>
      <c r="J9" t="str">
        <f t="shared" si="0"/>
        <v/>
      </c>
    </row>
    <row r="10" spans="1:10">
      <c r="A10" t="s">
        <v>280</v>
      </c>
      <c r="B10" t="s">
        <v>281</v>
      </c>
      <c r="C10" t="str">
        <f t="shared" si="1"/>
        <v>1/11</v>
      </c>
      <c r="D10" t="str">
        <f>"28/8582"</f>
        <v>28/8582</v>
      </c>
      <c r="E10">
        <v>3.5329550918715501E-2</v>
      </c>
      <c r="F10">
        <v>0.14367470457586901</v>
      </c>
      <c r="G10">
        <v>0.103477626564338</v>
      </c>
      <c r="H10" t="s">
        <v>282</v>
      </c>
      <c r="I10">
        <v>1</v>
      </c>
      <c r="J10" t="str">
        <f t="shared" si="0"/>
        <v/>
      </c>
    </row>
    <row r="11" spans="1:10">
      <c r="A11" t="s">
        <v>283</v>
      </c>
      <c r="B11" t="s">
        <v>284</v>
      </c>
      <c r="C11" t="str">
        <f t="shared" si="1"/>
        <v>1/11</v>
      </c>
      <c r="D11" t="str">
        <f>"30/8582"</f>
        <v>30/8582</v>
      </c>
      <c r="E11">
        <v>3.7809132783123499E-2</v>
      </c>
      <c r="F11">
        <v>0.14367470457586901</v>
      </c>
      <c r="G11">
        <v>0.103477626564338</v>
      </c>
      <c r="H11" t="s">
        <v>282</v>
      </c>
      <c r="I11">
        <v>1</v>
      </c>
      <c r="J11" t="str">
        <f t="shared" si="0"/>
        <v/>
      </c>
    </row>
    <row r="12" spans="1:10">
      <c r="A12" t="s">
        <v>125</v>
      </c>
      <c r="B12" t="s">
        <v>126</v>
      </c>
      <c r="C12" t="str">
        <f t="shared" si="1"/>
        <v>1/11</v>
      </c>
      <c r="D12" t="str">
        <f>"36/8582"</f>
        <v>36/8582</v>
      </c>
      <c r="E12">
        <v>4.5213154461463297E-2</v>
      </c>
      <c r="F12">
        <v>0.14706668213673499</v>
      </c>
      <c r="G12">
        <v>0.10592060209293901</v>
      </c>
      <c r="H12" t="s">
        <v>270</v>
      </c>
      <c r="I12">
        <v>1</v>
      </c>
      <c r="J12" t="str">
        <f t="shared" si="0"/>
        <v/>
      </c>
    </row>
    <row r="13" spans="1:10">
      <c r="A13" t="s">
        <v>285</v>
      </c>
      <c r="B13" t="s">
        <v>286</v>
      </c>
      <c r="C13" t="str">
        <f t="shared" si="1"/>
        <v>1/11</v>
      </c>
      <c r="D13" t="str">
        <f>"37/8582"</f>
        <v>37/8582</v>
      </c>
      <c r="E13">
        <v>4.64421101484426E-2</v>
      </c>
      <c r="F13">
        <v>0.14706668213673499</v>
      </c>
      <c r="G13">
        <v>0.10592060209293901</v>
      </c>
      <c r="H13" t="s">
        <v>282</v>
      </c>
      <c r="I13">
        <v>1</v>
      </c>
      <c r="J13" t="str">
        <f t="shared" si="0"/>
        <v/>
      </c>
    </row>
    <row r="14" spans="1:10">
      <c r="A14" t="s">
        <v>262</v>
      </c>
      <c r="B14" t="s">
        <v>263</v>
      </c>
      <c r="C14" t="str">
        <f>"2/11"</f>
        <v>2/11</v>
      </c>
      <c r="D14" t="str">
        <f>"323/8582"</f>
        <v>323/8582</v>
      </c>
      <c r="E14">
        <v>6.2062543176508701E-2</v>
      </c>
      <c r="F14">
        <v>0.14739854004420799</v>
      </c>
      <c r="G14">
        <v>0.10615961332823901</v>
      </c>
      <c r="H14" t="s">
        <v>287</v>
      </c>
      <c r="I14">
        <v>2</v>
      </c>
      <c r="J14" t="str">
        <f t="shared" si="0"/>
        <v/>
      </c>
    </row>
    <row r="15" spans="1:10">
      <c r="A15" t="s">
        <v>130</v>
      </c>
      <c r="B15" t="s">
        <v>131</v>
      </c>
      <c r="C15" t="str">
        <f>"1/11"</f>
        <v>1/11</v>
      </c>
      <c r="D15" t="str">
        <f>"46/8582"</f>
        <v>46/8582</v>
      </c>
      <c r="E15">
        <v>5.7438173104553097E-2</v>
      </c>
      <c r="F15">
        <v>0.14739854004420799</v>
      </c>
      <c r="G15">
        <v>0.10615961332823901</v>
      </c>
      <c r="H15" t="s">
        <v>270</v>
      </c>
      <c r="I15">
        <v>1</v>
      </c>
      <c r="J15" t="str">
        <f t="shared" si="0"/>
        <v/>
      </c>
    </row>
    <row r="16" spans="1:10">
      <c r="A16" t="s">
        <v>288</v>
      </c>
      <c r="B16" t="s">
        <v>289</v>
      </c>
      <c r="C16" t="str">
        <f>"1/11"</f>
        <v>1/11</v>
      </c>
      <c r="D16" t="str">
        <f>"46/8582"</f>
        <v>46/8582</v>
      </c>
      <c r="E16">
        <v>5.7438173104553097E-2</v>
      </c>
      <c r="F16">
        <v>0.14739854004420799</v>
      </c>
      <c r="G16">
        <v>0.10615961332823901</v>
      </c>
      <c r="H16" t="s">
        <v>282</v>
      </c>
      <c r="I16">
        <v>1</v>
      </c>
      <c r="J16" t="str">
        <f t="shared" si="0"/>
        <v/>
      </c>
    </row>
    <row r="17" spans="1:10">
      <c r="A17" t="s">
        <v>290</v>
      </c>
      <c r="B17" t="s">
        <v>291</v>
      </c>
      <c r="C17" t="str">
        <f>"1/11"</f>
        <v>1/11</v>
      </c>
      <c r="D17" t="str">
        <f>"48/8582"</f>
        <v>48/8582</v>
      </c>
      <c r="E17">
        <v>5.9866033033474701E-2</v>
      </c>
      <c r="F17">
        <v>0.14739854004420799</v>
      </c>
      <c r="G17">
        <v>0.10615961332823901</v>
      </c>
      <c r="H17" t="s">
        <v>275</v>
      </c>
      <c r="I17">
        <v>1</v>
      </c>
      <c r="J17" t="str">
        <f t="shared" si="0"/>
        <v/>
      </c>
    </row>
    <row r="18" spans="1:10">
      <c r="A18" t="s">
        <v>205</v>
      </c>
      <c r="B18" t="s">
        <v>206</v>
      </c>
      <c r="C18" t="str">
        <f>"2/11"</f>
        <v>2/11</v>
      </c>
      <c r="D18" t="str">
        <f>"447/8582"</f>
        <v>447/8582</v>
      </c>
      <c r="E18">
        <v>0.10910344367487999</v>
      </c>
      <c r="F18">
        <v>0.17522070509478599</v>
      </c>
      <c r="G18">
        <v>0.126197737741397</v>
      </c>
      <c r="H18" t="s">
        <v>292</v>
      </c>
      <c r="I18">
        <v>2</v>
      </c>
      <c r="J18" t="str">
        <f t="shared" si="0"/>
        <v/>
      </c>
    </row>
    <row r="19" spans="1:10">
      <c r="A19" t="s">
        <v>293</v>
      </c>
      <c r="B19" t="s">
        <v>294</v>
      </c>
      <c r="C19" t="str">
        <f t="shared" ref="C19:C39" si="2">"1/11"</f>
        <v>1/11</v>
      </c>
      <c r="D19" t="str">
        <f>"64/8582"</f>
        <v>64/8582</v>
      </c>
      <c r="E19">
        <v>7.9085202122102294E-2</v>
      </c>
      <c r="F19">
        <v>0.17522070509478599</v>
      </c>
      <c r="G19">
        <v>0.126197737741397</v>
      </c>
      <c r="H19" t="s">
        <v>282</v>
      </c>
      <c r="I19">
        <v>1</v>
      </c>
      <c r="J19" t="str">
        <f t="shared" si="0"/>
        <v/>
      </c>
    </row>
    <row r="20" spans="1:10">
      <c r="A20" t="s">
        <v>295</v>
      </c>
      <c r="B20" t="s">
        <v>296</v>
      </c>
      <c r="C20" t="str">
        <f t="shared" si="2"/>
        <v>1/11</v>
      </c>
      <c r="D20" t="str">
        <f>"70/8582"</f>
        <v>70/8582</v>
      </c>
      <c r="E20">
        <v>8.6199808706446501E-2</v>
      </c>
      <c r="F20">
        <v>0.17522070509478599</v>
      </c>
      <c r="G20">
        <v>0.126197737741397</v>
      </c>
      <c r="H20" t="s">
        <v>297</v>
      </c>
      <c r="I20">
        <v>1</v>
      </c>
      <c r="J20" t="str">
        <f t="shared" si="0"/>
        <v/>
      </c>
    </row>
    <row r="21" spans="1:10">
      <c r="A21" t="s">
        <v>298</v>
      </c>
      <c r="B21" t="s">
        <v>299</v>
      </c>
      <c r="C21" t="str">
        <f t="shared" si="2"/>
        <v>1/11</v>
      </c>
      <c r="D21" t="str">
        <f>"91/8582"</f>
        <v>91/8582</v>
      </c>
      <c r="E21">
        <v>0.11070923182320599</v>
      </c>
      <c r="F21">
        <v>0.17522070509478599</v>
      </c>
      <c r="G21">
        <v>0.126197737741397</v>
      </c>
      <c r="H21" t="s">
        <v>282</v>
      </c>
      <c r="I21">
        <v>1</v>
      </c>
      <c r="J21" t="str">
        <f t="shared" si="0"/>
        <v/>
      </c>
    </row>
    <row r="22" spans="1:10">
      <c r="A22" t="s">
        <v>145</v>
      </c>
      <c r="B22" t="s">
        <v>146</v>
      </c>
      <c r="C22" t="str">
        <f t="shared" si="2"/>
        <v>1/11</v>
      </c>
      <c r="D22" t="str">
        <f>"95/8582"</f>
        <v>95/8582</v>
      </c>
      <c r="E22">
        <v>0.115309362609467</v>
      </c>
      <c r="F22">
        <v>0.17522070509478599</v>
      </c>
      <c r="G22">
        <v>0.126197737741397</v>
      </c>
      <c r="H22" t="s">
        <v>300</v>
      </c>
      <c r="I22">
        <v>1</v>
      </c>
      <c r="J22" t="str">
        <f t="shared" si="0"/>
        <v/>
      </c>
    </row>
    <row r="23" spans="1:10">
      <c r="A23" t="s">
        <v>242</v>
      </c>
      <c r="B23" t="s">
        <v>243</v>
      </c>
      <c r="C23" t="str">
        <f t="shared" si="2"/>
        <v>1/11</v>
      </c>
      <c r="D23" t="str">
        <f>"95/8582"</f>
        <v>95/8582</v>
      </c>
      <c r="E23">
        <v>0.115309362609467</v>
      </c>
      <c r="F23">
        <v>0.17522070509478599</v>
      </c>
      <c r="G23">
        <v>0.126197737741397</v>
      </c>
      <c r="H23" t="s">
        <v>279</v>
      </c>
      <c r="I23">
        <v>1</v>
      </c>
      <c r="J23" t="str">
        <f t="shared" si="0"/>
        <v/>
      </c>
    </row>
    <row r="24" spans="1:10">
      <c r="A24" t="s">
        <v>198</v>
      </c>
      <c r="B24" t="s">
        <v>199</v>
      </c>
      <c r="C24" t="str">
        <f t="shared" si="2"/>
        <v>1/11</v>
      </c>
      <c r="D24" t="str">
        <f>"96/8582"</f>
        <v>96/8582</v>
      </c>
      <c r="E24">
        <v>0.11645601007162</v>
      </c>
      <c r="F24">
        <v>0.17522070509478599</v>
      </c>
      <c r="G24">
        <v>0.126197737741397</v>
      </c>
      <c r="H24" t="s">
        <v>276</v>
      </c>
      <c r="I24">
        <v>1</v>
      </c>
      <c r="J24" t="str">
        <f t="shared" si="0"/>
        <v/>
      </c>
    </row>
    <row r="25" spans="1:10">
      <c r="A25" t="s">
        <v>301</v>
      </c>
      <c r="B25" t="s">
        <v>302</v>
      </c>
      <c r="C25" t="str">
        <f t="shared" si="2"/>
        <v>1/11</v>
      </c>
      <c r="D25" t="str">
        <f>"97/8582"</f>
        <v>97/8582</v>
      </c>
      <c r="E25">
        <v>0.117601306311217</v>
      </c>
      <c r="F25">
        <v>0.17522070509478599</v>
      </c>
      <c r="G25">
        <v>0.126197737741397</v>
      </c>
      <c r="H25" t="s">
        <v>267</v>
      </c>
      <c r="I25">
        <v>1</v>
      </c>
      <c r="J25" t="str">
        <f t="shared" si="0"/>
        <v/>
      </c>
    </row>
    <row r="26" spans="1:10">
      <c r="A26" t="s">
        <v>96</v>
      </c>
      <c r="B26" t="s">
        <v>97</v>
      </c>
      <c r="C26" t="str">
        <f t="shared" si="2"/>
        <v>1/11</v>
      </c>
      <c r="D26" t="str">
        <f>"98/8582"</f>
        <v>98/8582</v>
      </c>
      <c r="E26">
        <v>0.11874525276149001</v>
      </c>
      <c r="F26">
        <v>0.17522070509478599</v>
      </c>
      <c r="G26">
        <v>0.126197737741397</v>
      </c>
      <c r="H26" t="s">
        <v>267</v>
      </c>
      <c r="I26">
        <v>1</v>
      </c>
      <c r="J26" t="str">
        <f t="shared" si="0"/>
        <v/>
      </c>
    </row>
    <row r="27" spans="1:10">
      <c r="A27" t="s">
        <v>303</v>
      </c>
      <c r="B27" t="s">
        <v>304</v>
      </c>
      <c r="C27" t="str">
        <f t="shared" si="2"/>
        <v>1/11</v>
      </c>
      <c r="D27" t="str">
        <f>"99/8582"</f>
        <v>99/8582</v>
      </c>
      <c r="E27">
        <v>0.119887850854327</v>
      </c>
      <c r="F27">
        <v>0.17522070509478599</v>
      </c>
      <c r="G27">
        <v>0.126197737741397</v>
      </c>
      <c r="H27" t="s">
        <v>305</v>
      </c>
      <c r="I27">
        <v>1</v>
      </c>
      <c r="J27" t="str">
        <f t="shared" si="0"/>
        <v/>
      </c>
    </row>
    <row r="28" spans="1:10">
      <c r="A28" t="s">
        <v>72</v>
      </c>
      <c r="B28" t="s">
        <v>73</v>
      </c>
      <c r="C28" t="str">
        <f t="shared" si="2"/>
        <v>1/11</v>
      </c>
      <c r="D28" t="str">
        <f>"117/8582"</f>
        <v>117/8582</v>
      </c>
      <c r="E28">
        <v>0.14022567169202599</v>
      </c>
      <c r="F28">
        <v>0.19735464904803701</v>
      </c>
      <c r="G28">
        <v>0.14213908241686901</v>
      </c>
      <c r="H28" t="s">
        <v>306</v>
      </c>
      <c r="I28">
        <v>1</v>
      </c>
      <c r="J28" t="str">
        <f t="shared" si="0"/>
        <v/>
      </c>
    </row>
    <row r="29" spans="1:10">
      <c r="A29" t="s">
        <v>76</v>
      </c>
      <c r="B29" t="s">
        <v>77</v>
      </c>
      <c r="C29" t="str">
        <f t="shared" si="2"/>
        <v>1/11</v>
      </c>
      <c r="D29" t="str">
        <f>"122/8582"</f>
        <v>122/8582</v>
      </c>
      <c r="E29">
        <v>0.14579873355522599</v>
      </c>
      <c r="F29">
        <v>0.19786970982495</v>
      </c>
      <c r="G29">
        <v>0.14251004031713899</v>
      </c>
      <c r="H29" t="s">
        <v>306</v>
      </c>
      <c r="I29">
        <v>1</v>
      </c>
      <c r="J29" t="str">
        <f t="shared" si="0"/>
        <v/>
      </c>
    </row>
    <row r="30" spans="1:10">
      <c r="A30" t="s">
        <v>307</v>
      </c>
      <c r="B30" t="s">
        <v>308</v>
      </c>
      <c r="C30" t="str">
        <f t="shared" si="2"/>
        <v>1/11</v>
      </c>
      <c r="D30" t="str">
        <f>"131/8582"</f>
        <v>131/8582</v>
      </c>
      <c r="E30">
        <v>0.155747555147635</v>
      </c>
      <c r="F30">
        <v>0.20408300329690099</v>
      </c>
      <c r="G30">
        <v>0.14698498852408401</v>
      </c>
      <c r="H30" t="s">
        <v>282</v>
      </c>
      <c r="I30">
        <v>1</v>
      </c>
      <c r="J30" t="str">
        <f t="shared" si="0"/>
        <v/>
      </c>
    </row>
    <row r="31" spans="1:10">
      <c r="A31" t="s">
        <v>98</v>
      </c>
      <c r="B31" t="s">
        <v>99</v>
      </c>
      <c r="C31" t="str">
        <f t="shared" si="2"/>
        <v>1/11</v>
      </c>
      <c r="D31" t="str">
        <f>"153/8582"</f>
        <v>153/8582</v>
      </c>
      <c r="E31">
        <v>0.17962500013037</v>
      </c>
      <c r="F31">
        <v>0.22752500016513499</v>
      </c>
      <c r="G31">
        <v>0.163868421171565</v>
      </c>
      <c r="H31" t="s">
        <v>267</v>
      </c>
      <c r="I31">
        <v>1</v>
      </c>
      <c r="J31" t="str">
        <f t="shared" si="0"/>
        <v/>
      </c>
    </row>
    <row r="32" spans="1:10">
      <c r="A32" t="s">
        <v>107</v>
      </c>
      <c r="B32" t="s">
        <v>108</v>
      </c>
      <c r="C32" t="str">
        <f t="shared" si="2"/>
        <v>1/11</v>
      </c>
      <c r="D32" t="str">
        <f>"169/8582"</f>
        <v>169/8582</v>
      </c>
      <c r="E32">
        <v>0.19660299351907901</v>
      </c>
      <c r="F32">
        <v>0.24099721786209699</v>
      </c>
      <c r="G32">
        <v>0.173571403446385</v>
      </c>
      <c r="H32" t="s">
        <v>279</v>
      </c>
      <c r="I32">
        <v>1</v>
      </c>
      <c r="J32" t="str">
        <f t="shared" si="0"/>
        <v/>
      </c>
    </row>
    <row r="33" spans="1:10">
      <c r="A33" t="s">
        <v>251</v>
      </c>
      <c r="B33" t="s">
        <v>252</v>
      </c>
      <c r="C33" t="str">
        <f t="shared" si="2"/>
        <v>1/11</v>
      </c>
      <c r="D33" t="str">
        <f>"201/8582"</f>
        <v>201/8582</v>
      </c>
      <c r="E33">
        <v>0.229604337844586</v>
      </c>
      <c r="F33">
        <v>0.27265515119044498</v>
      </c>
      <c r="G33">
        <v>0.19637213105129001</v>
      </c>
      <c r="H33" t="s">
        <v>275</v>
      </c>
      <c r="I33">
        <v>1</v>
      </c>
      <c r="J33" t="str">
        <f t="shared" si="0"/>
        <v/>
      </c>
    </row>
    <row r="34" spans="1:10">
      <c r="A34" t="s">
        <v>82</v>
      </c>
      <c r="B34" t="s">
        <v>83</v>
      </c>
      <c r="C34" t="str">
        <f t="shared" si="2"/>
        <v>1/11</v>
      </c>
      <c r="D34" t="str">
        <f>"246/8582"</f>
        <v>246/8582</v>
      </c>
      <c r="E34">
        <v>0.27392923755562798</v>
      </c>
      <c r="F34">
        <v>0.31543366748829899</v>
      </c>
      <c r="G34">
        <v>0.227182142789357</v>
      </c>
      <c r="H34" t="s">
        <v>306</v>
      </c>
      <c r="I34">
        <v>1</v>
      </c>
      <c r="J34" t="str">
        <f t="shared" si="0"/>
        <v/>
      </c>
    </row>
    <row r="35" spans="1:10">
      <c r="A35" t="s">
        <v>309</v>
      </c>
      <c r="B35" t="s">
        <v>310</v>
      </c>
      <c r="C35" t="str">
        <f t="shared" si="2"/>
        <v>1/11</v>
      </c>
      <c r="D35" t="str">
        <f>"274/8582"</f>
        <v>274/8582</v>
      </c>
      <c r="E35">
        <v>0.30032576033909603</v>
      </c>
      <c r="F35">
        <v>0.33408046599211899</v>
      </c>
      <c r="G35">
        <v>0.24061196996662301</v>
      </c>
      <c r="H35" t="s">
        <v>311</v>
      </c>
      <c r="I35">
        <v>1</v>
      </c>
      <c r="J35" t="str">
        <f t="shared" si="0"/>
        <v/>
      </c>
    </row>
    <row r="36" spans="1:10">
      <c r="A36" t="s">
        <v>312</v>
      </c>
      <c r="B36" t="s">
        <v>313</v>
      </c>
      <c r="C36" t="str">
        <f t="shared" si="2"/>
        <v>1/11</v>
      </c>
      <c r="D36" t="str">
        <f>"282/8582"</f>
        <v>282/8582</v>
      </c>
      <c r="E36">
        <v>0.30770569236116202</v>
      </c>
      <c r="F36">
        <v>0.33408046599211899</v>
      </c>
      <c r="G36">
        <v>0.24061196996662301</v>
      </c>
      <c r="H36" t="s">
        <v>282</v>
      </c>
      <c r="I36">
        <v>1</v>
      </c>
      <c r="J36" t="str">
        <f t="shared" si="0"/>
        <v/>
      </c>
    </row>
    <row r="37" spans="1:10">
      <c r="A37" t="s">
        <v>314</v>
      </c>
      <c r="B37" t="s">
        <v>315</v>
      </c>
      <c r="C37" t="str">
        <f t="shared" si="2"/>
        <v>1/11</v>
      </c>
      <c r="D37" t="str">
        <f>"307/8582"</f>
        <v>307/8582</v>
      </c>
      <c r="E37">
        <v>0.33031423175839097</v>
      </c>
      <c r="F37">
        <v>0.34866502241163499</v>
      </c>
      <c r="G37">
        <v>0.25111608262333801</v>
      </c>
      <c r="H37" t="s">
        <v>311</v>
      </c>
      <c r="I37">
        <v>1</v>
      </c>
      <c r="J37" t="str">
        <f t="shared" si="0"/>
        <v/>
      </c>
    </row>
    <row r="38" spans="1:10">
      <c r="A38" t="s">
        <v>316</v>
      </c>
      <c r="B38" t="s">
        <v>317</v>
      </c>
      <c r="C38" t="str">
        <f t="shared" si="2"/>
        <v>1/11</v>
      </c>
      <c r="D38" t="str">
        <f>"394/8582"</f>
        <v>394/8582</v>
      </c>
      <c r="E38">
        <v>0.40385964747237102</v>
      </c>
      <c r="F38">
        <v>0.41477477307973298</v>
      </c>
      <c r="G38">
        <v>0.29872975346462799</v>
      </c>
      <c r="H38" t="s">
        <v>311</v>
      </c>
      <c r="I38">
        <v>1</v>
      </c>
      <c r="J38" t="str">
        <f t="shared" si="0"/>
        <v/>
      </c>
    </row>
    <row r="39" spans="1:10">
      <c r="A39" t="s">
        <v>84</v>
      </c>
      <c r="B39" t="s">
        <v>85</v>
      </c>
      <c r="C39" t="str">
        <f t="shared" si="2"/>
        <v>1/11</v>
      </c>
      <c r="D39" t="str">
        <f>"492/8582"</f>
        <v>492/8582</v>
      </c>
      <c r="E39">
        <v>0.47785549114917197</v>
      </c>
      <c r="F39">
        <v>0.47785549114917197</v>
      </c>
      <c r="G39">
        <v>0.344161849581121</v>
      </c>
      <c r="H39" t="s">
        <v>306</v>
      </c>
      <c r="I39">
        <v>1</v>
      </c>
      <c r="J39" t="str">
        <f t="shared" si="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8c2ec98-f2ba-41ec-8222-c13b80234686">
      <Terms xmlns="http://schemas.microsoft.com/office/infopath/2007/PartnerControls"/>
    </lcf76f155ced4ddcb4097134ff3c332f>
    <TaxCatchAll xmlns="b0276a41-4a22-473b-93b9-36c6ca9ea34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AE66985604E9146958C280E9103A4B1" ma:contentTypeVersion="19" ma:contentTypeDescription="Create a new document." ma:contentTypeScope="" ma:versionID="1b33160dde209fe3159354a851003340">
  <xsd:schema xmlns:xsd="http://www.w3.org/2001/XMLSchema" xmlns:xs="http://www.w3.org/2001/XMLSchema" xmlns:p="http://schemas.microsoft.com/office/2006/metadata/properties" xmlns:ns2="b8c2ec98-f2ba-41ec-8222-c13b80234686" xmlns:ns3="b0276a41-4a22-473b-93b9-36c6ca9ea342" targetNamespace="http://schemas.microsoft.com/office/2006/metadata/properties" ma:root="true" ma:fieldsID="df11194da1602d65b9ae8a4f48858647" ns2:_="" ns3:_="">
    <xsd:import namespace="b8c2ec98-f2ba-41ec-8222-c13b80234686"/>
    <xsd:import namespace="b0276a41-4a22-473b-93b9-36c6ca9ea34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c2ec98-f2ba-41ec-8222-c13b802346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34d398b-60ba-4ad0-a6da-da1ce693b88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276a41-4a22-473b-93b9-36c6ca9ea34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63f84530-06f9-4ac7-8f1f-46883498829a}" ma:internalName="TaxCatchAll" ma:showField="CatchAllData" ma:web="b0276a41-4a22-473b-93b9-36c6ca9ea34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E40A97-C9BD-4FBD-966F-F0BDD9F38432}">
  <ds:schemaRefs>
    <ds:schemaRef ds:uri="http://www.w3.org/XML/1998/namespace"/>
    <ds:schemaRef ds:uri="http://schemas.openxmlformats.org/package/2006/metadata/core-properties"/>
    <ds:schemaRef ds:uri="http://purl.org/dc/terms/"/>
    <ds:schemaRef ds:uri="http://schemas.microsoft.com/office/2006/metadata/properties"/>
    <ds:schemaRef ds:uri="b0276a41-4a22-473b-93b9-36c6ca9ea342"/>
    <ds:schemaRef ds:uri="b8c2ec98-f2ba-41ec-8222-c13b80234686"/>
    <ds:schemaRef ds:uri="http://purl.org/dc/dcmitype/"/>
    <ds:schemaRef ds:uri="http://schemas.microsoft.com/office/2006/documentManagement/types"/>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6E5EF8A8-D7E6-4FC4-B3A2-9C096C886E49}">
  <ds:schemaRefs>
    <ds:schemaRef ds:uri="http://schemas.microsoft.com/sharepoint/v3/contenttype/forms"/>
  </ds:schemaRefs>
</ds:datastoreItem>
</file>

<file path=customXml/itemProps3.xml><?xml version="1.0" encoding="utf-8"?>
<ds:datastoreItem xmlns:ds="http://schemas.openxmlformats.org/officeDocument/2006/customXml" ds:itemID="{7A26EE3F-4E93-4A4A-A5DD-27C62D8BA3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c2ec98-f2ba-41ec-8222-c13b80234686"/>
    <ds:schemaRef ds:uri="b0276a41-4a22-473b-93b9-36c6ca9ea3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Summary</vt:lpstr>
      <vt:lpstr>GO_DGA_MOL2_Early</vt:lpstr>
      <vt:lpstr>GO_DGA_MOL2_Early_Ctrl</vt:lpstr>
      <vt:lpstr>GO_DGA_MOL2_Early_Peak</vt:lpstr>
      <vt:lpstr>GO_DGA_MOL2_Late</vt:lpstr>
      <vt:lpstr>GO_DGA_MOL2_Late_Peak</vt:lpstr>
      <vt:lpstr>GO_DGA_MOL2_Peak</vt:lpstr>
      <vt:lpstr>GO_DGA_MOL2_Peak_Ctrl</vt:lpstr>
      <vt:lpstr>GO_DGA_MOL2_Peak_Early</vt:lpstr>
      <vt:lpstr>GO_DGA_MOL2_Peak_Late</vt:lpstr>
      <vt:lpstr>GO_DGA_MOL56_Early</vt:lpstr>
      <vt:lpstr>GO_DGA_MOL56_Early_Peak</vt:lpstr>
      <vt:lpstr>GO_DGA_MOL56_Late</vt:lpstr>
      <vt:lpstr>GO_DGA_MOL56_Late_Ctrl</vt:lpstr>
      <vt:lpstr>GO_DGA_MOL56_Late_Early</vt:lpstr>
      <vt:lpstr>GO_DGA_MOL56_Late_Peak</vt:lpstr>
      <vt:lpstr>GO_DGA_MOL56_Peak</vt:lpstr>
      <vt:lpstr>GO_DGA_MOL56_Peak_Early</vt:lpstr>
      <vt:lpstr>GO_DGA_MOL56_Peak_Late</vt:lpstr>
      <vt:lpstr>GO_DGA_OPC_Early</vt:lpstr>
      <vt:lpstr>GO_DGA_OPC_Early_Ctrl</vt:lpstr>
      <vt:lpstr>GO_DGA_OPC_Late</vt:lpstr>
      <vt:lpstr>GO_DGA_OPC_Late_Peak</vt:lpstr>
      <vt:lpstr>GO_DGA_OPC_Peak</vt:lpstr>
      <vt:lpstr>GO_DGA_OPC_Peak_Ctrl</vt:lpstr>
      <vt:lpstr>GO_DGA_OPC_Peak_Early</vt:lpstr>
      <vt:lpstr>GO_DGA_OPC_Peak_Late</vt:lpstr>
      <vt:lpstr>GO_DGE_MOL2_Ctrl</vt:lpstr>
      <vt:lpstr>GO_DGE_MOL2_Ctrl_Early</vt:lpstr>
      <vt:lpstr>GO_DGE_MOL2_Ctrl_Late</vt:lpstr>
      <vt:lpstr>GO_DGE_MOL2_Ctrl_Peak</vt:lpstr>
      <vt:lpstr>GO_DGE_MOL2_Early</vt:lpstr>
      <vt:lpstr>GO_DGE_MOL2_Early_Ctrl</vt:lpstr>
      <vt:lpstr>GO_DGE_MOL2_Early_Late</vt:lpstr>
      <vt:lpstr>GO_DGE_MOL2_Early_Peak</vt:lpstr>
      <vt:lpstr>GO_DGE_MOL2_Late</vt:lpstr>
      <vt:lpstr>GO_DGE_MOL2_Late_Ctrl</vt:lpstr>
      <vt:lpstr>GO_DGE_MOL2_Late_Early</vt:lpstr>
      <vt:lpstr>GO_DGE_MOL2_Late_Peak</vt:lpstr>
      <vt:lpstr>GO_DGE_MOL2_Peak</vt:lpstr>
      <vt:lpstr>GO_DGE_MOL2_Peak_Ctrl</vt:lpstr>
      <vt:lpstr>GO_DGE_MOL2_Peak_Early</vt:lpstr>
      <vt:lpstr>GO_DGE_MOL2_Peak_Late</vt:lpstr>
      <vt:lpstr>GO_DGE_MOL56_Ctrl</vt:lpstr>
      <vt:lpstr>GO_DGE_MOL56_Ctrl_Early</vt:lpstr>
      <vt:lpstr>GO_DGE_MOL56_Ctrl_Late</vt:lpstr>
      <vt:lpstr>GO_DGE_MOL56_Ctrl_Peak</vt:lpstr>
      <vt:lpstr>GO_DGE_MOL56_Early</vt:lpstr>
      <vt:lpstr>GO_DGE_MOL56_Early_Ctrl</vt:lpstr>
      <vt:lpstr>GO_DGE_MOL56_Early_Late</vt:lpstr>
      <vt:lpstr>GO_DGE_MOL56_Early_Peak</vt:lpstr>
      <vt:lpstr>GO_DGE_MOL56_Late</vt:lpstr>
      <vt:lpstr>GO_DGE_MOL56_Late_Ctrl</vt:lpstr>
      <vt:lpstr>GO_DGE_MOL56_Late_Early</vt:lpstr>
      <vt:lpstr>GO_DGE_MOL56_Late_Peak</vt:lpstr>
      <vt:lpstr>GO_DGE_MOL56_Peak</vt:lpstr>
      <vt:lpstr>GO_DGE_MOL56_Peak_Ctrl</vt:lpstr>
      <vt:lpstr>GO_DGE_MOL56_Peak_Early</vt:lpstr>
      <vt:lpstr>GO_DGE_MOL56_Peak_Late</vt:lpstr>
      <vt:lpstr>GO_DGE_OPC_Ctrl</vt:lpstr>
      <vt:lpstr>GO_DGE_OPC_Ctrl_Early</vt:lpstr>
      <vt:lpstr>GO_DGE_OPC_Ctrl_Late</vt:lpstr>
      <vt:lpstr>GO_DGE_OPC_Ctrl_Peak</vt:lpstr>
      <vt:lpstr>GO_DGE_OPC_Early</vt:lpstr>
      <vt:lpstr>GO_DGE_OPC_Early_Ctrl</vt:lpstr>
      <vt:lpstr>GO_DGE_OPC_Early_Late</vt:lpstr>
      <vt:lpstr>GO_DGE_OPC_Early_Peak</vt:lpstr>
      <vt:lpstr>GO_DGE_OPC_Late</vt:lpstr>
      <vt:lpstr>GO_DGE_OPC_Late_Ctrl</vt:lpstr>
      <vt:lpstr>GO_DGE_OPC_Late_Early</vt:lpstr>
      <vt:lpstr>GO_DGE_OPC_Late_Peak</vt:lpstr>
      <vt:lpstr>GO_DGE_OPC_Peak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Utilisateur Windows</dc:creator>
  <cp:keywords/>
  <dc:description/>
  <cp:lastModifiedBy>MC_DD5</cp:lastModifiedBy>
  <cp:revision/>
  <dcterms:created xsi:type="dcterms:W3CDTF">2024-10-22T13:43:10Z</dcterms:created>
  <dcterms:modified xsi:type="dcterms:W3CDTF">2025-11-10T07:00:41Z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0x0101009AE66985604E9146958C280E9103A4B1</vt:lpwstr>
  </property>
  <property fmtid="{D5CDD505-2E9C-101B-9397-08002B2CF9AE}" pid="3" name="MediaServiceImageTags">
    <vt:lpwstr/>
  </property>
</Properties>
</file>