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tte/Desktop/NCR May 7th 2025 /Source data files/"/>
    </mc:Choice>
  </mc:AlternateContent>
  <xr:revisionPtr revIDLastSave="0" documentId="13_ncr:1_{A64043C6-7460-054A-BC7E-A70E52C21E79}" xr6:coauthVersionLast="47" xr6:coauthVersionMax="47" xr10:uidLastSave="{00000000-0000-0000-0000-000000000000}"/>
  <bookViews>
    <workbookView xWindow="11980" yWindow="5900" windowWidth="27640" windowHeight="16940" xr2:uid="{AA5F58BF-3BD6-B740-A0A8-08188EB470EB}"/>
  </bookViews>
  <sheets>
    <sheet name="Figure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AX4" i="1"/>
  <c r="BK4" i="1"/>
  <c r="BL4" i="1" s="1"/>
  <c r="J5" i="1"/>
  <c r="U5" i="1"/>
  <c r="AF5" i="1"/>
  <c r="AQ5" i="1"/>
  <c r="AX5" i="1"/>
  <c r="BK5" i="1"/>
  <c r="BL5" i="1"/>
  <c r="BM5" i="1"/>
  <c r="J6" i="1"/>
  <c r="U6" i="1"/>
  <c r="AF6" i="1"/>
  <c r="AQ6" i="1"/>
  <c r="AX6" i="1"/>
  <c r="BK6" i="1"/>
  <c r="BL6" i="1" s="1"/>
  <c r="J7" i="1"/>
  <c r="U7" i="1"/>
  <c r="AF7" i="1"/>
  <c r="AQ7" i="1"/>
  <c r="AX7" i="1"/>
  <c r="BK7" i="1"/>
  <c r="BL7" i="1"/>
  <c r="BM7" i="1"/>
  <c r="J8" i="1"/>
  <c r="U8" i="1"/>
  <c r="AF8" i="1"/>
  <c r="AQ8" i="1"/>
  <c r="AX8" i="1"/>
  <c r="BK8" i="1"/>
  <c r="BL8" i="1" s="1"/>
  <c r="J9" i="1"/>
  <c r="U9" i="1"/>
  <c r="AF9" i="1"/>
  <c r="AQ9" i="1"/>
  <c r="AX9" i="1"/>
  <c r="BK9" i="1"/>
  <c r="BL9" i="1"/>
  <c r="BM9" i="1"/>
  <c r="J10" i="1"/>
  <c r="U10" i="1"/>
  <c r="AF10" i="1"/>
  <c r="AQ10" i="1"/>
  <c r="AX10" i="1"/>
  <c r="BK10" i="1"/>
  <c r="BL10" i="1" s="1"/>
  <c r="J11" i="1"/>
  <c r="U11" i="1"/>
  <c r="AF11" i="1"/>
  <c r="AQ11" i="1"/>
  <c r="AX11" i="1"/>
  <c r="BK11" i="1"/>
  <c r="BL11" i="1"/>
  <c r="BM11" i="1"/>
  <c r="J12" i="1"/>
  <c r="U12" i="1"/>
  <c r="AF12" i="1"/>
  <c r="AQ12" i="1"/>
  <c r="AX12" i="1"/>
  <c r="BK12" i="1"/>
  <c r="BL12" i="1" s="1"/>
  <c r="J13" i="1"/>
  <c r="AX13" i="1"/>
  <c r="BK13" i="1"/>
  <c r="BL13" i="1" s="1"/>
  <c r="BM13" i="1"/>
  <c r="J14" i="1"/>
  <c r="AX14" i="1"/>
  <c r="BK14" i="1"/>
  <c r="BL14" i="1"/>
  <c r="BM14" i="1"/>
  <c r="J15" i="1"/>
  <c r="AX15" i="1"/>
  <c r="BK15" i="1"/>
  <c r="BL15" i="1" s="1"/>
  <c r="J16" i="1"/>
  <c r="U16" i="1"/>
  <c r="AF16" i="1"/>
  <c r="AX16" i="1"/>
  <c r="BK16" i="1"/>
  <c r="BL16" i="1"/>
  <c r="BM16" i="1"/>
  <c r="J17" i="1"/>
  <c r="U17" i="1"/>
  <c r="AF17" i="1"/>
  <c r="AX17" i="1"/>
  <c r="BK17" i="1"/>
  <c r="BL17" i="1" s="1"/>
  <c r="J18" i="1"/>
  <c r="U18" i="1"/>
  <c r="AF18" i="1"/>
  <c r="AX18" i="1"/>
  <c r="BK18" i="1"/>
  <c r="BL18" i="1" s="1"/>
  <c r="J19" i="1"/>
  <c r="U19" i="1"/>
  <c r="AF19" i="1"/>
  <c r="AX19" i="1"/>
  <c r="BK19" i="1"/>
  <c r="BL19" i="1"/>
  <c r="BM19" i="1"/>
  <c r="J20" i="1"/>
  <c r="U20" i="1"/>
  <c r="AF20" i="1"/>
  <c r="AX20" i="1"/>
  <c r="J21" i="1"/>
  <c r="U21" i="1"/>
  <c r="AF21" i="1"/>
  <c r="AX21" i="1"/>
  <c r="J22" i="1"/>
  <c r="U22" i="1"/>
  <c r="AF22" i="1"/>
  <c r="AX22" i="1"/>
  <c r="J23" i="1"/>
  <c r="U23" i="1"/>
  <c r="AF23" i="1"/>
  <c r="AX23" i="1"/>
  <c r="J24" i="1"/>
  <c r="AX24" i="1"/>
  <c r="J25" i="1"/>
  <c r="AX25" i="1"/>
  <c r="J26" i="1"/>
  <c r="AX26" i="1"/>
  <c r="AX27" i="1"/>
  <c r="BM18" i="1" l="1"/>
  <c r="BM12" i="1"/>
  <c r="BM10" i="1"/>
  <c r="BM8" i="1"/>
  <c r="BM6" i="1"/>
  <c r="BM4" i="1"/>
  <c r="BM15" i="1"/>
  <c r="BM17" i="1"/>
</calcChain>
</file>

<file path=xl/sharedStrings.xml><?xml version="1.0" encoding="utf-8"?>
<sst xmlns="http://schemas.openxmlformats.org/spreadsheetml/2006/main" count="361" uniqueCount="113">
  <si>
    <t>WT</t>
  </si>
  <si>
    <t>#75</t>
  </si>
  <si>
    <t>#74</t>
  </si>
  <si>
    <t>KO</t>
  </si>
  <si>
    <t>#217</t>
  </si>
  <si>
    <t>KI</t>
  </si>
  <si>
    <t>#71</t>
  </si>
  <si>
    <t>#216</t>
  </si>
  <si>
    <t>#70</t>
  </si>
  <si>
    <t>#213</t>
  </si>
  <si>
    <t>#69</t>
  </si>
  <si>
    <t>#103</t>
  </si>
  <si>
    <t>#212</t>
  </si>
  <si>
    <t>#67</t>
  </si>
  <si>
    <t>#102</t>
  </si>
  <si>
    <t>#210</t>
  </si>
  <si>
    <t>#66</t>
  </si>
  <si>
    <t>-</t>
  </si>
  <si>
    <t>#101</t>
  </si>
  <si>
    <t>#209</t>
  </si>
  <si>
    <t>#65</t>
  </si>
  <si>
    <t>#100</t>
  </si>
  <si>
    <t>#207</t>
  </si>
  <si>
    <t>w</t>
  </si>
  <si>
    <t>R2756H/R2756H</t>
  </si>
  <si>
    <t>GLA0_07802</t>
  </si>
  <si>
    <t>#64</t>
  </si>
  <si>
    <t>#97</t>
  </si>
  <si>
    <t>#206</t>
  </si>
  <si>
    <t>#61</t>
  </si>
  <si>
    <t>GLA0_07801</t>
  </si>
  <si>
    <t>#63</t>
  </si>
  <si>
    <t>#205</t>
  </si>
  <si>
    <t>#62</t>
  </si>
  <si>
    <t>GLA0_07800</t>
  </si>
  <si>
    <t>#204</t>
  </si>
  <si>
    <t>m</t>
  </si>
  <si>
    <t>GLA0_07796</t>
  </si>
  <si>
    <t>#60</t>
  </si>
  <si>
    <t>#29</t>
  </si>
  <si>
    <t>#203</t>
  </si>
  <si>
    <t>wt</t>
  </si>
  <si>
    <t>GLA0_07787</t>
  </si>
  <si>
    <t>#59</t>
  </si>
  <si>
    <t>Average</t>
  </si>
  <si>
    <t>Section 6</t>
  </si>
  <si>
    <t>Section 5</t>
  </si>
  <si>
    <t>Section 4</t>
  </si>
  <si>
    <t>Section 3</t>
  </si>
  <si>
    <t>Section 2</t>
  </si>
  <si>
    <t>Section 1</t>
  </si>
  <si>
    <t>Genotype</t>
  </si>
  <si>
    <t>Embryo Nº</t>
  </si>
  <si>
    <t>#94</t>
  </si>
  <si>
    <t>GLA0_07784</t>
  </si>
  <si>
    <t>#53</t>
  </si>
  <si>
    <t>RV Compact</t>
  </si>
  <si>
    <t>LV Compact</t>
  </si>
  <si>
    <t>#93</t>
  </si>
  <si>
    <t>GLA0-S7593</t>
  </si>
  <si>
    <t>#52</t>
  </si>
  <si>
    <t>#89</t>
  </si>
  <si>
    <t>#88</t>
  </si>
  <si>
    <t>GLA0-S7586</t>
  </si>
  <si>
    <t>#51</t>
  </si>
  <si>
    <t>GLA0-S7584</t>
  </si>
  <si>
    <t>#49</t>
  </si>
  <si>
    <t>GLA0-S7599</t>
  </si>
  <si>
    <t>#48</t>
  </si>
  <si>
    <t>GLA0-S7590</t>
  </si>
  <si>
    <t>#47</t>
  </si>
  <si>
    <t>GLA0-S7612</t>
  </si>
  <si>
    <t>#46</t>
  </si>
  <si>
    <t>GLA0-S7611</t>
  </si>
  <si>
    <t>#44</t>
  </si>
  <si>
    <t xml:space="preserve">#30 </t>
  </si>
  <si>
    <t>GLA0-S7604</t>
  </si>
  <si>
    <t>#42</t>
  </si>
  <si>
    <t xml:space="preserve">#29 </t>
  </si>
  <si>
    <t>GLA0-S7607</t>
  </si>
  <si>
    <t>#34</t>
  </si>
  <si>
    <t>#27</t>
  </si>
  <si>
    <t>GLA0-S7606</t>
  </si>
  <si>
    <t>#33</t>
  </si>
  <si>
    <t>#28</t>
  </si>
  <si>
    <t>Heart / Body [mg/g]</t>
  </si>
  <si>
    <t>LV Mass (corrected)      (M-Mode)   [mg]</t>
  </si>
  <si>
    <t>LV Mass (uncorrected)      (M-Mode)   [mg]</t>
  </si>
  <si>
    <t>Ventrikellänge Base - apex distance [mm]</t>
  </si>
  <si>
    <t>LVd [mm] LVID Trace</t>
  </si>
  <si>
    <t>LVPWd [mm]short axis</t>
  </si>
  <si>
    <t>IVSd [mm] short axis</t>
  </si>
  <si>
    <t>Heartrate</t>
  </si>
  <si>
    <t>Temperature at the beginning [°C]</t>
  </si>
  <si>
    <t>Bodyweight  [g]</t>
  </si>
  <si>
    <t>Sex</t>
  </si>
  <si>
    <t>genotype</t>
  </si>
  <si>
    <t>Lab ID</t>
  </si>
  <si>
    <t>Heart-to-Body weight ratio</t>
  </si>
  <si>
    <t>Whole embryo [mg]</t>
  </si>
  <si>
    <t>Heart [mg]</t>
  </si>
  <si>
    <t>IVS</t>
  </si>
  <si>
    <t>RV Trabecular</t>
  </si>
  <si>
    <t>LV Trabecular</t>
  </si>
  <si>
    <t>k-n) 10 weeks old GoF Echocardiography</t>
  </si>
  <si>
    <t>i) E18.5 GoF Heart-to-Body weigth ratio</t>
  </si>
  <si>
    <t>g) E18.5 LoF IVS thickness [µm]</t>
  </si>
  <si>
    <t>f)  E18.5 LoF RV thickness [µm]</t>
  </si>
  <si>
    <t>e)  E18.5 LoF LV thickness [µm]</t>
  </si>
  <si>
    <t>c)  E18.5 LoF Heart-to-Body weigth ratio</t>
  </si>
  <si>
    <t>b) base - apex length mm</t>
  </si>
  <si>
    <t>Length mm</t>
  </si>
  <si>
    <t>LoF stands for Loss of function Piezo2-/- mouse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</si>
</sst>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"/>
    <numFmt numFmtId="165" formatCode="0.0000"/>
    <numFmt numFmtId="166" formatCode="0.000"/>
    <numFmt numFmtId="167" formatCode="0.0"/>
  </numFmts>
  <fonts count="13" x14ac:knownFonts="1">
    <font>
      <sz val="11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/>
      <sz val="12"/>
      <color theme="1"/>
      <name val="Arial"/>
      <family val="2"/>
      <charset val="1"/>
    </font>
    <font>
      <sz val="12"/>
      <color theme="1"/>
      <name val="Arial"/>
      <family val="2"/>
      <charset val="1"/>
    </font>
    <font>
      <b/>
      <sz val="15"/>
      <color theme="3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8"/>
      <color theme="3"/>
      <name val="Calibri Light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theme="0"/>
      <name val="Arial"/>
      <family val="2"/>
      <charset val="1"/>
    </font>
    <font>
      <b/>
      <sz val="13"/>
      <color theme="3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2"/>
        <bgColor rgb="FFEDEDED"/>
      </patternFill>
    </fill>
    <fill>
      <patternFill patternType="solid">
        <fgColor theme="9" tint="0.79989013336588644"/>
        <bgColor rgb="FFE7E6E6"/>
      </patternFill>
    </fill>
    <fill>
      <patternFill patternType="solid">
        <fgColor rgb="FFD4E5F8"/>
        <bgColor rgb="FFE7E6E6"/>
      </patternFill>
    </fill>
    <fill>
      <patternFill patternType="solid">
        <fgColor theme="6" tint="0.79989013336588644"/>
        <bgColor rgb="FFE7E6E6"/>
      </patternFill>
    </fill>
    <fill>
      <patternFill patternType="solid">
        <fgColor theme="7"/>
        <bgColor rgb="FFEB9A07"/>
      </patternFill>
    </fill>
    <fill>
      <patternFill patternType="solid">
        <fgColor theme="1"/>
        <bgColor rgb="FF00330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ck">
        <color theme="4" tint="0.49989318521683401"/>
      </bottom>
      <diagonal/>
    </border>
  </borders>
  <cellStyleXfs count="5">
    <xf numFmtId="0" fontId="0" fillId="0" borderId="0"/>
    <xf numFmtId="0" fontId="4" fillId="0" borderId="1" applyProtection="0"/>
    <xf numFmtId="0" fontId="6" fillId="0" borderId="0" applyBorder="0" applyProtection="0"/>
    <xf numFmtId="0" fontId="1" fillId="0" borderId="0"/>
    <xf numFmtId="0" fontId="12" fillId="0" borderId="17" applyProtection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0" xfId="0" applyFont="1"/>
    <xf numFmtId="164" fontId="2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6" fontId="2" fillId="5" borderId="2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2" fontId="5" fillId="4" borderId="2" xfId="1" applyNumberFormat="1" applyFont="1" applyFill="1" applyBorder="1" applyAlignment="1" applyProtection="1">
      <alignment horizontal="center"/>
    </xf>
    <xf numFmtId="2" fontId="5" fillId="4" borderId="2" xfId="2" applyNumberFormat="1" applyFont="1" applyFill="1" applyBorder="1" applyAlignment="1" applyProtection="1">
      <alignment horizontal="center"/>
    </xf>
    <xf numFmtId="2" fontId="7" fillId="4" borderId="2" xfId="2" applyNumberFormat="1" applyFont="1" applyFill="1" applyBorder="1" applyAlignment="1" applyProtection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5" fillId="4" borderId="2" xfId="1" applyNumberFormat="1" applyFont="1" applyFill="1" applyBorder="1" applyAlignment="1" applyProtection="1">
      <alignment horizontal="center" vertical="center"/>
    </xf>
    <xf numFmtId="2" fontId="7" fillId="4" borderId="2" xfId="1" applyNumberFormat="1" applyFont="1" applyFill="1" applyBorder="1" applyAlignment="1" applyProtection="1">
      <alignment horizontal="center" vertical="center"/>
    </xf>
    <xf numFmtId="1" fontId="7" fillId="4" borderId="2" xfId="1" applyNumberFormat="1" applyFont="1" applyFill="1" applyBorder="1" applyAlignment="1" applyProtection="1">
      <alignment horizontal="center" vertical="center"/>
    </xf>
    <xf numFmtId="167" fontId="7" fillId="4" borderId="2" xfId="1" applyNumberFormat="1" applyFont="1" applyFill="1" applyBorder="1" applyAlignment="1" applyProtection="1">
      <alignment horizontal="center" vertical="center"/>
    </xf>
    <xf numFmtId="167" fontId="5" fillId="4" borderId="2" xfId="1" applyNumberFormat="1" applyFont="1" applyFill="1" applyBorder="1" applyAlignment="1" applyProtection="1">
      <alignment horizontal="center" vertical="center"/>
    </xf>
    <xf numFmtId="0" fontId="3" fillId="4" borderId="2" xfId="3" applyFont="1" applyFill="1" applyBorder="1" applyAlignment="1">
      <alignment horizontal="center" vertical="center"/>
    </xf>
    <xf numFmtId="167" fontId="7" fillId="4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2" fontId="5" fillId="5" borderId="2" xfId="1" applyNumberFormat="1" applyFont="1" applyFill="1" applyBorder="1" applyAlignment="1" applyProtection="1">
      <alignment horizontal="center"/>
    </xf>
    <xf numFmtId="2" fontId="5" fillId="5" borderId="2" xfId="2" applyNumberFormat="1" applyFont="1" applyFill="1" applyBorder="1" applyAlignment="1" applyProtection="1">
      <alignment horizontal="center"/>
    </xf>
    <xf numFmtId="2" fontId="7" fillId="5" borderId="2" xfId="2" applyNumberFormat="1" applyFont="1" applyFill="1" applyBorder="1" applyAlignment="1" applyProtection="1">
      <alignment horizontal="center"/>
    </xf>
    <xf numFmtId="2" fontId="8" fillId="2" borderId="2" xfId="1" applyNumberFormat="1" applyFont="1" applyFill="1" applyBorder="1" applyAlignment="1" applyProtection="1">
      <alignment horizontal="center" vertical="center"/>
    </xf>
    <xf numFmtId="2" fontId="9" fillId="2" borderId="2" xfId="1" applyNumberFormat="1" applyFont="1" applyFill="1" applyBorder="1" applyAlignment="1" applyProtection="1">
      <alignment horizontal="center" vertical="center"/>
    </xf>
    <xf numFmtId="1" fontId="9" fillId="2" borderId="2" xfId="1" applyNumberFormat="1" applyFont="1" applyFill="1" applyBorder="1" applyAlignment="1" applyProtection="1">
      <alignment horizontal="center" vertical="center"/>
    </xf>
    <xf numFmtId="167" fontId="9" fillId="2" borderId="2" xfId="1" applyNumberFormat="1" applyFont="1" applyFill="1" applyBorder="1" applyAlignment="1" applyProtection="1">
      <alignment horizontal="center" vertical="center"/>
    </xf>
    <xf numFmtId="167" fontId="8" fillId="2" borderId="2" xfId="1" applyNumberFormat="1" applyFont="1" applyFill="1" applyBorder="1" applyAlignment="1" applyProtection="1">
      <alignment horizontal="center" vertical="center"/>
    </xf>
    <xf numFmtId="0" fontId="9" fillId="2" borderId="2" xfId="3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 applyProtection="1">
      <alignment horizontal="center"/>
    </xf>
    <xf numFmtId="1" fontId="7" fillId="5" borderId="2" xfId="1" applyNumberFormat="1" applyFont="1" applyFill="1" applyBorder="1" applyAlignment="1" applyProtection="1">
      <alignment horizontal="center"/>
    </xf>
    <xf numFmtId="167" fontId="7" fillId="5" borderId="2" xfId="0" applyNumberFormat="1" applyFont="1" applyFill="1" applyBorder="1" applyAlignment="1">
      <alignment horizontal="center"/>
    </xf>
    <xf numFmtId="167" fontId="5" fillId="5" borderId="2" xfId="1" applyNumberFormat="1" applyFont="1" applyFill="1" applyBorder="1" applyAlignment="1" applyProtection="1">
      <alignment horizontal="center"/>
    </xf>
    <xf numFmtId="167" fontId="7" fillId="5" borderId="2" xfId="1" applyNumberFormat="1" applyFont="1" applyFill="1" applyBorder="1" applyAlignment="1" applyProtection="1">
      <alignment horizontal="center"/>
    </xf>
    <xf numFmtId="0" fontId="3" fillId="5" borderId="2" xfId="3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2" fontId="7" fillId="4" borderId="2" xfId="1" applyNumberFormat="1" applyFont="1" applyFill="1" applyBorder="1" applyAlignment="1" applyProtection="1">
      <alignment horizontal="center"/>
    </xf>
    <xf numFmtId="1" fontId="7" fillId="4" borderId="2" xfId="1" applyNumberFormat="1" applyFont="1" applyFill="1" applyBorder="1" applyAlignment="1" applyProtection="1">
      <alignment horizontal="center"/>
    </xf>
    <xf numFmtId="167" fontId="7" fillId="4" borderId="2" xfId="0" applyNumberFormat="1" applyFont="1" applyFill="1" applyBorder="1" applyAlignment="1">
      <alignment horizontal="center"/>
    </xf>
    <xf numFmtId="167" fontId="5" fillId="4" borderId="2" xfId="1" applyNumberFormat="1" applyFont="1" applyFill="1" applyBorder="1" applyAlignment="1" applyProtection="1">
      <alignment horizontal="center"/>
    </xf>
    <xf numFmtId="167" fontId="7" fillId="4" borderId="2" xfId="1" applyNumberFormat="1" applyFont="1" applyFill="1" applyBorder="1" applyAlignment="1" applyProtection="1">
      <alignment horizontal="center"/>
    </xf>
    <xf numFmtId="0" fontId="3" fillId="4" borderId="2" xfId="3" applyFont="1" applyFill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0" fillId="0" borderId="2" xfId="4" applyFont="1" applyBorder="1" applyAlignment="1" applyProtection="1">
      <alignment horizontal="center" vertical="center" wrapText="1"/>
    </xf>
    <xf numFmtId="0" fontId="8" fillId="0" borderId="2" xfId="4" applyFont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</cellXfs>
  <cellStyles count="5">
    <cellStyle name="Excel Built-in Heading 1" xfId="1" xr:uid="{47A2A18F-E80B-3D45-8D75-7C2039F353F0}"/>
    <cellStyle name="Excel Built-in Heading 2" xfId="4" xr:uid="{0CF1E107-9BED-D047-8C05-D9D7421E1AEE}"/>
    <cellStyle name="Excel Built-in Title" xfId="2" xr:uid="{5FBC1E86-35DF-AA41-A96F-7BB532CB1C94}"/>
    <cellStyle name="Normal" xfId="0" builtinId="0"/>
    <cellStyle name="Standard 6" xfId="3" xr:uid="{CB522FD6-4769-0E42-8A95-5AC389771D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85E82-CD60-F94F-8A34-A9177642C57A}">
  <dimension ref="A1:BM382"/>
  <sheetViews>
    <sheetView tabSelected="1" zoomScale="77" zoomScaleNormal="77" workbookViewId="0">
      <selection activeCell="A29" sqref="A29"/>
    </sheetView>
  </sheetViews>
  <sheetFormatPr baseColWidth="10" defaultColWidth="8.6640625" defaultRowHeight="15" x14ac:dyDescent="0.2"/>
  <cols>
    <col min="1" max="1" width="16.83203125" customWidth="1"/>
    <col min="2" max="2" width="17.33203125" customWidth="1"/>
    <col min="3" max="3" width="18.1640625" customWidth="1"/>
    <col min="4" max="4" width="7.6640625" customWidth="1"/>
    <col min="6" max="6" width="14.5" customWidth="1"/>
    <col min="7" max="7" width="13.1640625" customWidth="1"/>
    <col min="8" max="8" width="13.6640625" customWidth="1"/>
    <col min="9" max="9" width="24.5" customWidth="1"/>
    <col min="10" max="10" width="30.5" customWidth="1"/>
    <col min="13" max="13" width="13.33203125" customWidth="1"/>
    <col min="14" max="14" width="12.5" customWidth="1"/>
    <col min="15" max="21" width="11.5" style="1" customWidth="1"/>
    <col min="24" max="32" width="13.6640625" customWidth="1"/>
    <col min="35" max="43" width="12.5" customWidth="1"/>
    <col min="46" max="46" width="14.5" customWidth="1"/>
    <col min="47" max="47" width="13.1640625" customWidth="1"/>
    <col min="48" max="48" width="13.6640625" customWidth="1"/>
    <col min="49" max="49" width="24.5" customWidth="1"/>
    <col min="50" max="50" width="30.5" customWidth="1"/>
    <col min="53" max="65" width="24.6640625" customWidth="1"/>
  </cols>
  <sheetData>
    <row r="1" spans="1:65" ht="24.75" customHeight="1" x14ac:dyDescent="0.2">
      <c r="A1" s="87" t="s">
        <v>110</v>
      </c>
      <c r="B1" s="87"/>
      <c r="C1" s="87"/>
      <c r="F1" s="87" t="s">
        <v>109</v>
      </c>
      <c r="G1" s="87"/>
      <c r="H1" s="87"/>
      <c r="I1" s="87"/>
      <c r="J1" s="87"/>
      <c r="M1" s="87" t="s">
        <v>108</v>
      </c>
      <c r="N1" s="87"/>
      <c r="O1" s="87"/>
      <c r="P1" s="87"/>
      <c r="Q1" s="87"/>
      <c r="R1" s="87"/>
      <c r="S1" s="87"/>
      <c r="T1" s="87"/>
      <c r="U1" s="87"/>
      <c r="X1" s="87" t="s">
        <v>107</v>
      </c>
      <c r="Y1" s="87"/>
      <c r="Z1" s="87"/>
      <c r="AA1" s="87"/>
      <c r="AB1" s="87"/>
      <c r="AC1" s="87"/>
      <c r="AD1" s="87"/>
      <c r="AE1" s="87"/>
      <c r="AF1" s="87"/>
      <c r="AI1" s="87" t="s">
        <v>106</v>
      </c>
      <c r="AJ1" s="87"/>
      <c r="AK1" s="87"/>
      <c r="AL1" s="87"/>
      <c r="AM1" s="87"/>
      <c r="AN1" s="87"/>
      <c r="AO1" s="87"/>
      <c r="AP1" s="87"/>
      <c r="AQ1" s="87"/>
      <c r="AT1" s="87" t="s">
        <v>105</v>
      </c>
      <c r="AU1" s="87"/>
      <c r="AV1" s="87"/>
      <c r="AW1" s="87"/>
      <c r="AX1" s="87"/>
      <c r="BA1" s="87" t="s">
        <v>104</v>
      </c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</row>
    <row r="2" spans="1:65" ht="24.75" customHeight="1" x14ac:dyDescent="0.2"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</row>
    <row r="3" spans="1:65" ht="39.75" customHeight="1" x14ac:dyDescent="0.2">
      <c r="A3" s="54" t="s">
        <v>52</v>
      </c>
      <c r="B3" s="54" t="s">
        <v>51</v>
      </c>
      <c r="C3" s="53" t="s">
        <v>111</v>
      </c>
      <c r="D3" s="8"/>
      <c r="E3" s="8"/>
      <c r="F3" s="86" t="s">
        <v>52</v>
      </c>
      <c r="G3" s="84" t="s">
        <v>51</v>
      </c>
      <c r="H3" s="85" t="s">
        <v>100</v>
      </c>
      <c r="I3" s="84" t="s">
        <v>99</v>
      </c>
      <c r="J3" s="83" t="s">
        <v>98</v>
      </c>
      <c r="O3" s="88" t="s">
        <v>103</v>
      </c>
      <c r="P3" s="88"/>
      <c r="Q3" s="88"/>
      <c r="R3" s="88"/>
      <c r="S3" s="88"/>
      <c r="T3" s="88"/>
      <c r="U3" s="88"/>
      <c r="Z3" s="88" t="s">
        <v>102</v>
      </c>
      <c r="AA3" s="88"/>
      <c r="AB3" s="88"/>
      <c r="AC3" s="88"/>
      <c r="AD3" s="88"/>
      <c r="AE3" s="88"/>
      <c r="AF3" s="88"/>
      <c r="AK3" s="88" t="s">
        <v>101</v>
      </c>
      <c r="AL3" s="88"/>
      <c r="AM3" s="88"/>
      <c r="AN3" s="88"/>
      <c r="AO3" s="88"/>
      <c r="AP3" s="88"/>
      <c r="AQ3" s="88"/>
      <c r="AT3" s="54" t="s">
        <v>52</v>
      </c>
      <c r="AU3" s="54" t="s">
        <v>51</v>
      </c>
      <c r="AV3" s="54" t="s">
        <v>100</v>
      </c>
      <c r="AW3" s="54" t="s">
        <v>99</v>
      </c>
      <c r="AX3" s="53" t="s">
        <v>98</v>
      </c>
      <c r="BA3" s="81" t="s">
        <v>97</v>
      </c>
      <c r="BB3" s="81" t="s">
        <v>96</v>
      </c>
      <c r="BC3" s="81" t="s">
        <v>95</v>
      </c>
      <c r="BD3" s="80" t="s">
        <v>94</v>
      </c>
      <c r="BE3" s="81" t="s">
        <v>93</v>
      </c>
      <c r="BF3" s="81" t="s">
        <v>92</v>
      </c>
      <c r="BG3" s="82" t="s">
        <v>91</v>
      </c>
      <c r="BH3" s="82" t="s">
        <v>90</v>
      </c>
      <c r="BI3" s="81" t="s">
        <v>89</v>
      </c>
      <c r="BJ3" s="80" t="s">
        <v>88</v>
      </c>
      <c r="BK3" s="81" t="s">
        <v>87</v>
      </c>
      <c r="BL3" s="80" t="s">
        <v>86</v>
      </c>
      <c r="BM3" s="80" t="s">
        <v>85</v>
      </c>
    </row>
    <row r="4" spans="1:65" ht="24.75" customHeight="1" x14ac:dyDescent="0.2">
      <c r="A4" s="12" t="s">
        <v>84</v>
      </c>
      <c r="B4" s="12" t="s">
        <v>3</v>
      </c>
      <c r="C4" s="43">
        <v>3.3069999999999999</v>
      </c>
      <c r="D4" s="8"/>
      <c r="E4" s="8"/>
      <c r="F4" s="79" t="s">
        <v>38</v>
      </c>
      <c r="G4" s="77" t="s">
        <v>3</v>
      </c>
      <c r="H4" s="78">
        <v>22.46</v>
      </c>
      <c r="I4" s="77">
        <v>1210</v>
      </c>
      <c r="J4" s="76">
        <f t="shared" ref="J4:J26" si="0">H4/I4</f>
        <v>1.8561983471074382E-2</v>
      </c>
      <c r="M4" s="54" t="s">
        <v>52</v>
      </c>
      <c r="N4" s="54" t="s">
        <v>51</v>
      </c>
      <c r="O4" s="54" t="s">
        <v>50</v>
      </c>
      <c r="P4" s="54" t="s">
        <v>49</v>
      </c>
      <c r="Q4" s="54" t="s">
        <v>48</v>
      </c>
      <c r="R4" s="54" t="s">
        <v>47</v>
      </c>
      <c r="S4" s="54" t="s">
        <v>46</v>
      </c>
      <c r="T4" s="54" t="s">
        <v>45</v>
      </c>
      <c r="U4" s="53" t="s">
        <v>44</v>
      </c>
      <c r="X4" s="54" t="s">
        <v>52</v>
      </c>
      <c r="Y4" s="54" t="s">
        <v>51</v>
      </c>
      <c r="Z4" s="54" t="s">
        <v>50</v>
      </c>
      <c r="AA4" s="54" t="s">
        <v>49</v>
      </c>
      <c r="AB4" s="54" t="s">
        <v>48</v>
      </c>
      <c r="AC4" s="54" t="s">
        <v>47</v>
      </c>
      <c r="AD4" s="54" t="s">
        <v>46</v>
      </c>
      <c r="AE4" s="54" t="s">
        <v>45</v>
      </c>
      <c r="AF4" s="53" t="s">
        <v>44</v>
      </c>
      <c r="AI4" s="54" t="s">
        <v>52</v>
      </c>
      <c r="AJ4" s="54" t="s">
        <v>51</v>
      </c>
      <c r="AK4" s="54" t="s">
        <v>50</v>
      </c>
      <c r="AL4" s="54" t="s">
        <v>49</v>
      </c>
      <c r="AM4" s="54" t="s">
        <v>48</v>
      </c>
      <c r="AN4" s="54" t="s">
        <v>47</v>
      </c>
      <c r="AO4" s="54" t="s">
        <v>46</v>
      </c>
      <c r="AP4" s="54" t="s">
        <v>45</v>
      </c>
      <c r="AQ4" s="53" t="s">
        <v>44</v>
      </c>
      <c r="AT4" s="10" t="s">
        <v>83</v>
      </c>
      <c r="AU4" s="10" t="s">
        <v>5</v>
      </c>
      <c r="AV4" s="10">
        <v>20</v>
      </c>
      <c r="AW4" s="10">
        <v>1080</v>
      </c>
      <c r="AX4" s="9">
        <f t="shared" ref="AX4:AX27" si="1">AV4/AW4</f>
        <v>1.8518518518518517E-2</v>
      </c>
      <c r="BA4" s="69" t="s">
        <v>82</v>
      </c>
      <c r="BB4" s="69" t="s">
        <v>24</v>
      </c>
      <c r="BC4" s="68" t="s">
        <v>36</v>
      </c>
      <c r="BD4" s="67">
        <v>13</v>
      </c>
      <c r="BE4" s="66">
        <v>35.799999999999997</v>
      </c>
      <c r="BF4" s="65">
        <v>521</v>
      </c>
      <c r="BG4" s="64">
        <v>0.54</v>
      </c>
      <c r="BH4" s="64">
        <v>0.51</v>
      </c>
      <c r="BI4" s="64">
        <v>3.61</v>
      </c>
      <c r="BJ4" s="31">
        <v>6.81</v>
      </c>
      <c r="BK4" s="33">
        <f t="shared" ref="BK4:BK19" si="2">1.053*((BI4+BH4+BG4)^3-BI4^3)</f>
        <v>57.01870219500001</v>
      </c>
      <c r="BL4" s="32">
        <f t="shared" ref="BL4:BL19" si="3">BK4*0.8</f>
        <v>45.614961756000014</v>
      </c>
      <c r="BM4" s="31">
        <f t="shared" ref="BM4:BM19" si="4">BK4/BD4</f>
        <v>4.3860540150000009</v>
      </c>
    </row>
    <row r="5" spans="1:65" ht="24.75" customHeight="1" x14ac:dyDescent="0.2">
      <c r="A5" s="20" t="s">
        <v>81</v>
      </c>
      <c r="B5" s="20" t="s">
        <v>0</v>
      </c>
      <c r="C5" s="35">
        <v>3.3879999999999999</v>
      </c>
      <c r="D5" s="8"/>
      <c r="E5" s="8"/>
      <c r="F5" s="24" t="s">
        <v>29</v>
      </c>
      <c r="G5" s="20" t="s">
        <v>0</v>
      </c>
      <c r="H5" s="23">
        <v>17.8</v>
      </c>
      <c r="I5" s="20">
        <v>1270</v>
      </c>
      <c r="J5" s="22">
        <f t="shared" si="0"/>
        <v>1.4015748031496064E-2</v>
      </c>
      <c r="M5" s="20" t="s">
        <v>39</v>
      </c>
      <c r="N5" s="20" t="s">
        <v>0</v>
      </c>
      <c r="O5" s="20"/>
      <c r="P5" s="20">
        <v>230.1771</v>
      </c>
      <c r="Q5" s="20">
        <v>185.1679</v>
      </c>
      <c r="R5" s="20">
        <v>225.98990000000001</v>
      </c>
      <c r="S5" s="20">
        <v>164.08260000000001</v>
      </c>
      <c r="T5" s="20">
        <v>251.50659999999999</v>
      </c>
      <c r="U5" s="19">
        <f>AVERAGE(P5:T5)</f>
        <v>211.38481999999999</v>
      </c>
      <c r="X5" s="20" t="s">
        <v>39</v>
      </c>
      <c r="Y5" s="20" t="s">
        <v>0</v>
      </c>
      <c r="Z5" s="20" t="s">
        <v>17</v>
      </c>
      <c r="AA5" s="20">
        <v>144.1729</v>
      </c>
      <c r="AB5" s="20">
        <v>164.50749999999999</v>
      </c>
      <c r="AC5" s="20">
        <v>73.522900000000007</v>
      </c>
      <c r="AD5" s="20">
        <v>185.51609999999999</v>
      </c>
      <c r="AE5" s="20">
        <v>50.034799999999997</v>
      </c>
      <c r="AF5" s="19">
        <f>AVERAGE(AA5:AE5)</f>
        <v>123.55083999999999</v>
      </c>
      <c r="AI5" s="20" t="s">
        <v>39</v>
      </c>
      <c r="AJ5" s="20" t="s">
        <v>0</v>
      </c>
      <c r="AK5" s="20" t="s">
        <v>17</v>
      </c>
      <c r="AL5" s="20">
        <v>331.03949999999998</v>
      </c>
      <c r="AM5" s="20">
        <v>331.13619999999997</v>
      </c>
      <c r="AN5" s="20">
        <v>308.58929999999998</v>
      </c>
      <c r="AO5" s="20">
        <v>354.36009999999999</v>
      </c>
      <c r="AP5" s="20">
        <v>336.8947</v>
      </c>
      <c r="AQ5" s="19">
        <f>AVERAGE(AL5:AP5)</f>
        <v>332.40395999999998</v>
      </c>
      <c r="AT5" s="10" t="s">
        <v>80</v>
      </c>
      <c r="AU5" s="10" t="s">
        <v>5</v>
      </c>
      <c r="AV5" s="10">
        <v>30</v>
      </c>
      <c r="AW5" s="10">
        <v>1190</v>
      </c>
      <c r="AX5" s="9">
        <f t="shared" si="1"/>
        <v>2.5210084033613446E-2</v>
      </c>
      <c r="BA5" s="69" t="s">
        <v>79</v>
      </c>
      <c r="BB5" s="69" t="s">
        <v>24</v>
      </c>
      <c r="BC5" s="68" t="s">
        <v>36</v>
      </c>
      <c r="BD5" s="67">
        <v>17</v>
      </c>
      <c r="BE5" s="66">
        <v>36.1</v>
      </c>
      <c r="BF5" s="65">
        <v>501</v>
      </c>
      <c r="BG5" s="64">
        <v>0.62</v>
      </c>
      <c r="BH5" s="64">
        <v>0.56000000000000005</v>
      </c>
      <c r="BI5" s="64">
        <v>4.01</v>
      </c>
      <c r="BJ5" s="31">
        <v>6.07</v>
      </c>
      <c r="BK5" s="33">
        <f t="shared" si="2"/>
        <v>79.308967374000048</v>
      </c>
      <c r="BL5" s="32">
        <f t="shared" si="3"/>
        <v>63.447173899200038</v>
      </c>
      <c r="BM5" s="31">
        <f t="shared" si="4"/>
        <v>4.6652333749411792</v>
      </c>
    </row>
    <row r="6" spans="1:65" ht="24.75" customHeight="1" x14ac:dyDescent="0.2">
      <c r="A6" s="20" t="s">
        <v>78</v>
      </c>
      <c r="B6" s="20" t="s">
        <v>0</v>
      </c>
      <c r="C6" s="35">
        <v>3.3639999999999999</v>
      </c>
      <c r="D6" s="8"/>
      <c r="E6" s="8"/>
      <c r="F6" s="75" t="s">
        <v>33</v>
      </c>
      <c r="G6" s="73" t="s">
        <v>0</v>
      </c>
      <c r="H6" s="74">
        <v>26.31</v>
      </c>
      <c r="I6" s="73">
        <v>1340</v>
      </c>
      <c r="J6" s="72">
        <f t="shared" si="0"/>
        <v>1.9634328358208955E-2</v>
      </c>
      <c r="M6" s="12" t="s">
        <v>20</v>
      </c>
      <c r="N6" s="12" t="s">
        <v>3</v>
      </c>
      <c r="O6" s="12"/>
      <c r="P6" s="12"/>
      <c r="Q6" s="12"/>
      <c r="R6" s="12">
        <v>284.07029999999997</v>
      </c>
      <c r="S6" s="12">
        <v>415.01670000000001</v>
      </c>
      <c r="T6" s="12">
        <v>205.82820000000001</v>
      </c>
      <c r="U6" s="25">
        <f>AVERAGE(R6:T6)</f>
        <v>301.63839999999999</v>
      </c>
      <c r="X6" s="12" t="s">
        <v>20</v>
      </c>
      <c r="Y6" s="12" t="s">
        <v>3</v>
      </c>
      <c r="Z6" s="12" t="s">
        <v>17</v>
      </c>
      <c r="AA6" s="12" t="s">
        <v>17</v>
      </c>
      <c r="AB6" s="12" t="s">
        <v>17</v>
      </c>
      <c r="AC6" s="12">
        <v>197.28710000000001</v>
      </c>
      <c r="AD6" s="12">
        <v>182.48439999999999</v>
      </c>
      <c r="AE6" s="12">
        <v>141.93620000000001</v>
      </c>
      <c r="AF6" s="25">
        <f>AVERAGE(AC6:AE6)</f>
        <v>173.90256666666667</v>
      </c>
      <c r="AI6" s="12" t="s">
        <v>20</v>
      </c>
      <c r="AJ6" s="12" t="s">
        <v>3</v>
      </c>
      <c r="AK6" s="12" t="s">
        <v>17</v>
      </c>
      <c r="AL6" s="12" t="s">
        <v>17</v>
      </c>
      <c r="AM6" s="12" t="s">
        <v>17</v>
      </c>
      <c r="AN6" s="12">
        <v>645.17790000000002</v>
      </c>
      <c r="AO6" s="12">
        <v>619.66920000000005</v>
      </c>
      <c r="AP6" s="12">
        <v>564.25829999999996</v>
      </c>
      <c r="AQ6" s="25">
        <f>AVERAGE(AN6:AP6)</f>
        <v>609.70179999999993</v>
      </c>
      <c r="AT6" s="3" t="s">
        <v>77</v>
      </c>
      <c r="AU6" s="3" t="s">
        <v>0</v>
      </c>
      <c r="AV6" s="3">
        <v>10</v>
      </c>
      <c r="AW6" s="3">
        <v>1080</v>
      </c>
      <c r="AX6" s="2">
        <f t="shared" si="1"/>
        <v>9.2592592592592587E-3</v>
      </c>
      <c r="BA6" s="69" t="s">
        <v>76</v>
      </c>
      <c r="BB6" s="69" t="s">
        <v>24</v>
      </c>
      <c r="BC6" s="68" t="s">
        <v>36</v>
      </c>
      <c r="BD6" s="67">
        <v>21.4</v>
      </c>
      <c r="BE6" s="66">
        <v>36.700000000000003</v>
      </c>
      <c r="BF6" s="65">
        <v>417</v>
      </c>
      <c r="BG6" s="64">
        <v>0.6</v>
      </c>
      <c r="BH6" s="64">
        <v>0.56999999999999995</v>
      </c>
      <c r="BI6" s="64">
        <v>4.2300000000000004</v>
      </c>
      <c r="BJ6" s="31">
        <v>6.7</v>
      </c>
      <c r="BK6" s="33">
        <f t="shared" si="2"/>
        <v>86.111215748999996</v>
      </c>
      <c r="BL6" s="32">
        <f t="shared" si="3"/>
        <v>68.888972599200002</v>
      </c>
      <c r="BM6" s="31">
        <f t="shared" si="4"/>
        <v>4.0238885864018696</v>
      </c>
    </row>
    <row r="7" spans="1:65" ht="24.75" customHeight="1" x14ac:dyDescent="0.2">
      <c r="A7" s="12" t="s">
        <v>75</v>
      </c>
      <c r="B7" s="12" t="s">
        <v>3</v>
      </c>
      <c r="C7" s="43">
        <v>3.07</v>
      </c>
      <c r="D7" s="8"/>
      <c r="E7" s="8"/>
      <c r="F7" s="18" t="s">
        <v>20</v>
      </c>
      <c r="G7" s="16" t="s">
        <v>3</v>
      </c>
      <c r="H7" s="17">
        <v>22.72</v>
      </c>
      <c r="I7" s="16">
        <v>1180</v>
      </c>
      <c r="J7" s="71">
        <f t="shared" si="0"/>
        <v>1.9254237288135592E-2</v>
      </c>
      <c r="M7" s="20" t="s">
        <v>13</v>
      </c>
      <c r="N7" s="20" t="s">
        <v>0</v>
      </c>
      <c r="O7" s="20">
        <v>221.3433</v>
      </c>
      <c r="P7" s="20">
        <v>249.87350000000001</v>
      </c>
      <c r="Q7" s="20">
        <v>312.43020000000001</v>
      </c>
      <c r="R7" s="20"/>
      <c r="S7" s="20">
        <v>162.7337</v>
      </c>
      <c r="T7" s="20">
        <v>202.667</v>
      </c>
      <c r="U7" s="19">
        <f>AVERAGE(O7:Q7,S7,T7)</f>
        <v>229.80954000000003</v>
      </c>
      <c r="X7" s="20" t="s">
        <v>13</v>
      </c>
      <c r="Y7" s="20" t="s">
        <v>0</v>
      </c>
      <c r="Z7" s="20">
        <v>207.80869999999999</v>
      </c>
      <c r="AA7" s="20">
        <v>230.49850000000001</v>
      </c>
      <c r="AB7" s="20">
        <v>107.6797</v>
      </c>
      <c r="AC7" s="20" t="s">
        <v>17</v>
      </c>
      <c r="AD7" s="20">
        <v>136.15020000000001</v>
      </c>
      <c r="AE7" s="20">
        <v>152.47559999999999</v>
      </c>
      <c r="AF7" s="19">
        <f>AVERAGE(Z7:AB7,AD7,AE7)</f>
        <v>166.92254</v>
      </c>
      <c r="AI7" s="20" t="s">
        <v>13</v>
      </c>
      <c r="AJ7" s="20" t="s">
        <v>0</v>
      </c>
      <c r="AK7" s="20">
        <v>432.8648</v>
      </c>
      <c r="AL7" s="20">
        <v>454.7516</v>
      </c>
      <c r="AM7" s="20">
        <v>535.22929999999997</v>
      </c>
      <c r="AN7" s="20" t="s">
        <v>17</v>
      </c>
      <c r="AO7" s="20">
        <v>563.07129999999995</v>
      </c>
      <c r="AP7" s="20">
        <v>538.35749999999996</v>
      </c>
      <c r="AQ7" s="19">
        <f>AVERAGE(AK7:AM7,AO7,AP7)</f>
        <v>504.85489999999999</v>
      </c>
      <c r="AT7" s="10" t="s">
        <v>74</v>
      </c>
      <c r="AU7" s="10" t="s">
        <v>5</v>
      </c>
      <c r="AV7" s="10">
        <v>20</v>
      </c>
      <c r="AW7" s="10">
        <v>1160</v>
      </c>
      <c r="AX7" s="9">
        <f t="shared" si="1"/>
        <v>1.7241379310344827E-2</v>
      </c>
      <c r="BA7" s="69" t="s">
        <v>73</v>
      </c>
      <c r="BB7" s="69" t="s">
        <v>24</v>
      </c>
      <c r="BC7" s="68" t="s">
        <v>23</v>
      </c>
      <c r="BD7" s="67">
        <v>20.5</v>
      </c>
      <c r="BE7" s="66">
        <v>36.799999999999997</v>
      </c>
      <c r="BF7" s="65">
        <v>470</v>
      </c>
      <c r="BG7" s="64">
        <v>0.59</v>
      </c>
      <c r="BH7" s="64">
        <v>0.63</v>
      </c>
      <c r="BI7" s="64">
        <v>4.07</v>
      </c>
      <c r="BJ7" s="31">
        <v>6.77</v>
      </c>
      <c r="BK7" s="33">
        <f t="shared" si="2"/>
        <v>84.889433537999992</v>
      </c>
      <c r="BL7" s="32">
        <f t="shared" si="3"/>
        <v>67.911546830399999</v>
      </c>
      <c r="BM7" s="31">
        <f t="shared" si="4"/>
        <v>4.1409479774634139</v>
      </c>
    </row>
    <row r="8" spans="1:65" ht="24.75" customHeight="1" x14ac:dyDescent="0.2">
      <c r="A8" s="12" t="s">
        <v>38</v>
      </c>
      <c r="B8" s="12" t="s">
        <v>3</v>
      </c>
      <c r="C8" s="43">
        <v>3.141</v>
      </c>
      <c r="D8" s="8"/>
      <c r="E8" s="8"/>
      <c r="F8" s="14" t="s">
        <v>16</v>
      </c>
      <c r="G8" s="12" t="s">
        <v>3</v>
      </c>
      <c r="H8" s="13">
        <v>18.29</v>
      </c>
      <c r="I8" s="12">
        <v>1180</v>
      </c>
      <c r="J8" s="70">
        <f t="shared" si="0"/>
        <v>1.55E-2</v>
      </c>
      <c r="M8" s="12" t="s">
        <v>27</v>
      </c>
      <c r="N8" s="12" t="s">
        <v>3</v>
      </c>
      <c r="O8" s="12">
        <v>281.2405</v>
      </c>
      <c r="P8" s="12">
        <v>291.49860000000001</v>
      </c>
      <c r="Q8" s="12">
        <v>315.31540000000001</v>
      </c>
      <c r="R8" s="12">
        <v>332.02820000000003</v>
      </c>
      <c r="S8" s="12">
        <v>352.26249999999999</v>
      </c>
      <c r="T8" s="12">
        <v>162.97630000000001</v>
      </c>
      <c r="U8" s="25">
        <f>AVERAGE(O8:T8)</f>
        <v>289.22025000000002</v>
      </c>
      <c r="X8" s="12" t="s">
        <v>27</v>
      </c>
      <c r="Y8" s="12" t="s">
        <v>3</v>
      </c>
      <c r="Z8" s="12">
        <v>349.04050000000001</v>
      </c>
      <c r="AA8" s="12">
        <v>254.30500000000001</v>
      </c>
      <c r="AB8" s="12">
        <v>227.87459999999999</v>
      </c>
      <c r="AC8" s="12">
        <v>244.89449999999999</v>
      </c>
      <c r="AD8" s="12">
        <v>245.52850000000001</v>
      </c>
      <c r="AE8" s="12">
        <v>167.30760000000001</v>
      </c>
      <c r="AF8" s="25">
        <f>AVERAGE(Z8:AE8)</f>
        <v>248.15844999999999</v>
      </c>
      <c r="AI8" s="12" t="s">
        <v>27</v>
      </c>
      <c r="AJ8" s="12" t="s">
        <v>3</v>
      </c>
      <c r="AK8" s="12">
        <v>513.47059999999999</v>
      </c>
      <c r="AL8" s="12">
        <v>599.74919999999997</v>
      </c>
      <c r="AM8" s="12">
        <v>668.12090000000001</v>
      </c>
      <c r="AN8" s="12">
        <v>652.35730000000001</v>
      </c>
      <c r="AO8" s="12">
        <v>642.29989999999998</v>
      </c>
      <c r="AP8" s="12">
        <v>605.33590000000004</v>
      </c>
      <c r="AQ8" s="25">
        <f>AVERAGE(AK8:AP8)</f>
        <v>613.55563333333328</v>
      </c>
      <c r="AT8" s="10" t="s">
        <v>72</v>
      </c>
      <c r="AU8" s="10" t="s">
        <v>5</v>
      </c>
      <c r="AV8" s="10">
        <v>30</v>
      </c>
      <c r="AW8" s="10">
        <v>1130</v>
      </c>
      <c r="AX8" s="9">
        <f t="shared" si="1"/>
        <v>2.6548672566371681E-2</v>
      </c>
      <c r="BA8" s="69" t="s">
        <v>71</v>
      </c>
      <c r="BB8" s="69" t="s">
        <v>24</v>
      </c>
      <c r="BC8" s="68" t="s">
        <v>23</v>
      </c>
      <c r="BD8" s="67">
        <v>18.2</v>
      </c>
      <c r="BE8" s="66">
        <v>37.4</v>
      </c>
      <c r="BF8" s="65">
        <v>471</v>
      </c>
      <c r="BG8" s="64">
        <v>0.62</v>
      </c>
      <c r="BH8" s="64">
        <v>0.62</v>
      </c>
      <c r="BI8" s="64">
        <v>3.77</v>
      </c>
      <c r="BJ8" s="31">
        <v>6.83</v>
      </c>
      <c r="BK8" s="33">
        <f t="shared" si="2"/>
        <v>75.993818003999962</v>
      </c>
      <c r="BL8" s="32">
        <f t="shared" si="3"/>
        <v>60.79505440319997</v>
      </c>
      <c r="BM8" s="31">
        <f t="shared" si="4"/>
        <v>4.1754845057142838</v>
      </c>
    </row>
    <row r="9" spans="1:65" ht="24.75" customHeight="1" x14ac:dyDescent="0.2">
      <c r="A9" s="12" t="s">
        <v>6</v>
      </c>
      <c r="B9" s="12" t="s">
        <v>3</v>
      </c>
      <c r="C9" s="43">
        <v>3.2080000000000002</v>
      </c>
      <c r="D9" s="8"/>
      <c r="E9" s="8"/>
      <c r="F9" s="24" t="s">
        <v>13</v>
      </c>
      <c r="G9" s="20" t="s">
        <v>0</v>
      </c>
      <c r="H9" s="23">
        <v>17.72</v>
      </c>
      <c r="I9" s="20">
        <v>1280</v>
      </c>
      <c r="J9" s="35">
        <f t="shared" si="0"/>
        <v>1.3843749999999998E-2</v>
      </c>
      <c r="M9" s="12" t="s">
        <v>21</v>
      </c>
      <c r="N9" s="12" t="s">
        <v>3</v>
      </c>
      <c r="O9" s="12">
        <v>340.15570000000002</v>
      </c>
      <c r="P9" s="12">
        <v>368.83539999999999</v>
      </c>
      <c r="Q9" s="12">
        <v>313.3245</v>
      </c>
      <c r="R9" s="12">
        <v>292.5093</v>
      </c>
      <c r="S9" s="12">
        <v>289.11918181818203</v>
      </c>
      <c r="T9" s="12">
        <v>276.23540000000003</v>
      </c>
      <c r="U9" s="25">
        <f>AVERAGE(O9:T9)</f>
        <v>313.363246969697</v>
      </c>
      <c r="X9" s="12" t="s">
        <v>21</v>
      </c>
      <c r="Y9" s="12" t="s">
        <v>3</v>
      </c>
      <c r="Z9" s="12">
        <v>168.64619999999999</v>
      </c>
      <c r="AA9" s="12">
        <v>153.68860000000001</v>
      </c>
      <c r="AB9" s="12">
        <v>147.81389999999999</v>
      </c>
      <c r="AC9" s="12">
        <v>145.70480000000001</v>
      </c>
      <c r="AD9" s="12">
        <v>219.38570000000001</v>
      </c>
      <c r="AE9" s="12">
        <v>112.327</v>
      </c>
      <c r="AF9" s="25">
        <f>AVERAGE(Z9:AE9)</f>
        <v>157.92769999999999</v>
      </c>
      <c r="AI9" s="12" t="s">
        <v>21</v>
      </c>
      <c r="AJ9" s="12" t="s">
        <v>3</v>
      </c>
      <c r="AK9" s="12">
        <v>753.62519999999995</v>
      </c>
      <c r="AL9" s="12">
        <v>752.34749999999997</v>
      </c>
      <c r="AM9" s="12">
        <v>612.77459999999996</v>
      </c>
      <c r="AN9" s="12">
        <v>795.12170000000003</v>
      </c>
      <c r="AO9" s="12">
        <v>714.2989</v>
      </c>
      <c r="AP9" s="12">
        <v>584.49710000000005</v>
      </c>
      <c r="AQ9" s="25">
        <f>AVERAGE(AK9:AP9)</f>
        <v>702.11083333333352</v>
      </c>
      <c r="AT9" s="10" t="s">
        <v>70</v>
      </c>
      <c r="AU9" s="10" t="s">
        <v>5</v>
      </c>
      <c r="AV9" s="10">
        <v>20</v>
      </c>
      <c r="AW9" s="10">
        <v>1010</v>
      </c>
      <c r="AX9" s="9">
        <f t="shared" si="1"/>
        <v>1.9801980198019802E-2</v>
      </c>
      <c r="BA9" s="62" t="s">
        <v>69</v>
      </c>
      <c r="BB9" s="62" t="s">
        <v>41</v>
      </c>
      <c r="BC9" s="61" t="s">
        <v>36</v>
      </c>
      <c r="BD9" s="60">
        <v>24.9</v>
      </c>
      <c r="BE9" s="59">
        <v>36.9</v>
      </c>
      <c r="BF9" s="58">
        <v>414</v>
      </c>
      <c r="BG9" s="57">
        <v>0.69</v>
      </c>
      <c r="BH9" s="57">
        <v>0.63</v>
      </c>
      <c r="BI9" s="57">
        <v>4.01</v>
      </c>
      <c r="BJ9" s="44">
        <v>7.02</v>
      </c>
      <c r="BK9" s="46">
        <f t="shared" si="2"/>
        <v>91.545962508000002</v>
      </c>
      <c r="BL9" s="45">
        <f t="shared" si="3"/>
        <v>73.236770006400008</v>
      </c>
      <c r="BM9" s="44">
        <f t="shared" si="4"/>
        <v>3.6765446790361449</v>
      </c>
    </row>
    <row r="10" spans="1:65" ht="24.75" customHeight="1" x14ac:dyDescent="0.2">
      <c r="A10" s="12" t="s">
        <v>53</v>
      </c>
      <c r="B10" s="12" t="s">
        <v>3</v>
      </c>
      <c r="C10" s="43">
        <v>3.0070000000000001</v>
      </c>
      <c r="D10" s="8"/>
      <c r="E10" s="8"/>
      <c r="F10" s="30" t="s">
        <v>8</v>
      </c>
      <c r="G10" s="28" t="s">
        <v>0</v>
      </c>
      <c r="H10" s="29">
        <v>16.97</v>
      </c>
      <c r="I10" s="28">
        <v>1120</v>
      </c>
      <c r="J10" s="63">
        <f t="shared" si="0"/>
        <v>1.5151785714285713E-2</v>
      </c>
      <c r="M10" s="20" t="s">
        <v>18</v>
      </c>
      <c r="N10" s="20" t="s">
        <v>0</v>
      </c>
      <c r="O10" s="20"/>
      <c r="P10" s="20">
        <v>304.2894</v>
      </c>
      <c r="Q10" s="20">
        <v>283.70440000000002</v>
      </c>
      <c r="R10" s="20">
        <v>313.7611</v>
      </c>
      <c r="S10" s="20">
        <v>335.73379999999997</v>
      </c>
      <c r="T10" s="20">
        <v>265.4221</v>
      </c>
      <c r="U10" s="19">
        <f>AVERAGE(P10:T10)</f>
        <v>300.58215999999999</v>
      </c>
      <c r="X10" s="20" t="s">
        <v>18</v>
      </c>
      <c r="Y10" s="20" t="s">
        <v>0</v>
      </c>
      <c r="Z10" s="20" t="s">
        <v>17</v>
      </c>
      <c r="AA10" s="20">
        <v>233.7415</v>
      </c>
      <c r="AB10" s="20">
        <v>241.63249999999999</v>
      </c>
      <c r="AC10" s="20">
        <v>209.2114</v>
      </c>
      <c r="AD10" s="20">
        <v>212.3554</v>
      </c>
      <c r="AE10" s="20">
        <v>269.72179999999997</v>
      </c>
      <c r="AF10" s="19">
        <f>AVERAGE(AA10:AE10)</f>
        <v>233.33252000000002</v>
      </c>
      <c r="AI10" s="20" t="s">
        <v>18</v>
      </c>
      <c r="AJ10" s="20" t="s">
        <v>0</v>
      </c>
      <c r="AK10" s="20" t="s">
        <v>17</v>
      </c>
      <c r="AL10" s="20">
        <v>628.16449999999998</v>
      </c>
      <c r="AM10" s="20">
        <v>622.77239999999995</v>
      </c>
      <c r="AN10" s="20">
        <v>593.64779999999996</v>
      </c>
      <c r="AO10" s="20">
        <v>481.61169999999998</v>
      </c>
      <c r="AP10" s="20">
        <v>592.19529999999997</v>
      </c>
      <c r="AQ10" s="19">
        <f>AVERAGE(AL10:AP10)</f>
        <v>583.67833999999993</v>
      </c>
      <c r="AT10" s="10" t="s">
        <v>68</v>
      </c>
      <c r="AU10" s="10" t="s">
        <v>5</v>
      </c>
      <c r="AV10" s="10">
        <v>10</v>
      </c>
      <c r="AW10" s="10">
        <v>980</v>
      </c>
      <c r="AX10" s="9">
        <f t="shared" si="1"/>
        <v>1.020408163265306E-2</v>
      </c>
      <c r="BA10" s="62" t="s">
        <v>67</v>
      </c>
      <c r="BB10" s="62" t="s">
        <v>41</v>
      </c>
      <c r="BC10" s="61" t="s">
        <v>36</v>
      </c>
      <c r="BD10" s="60">
        <v>24.5</v>
      </c>
      <c r="BE10" s="59">
        <v>35.6</v>
      </c>
      <c r="BF10" s="58">
        <v>467</v>
      </c>
      <c r="BG10" s="57">
        <v>0.62</v>
      </c>
      <c r="BH10" s="57">
        <v>0.65</v>
      </c>
      <c r="BI10" s="57">
        <v>3.81</v>
      </c>
      <c r="BJ10" s="44">
        <v>6.74</v>
      </c>
      <c r="BK10" s="46">
        <f t="shared" si="2"/>
        <v>79.807050062999977</v>
      </c>
      <c r="BL10" s="45">
        <f t="shared" si="3"/>
        <v>63.845640050399986</v>
      </c>
      <c r="BM10" s="44">
        <f t="shared" si="4"/>
        <v>3.2574306148163257</v>
      </c>
    </row>
    <row r="11" spans="1:65" ht="24.75" customHeight="1" x14ac:dyDescent="0.2">
      <c r="A11" s="12" t="s">
        <v>58</v>
      </c>
      <c r="B11" s="12" t="s">
        <v>3</v>
      </c>
      <c r="C11" s="43">
        <v>3.3439999999999999</v>
      </c>
      <c r="D11" s="8"/>
      <c r="E11" s="8"/>
      <c r="F11" s="14" t="s">
        <v>6</v>
      </c>
      <c r="G11" s="12" t="s">
        <v>3</v>
      </c>
      <c r="H11" s="13">
        <v>22.08</v>
      </c>
      <c r="I11" s="12">
        <v>1350</v>
      </c>
      <c r="J11" s="43">
        <f t="shared" si="0"/>
        <v>1.6355555555555554E-2</v>
      </c>
      <c r="M11" s="12" t="s">
        <v>14</v>
      </c>
      <c r="N11" s="12" t="s">
        <v>3</v>
      </c>
      <c r="O11" s="12">
        <v>245.20740000000001</v>
      </c>
      <c r="P11" s="12">
        <v>370.18345454545499</v>
      </c>
      <c r="Q11" s="12">
        <v>341.57929999999999</v>
      </c>
      <c r="R11" s="12">
        <v>261.11669999999998</v>
      </c>
      <c r="S11" s="12">
        <v>283.87639999999999</v>
      </c>
      <c r="T11" s="12">
        <v>284.93360000000001</v>
      </c>
      <c r="U11" s="25">
        <f>AVERAGE(O11:T11)</f>
        <v>297.81614242424251</v>
      </c>
      <c r="X11" s="12" t="s">
        <v>14</v>
      </c>
      <c r="Y11" s="12" t="s">
        <v>3</v>
      </c>
      <c r="Z11" s="12">
        <v>276.04680000000002</v>
      </c>
      <c r="AA11" s="12">
        <v>185.5924</v>
      </c>
      <c r="AB11" s="12">
        <v>223.88050000000001</v>
      </c>
      <c r="AC11" s="12">
        <v>240.85650000000001</v>
      </c>
      <c r="AD11" s="12">
        <v>215.0616</v>
      </c>
      <c r="AE11" s="12">
        <v>141.46360000000001</v>
      </c>
      <c r="AF11" s="25">
        <f>AVERAGE(Z11:AE11)</f>
        <v>213.81690000000003</v>
      </c>
      <c r="AI11" s="12" t="s">
        <v>14</v>
      </c>
      <c r="AJ11" s="12" t="s">
        <v>3</v>
      </c>
      <c r="AK11" s="12">
        <v>581.8827</v>
      </c>
      <c r="AL11" s="12">
        <v>712.95770000000005</v>
      </c>
      <c r="AM11" s="12">
        <v>740.66300000000001</v>
      </c>
      <c r="AN11" s="12">
        <v>564.57230000000004</v>
      </c>
      <c r="AO11" s="12">
        <v>582.21579999999994</v>
      </c>
      <c r="AP11" s="12">
        <v>608.64940000000001</v>
      </c>
      <c r="AQ11" s="25">
        <f>AVERAGE(AK11:AP11)</f>
        <v>631.82348333333346</v>
      </c>
      <c r="AT11" s="3" t="s">
        <v>66</v>
      </c>
      <c r="AU11" s="3" t="s">
        <v>0</v>
      </c>
      <c r="AV11" s="3">
        <v>20</v>
      </c>
      <c r="AW11" s="3">
        <v>1100</v>
      </c>
      <c r="AX11" s="2">
        <f t="shared" si="1"/>
        <v>1.8181818181818181E-2</v>
      </c>
      <c r="BA11" s="62" t="s">
        <v>65</v>
      </c>
      <c r="BB11" s="62" t="s">
        <v>41</v>
      </c>
      <c r="BC11" s="61" t="s">
        <v>23</v>
      </c>
      <c r="BD11" s="60">
        <v>21.4</v>
      </c>
      <c r="BE11" s="59">
        <v>36.4</v>
      </c>
      <c r="BF11" s="58">
        <v>436</v>
      </c>
      <c r="BG11" s="57">
        <v>0.63</v>
      </c>
      <c r="BH11" s="57">
        <v>0.56999999999999995</v>
      </c>
      <c r="BI11" s="57">
        <v>3.9</v>
      </c>
      <c r="BJ11" s="44">
        <v>7.36</v>
      </c>
      <c r="BK11" s="46">
        <f t="shared" si="2"/>
        <v>77.218595999999991</v>
      </c>
      <c r="BL11" s="45">
        <f t="shared" si="3"/>
        <v>61.774876799999994</v>
      </c>
      <c r="BM11" s="44">
        <f t="shared" si="4"/>
        <v>3.6083456074766351</v>
      </c>
    </row>
    <row r="12" spans="1:65" ht="24.75" customHeight="1" x14ac:dyDescent="0.2">
      <c r="A12" s="20" t="s">
        <v>61</v>
      </c>
      <c r="B12" s="20" t="s">
        <v>0</v>
      </c>
      <c r="C12" s="35">
        <v>3.141</v>
      </c>
      <c r="D12" s="8"/>
      <c r="E12" s="8"/>
      <c r="F12" s="30" t="s">
        <v>62</v>
      </c>
      <c r="G12" s="28" t="s">
        <v>0</v>
      </c>
      <c r="H12" s="29">
        <v>15.03</v>
      </c>
      <c r="I12" s="28">
        <v>1140</v>
      </c>
      <c r="J12" s="27">
        <f t="shared" si="0"/>
        <v>1.318421052631579E-2</v>
      </c>
      <c r="M12" s="20" t="s">
        <v>11</v>
      </c>
      <c r="N12" s="20" t="s">
        <v>0</v>
      </c>
      <c r="O12" s="20">
        <v>230.5164</v>
      </c>
      <c r="P12" s="20">
        <v>194.18639999999999</v>
      </c>
      <c r="Q12" s="20">
        <v>269.53289999999998</v>
      </c>
      <c r="R12" s="20">
        <v>325.5077</v>
      </c>
      <c r="S12" s="20">
        <v>339.20310000000001</v>
      </c>
      <c r="T12" s="20">
        <v>317.12630000000001</v>
      </c>
      <c r="U12" s="19">
        <f>AVERAGE(O12:T12)</f>
        <v>279.34546666666665</v>
      </c>
      <c r="X12" s="20" t="s">
        <v>11</v>
      </c>
      <c r="Y12" s="20" t="s">
        <v>0</v>
      </c>
      <c r="Z12" s="20">
        <v>148.6002</v>
      </c>
      <c r="AA12" s="20">
        <v>207.49010000000001</v>
      </c>
      <c r="AB12" s="20">
        <v>155.28210000000001</v>
      </c>
      <c r="AC12" s="20">
        <v>211.3511</v>
      </c>
      <c r="AD12" s="20">
        <v>132.15530000000001</v>
      </c>
      <c r="AE12" s="20">
        <v>164.2619</v>
      </c>
      <c r="AF12" s="19">
        <f>AVERAGE(Z12:AE12)</f>
        <v>169.85678333333334</v>
      </c>
      <c r="AI12" s="20" t="s">
        <v>11</v>
      </c>
      <c r="AJ12" s="20" t="s">
        <v>0</v>
      </c>
      <c r="AK12" s="20">
        <v>542.02509999999995</v>
      </c>
      <c r="AL12" s="20">
        <v>533.69060000000002</v>
      </c>
      <c r="AM12" s="20">
        <v>577.53520000000003</v>
      </c>
      <c r="AN12" s="20">
        <v>576.03250000000003</v>
      </c>
      <c r="AO12" s="20">
        <v>578.28309999999999</v>
      </c>
      <c r="AP12" s="20">
        <v>466.96280000000002</v>
      </c>
      <c r="AQ12" s="19">
        <f>AVERAGE(AK12:AP12)</f>
        <v>545.7548833333334</v>
      </c>
      <c r="AT12" s="10" t="s">
        <v>64</v>
      </c>
      <c r="AU12" s="10" t="s">
        <v>5</v>
      </c>
      <c r="AV12" s="10">
        <v>12.95</v>
      </c>
      <c r="AW12" s="10">
        <v>1430</v>
      </c>
      <c r="AX12" s="9">
        <f t="shared" si="1"/>
        <v>9.0559440559440547E-3</v>
      </c>
      <c r="BA12" s="62" t="s">
        <v>63</v>
      </c>
      <c r="BB12" s="62" t="s">
        <v>41</v>
      </c>
      <c r="BC12" s="61" t="s">
        <v>23</v>
      </c>
      <c r="BD12" s="60">
        <v>22.6</v>
      </c>
      <c r="BE12" s="59">
        <v>37.5</v>
      </c>
      <c r="BF12" s="58">
        <v>403</v>
      </c>
      <c r="BG12" s="57">
        <v>0.6</v>
      </c>
      <c r="BH12" s="57">
        <v>0.56999999999999995</v>
      </c>
      <c r="BI12" s="57">
        <v>4.29</v>
      </c>
      <c r="BJ12" s="44">
        <v>7.28</v>
      </c>
      <c r="BK12" s="46">
        <f t="shared" si="2"/>
        <v>88.260087590999987</v>
      </c>
      <c r="BL12" s="45">
        <f t="shared" si="3"/>
        <v>70.60807007279999</v>
      </c>
      <c r="BM12" s="44">
        <f t="shared" si="4"/>
        <v>3.905313610221238</v>
      </c>
    </row>
    <row r="13" spans="1:65" ht="24.75" customHeight="1" x14ac:dyDescent="0.2">
      <c r="A13" s="20" t="s">
        <v>62</v>
      </c>
      <c r="B13" s="20" t="s">
        <v>0</v>
      </c>
      <c r="C13" s="35">
        <v>3.1619999999999999</v>
      </c>
      <c r="D13" s="8"/>
      <c r="E13" s="8"/>
      <c r="F13" s="24" t="s">
        <v>61</v>
      </c>
      <c r="G13" s="20" t="s">
        <v>0</v>
      </c>
      <c r="H13" s="23">
        <v>15.83</v>
      </c>
      <c r="I13" s="20">
        <v>1260</v>
      </c>
      <c r="J13" s="22">
        <f t="shared" si="0"/>
        <v>1.2563492063492063E-2</v>
      </c>
      <c r="AT13" s="10" t="s">
        <v>60</v>
      </c>
      <c r="AU13" s="10" t="s">
        <v>5</v>
      </c>
      <c r="AV13" s="10">
        <v>3.57</v>
      </c>
      <c r="AW13" s="10">
        <v>930</v>
      </c>
      <c r="AX13" s="9">
        <f t="shared" si="1"/>
        <v>3.8387096774193546E-3</v>
      </c>
      <c r="BA13" s="62" t="s">
        <v>59</v>
      </c>
      <c r="BB13" s="62" t="s">
        <v>41</v>
      </c>
      <c r="BC13" s="61" t="s">
        <v>23</v>
      </c>
      <c r="BD13" s="60">
        <v>24.4</v>
      </c>
      <c r="BE13" s="59">
        <v>36.4</v>
      </c>
      <c r="BF13" s="58">
        <v>392</v>
      </c>
      <c r="BG13" s="57">
        <v>0.57999999999999996</v>
      </c>
      <c r="BH13" s="57">
        <v>0.62</v>
      </c>
      <c r="BI13" s="57">
        <v>4.2699999999999996</v>
      </c>
      <c r="BJ13" s="44">
        <v>7.4</v>
      </c>
      <c r="BK13" s="46">
        <f t="shared" si="2"/>
        <v>90.360920520000008</v>
      </c>
      <c r="BL13" s="45">
        <f t="shared" si="3"/>
        <v>72.288736416000006</v>
      </c>
      <c r="BM13" s="44">
        <f t="shared" si="4"/>
        <v>3.7033164147540987</v>
      </c>
    </row>
    <row r="14" spans="1:65" ht="24.75" customHeight="1" x14ac:dyDescent="0.2">
      <c r="A14" s="20" t="s">
        <v>13</v>
      </c>
      <c r="B14" s="20" t="s">
        <v>0</v>
      </c>
      <c r="C14" s="35">
        <v>3.5979999999999999</v>
      </c>
      <c r="D14" s="8"/>
      <c r="E14" s="8"/>
      <c r="F14" s="18" t="s">
        <v>58</v>
      </c>
      <c r="G14" s="16" t="s">
        <v>3</v>
      </c>
      <c r="H14" s="17">
        <v>18.25</v>
      </c>
      <c r="I14" s="16">
        <v>1230</v>
      </c>
      <c r="J14" s="15">
        <f t="shared" si="0"/>
        <v>1.483739837398374E-2</v>
      </c>
      <c r="O14" s="88" t="s">
        <v>57</v>
      </c>
      <c r="P14" s="88"/>
      <c r="Q14" s="88"/>
      <c r="R14" s="88"/>
      <c r="S14" s="88"/>
      <c r="T14" s="88"/>
      <c r="U14" s="88"/>
      <c r="Z14" s="88" t="s">
        <v>56</v>
      </c>
      <c r="AA14" s="88"/>
      <c r="AB14" s="88"/>
      <c r="AC14" s="88"/>
      <c r="AD14" s="88"/>
      <c r="AE14" s="88"/>
      <c r="AF14" s="88"/>
      <c r="AT14" s="10" t="s">
        <v>55</v>
      </c>
      <c r="AU14" s="10" t="s">
        <v>5</v>
      </c>
      <c r="AV14" s="10">
        <v>12.13</v>
      </c>
      <c r="AW14" s="10">
        <v>1020</v>
      </c>
      <c r="AX14" s="9">
        <f t="shared" si="1"/>
        <v>1.1892156862745099E-2</v>
      </c>
      <c r="BA14" s="56" t="s">
        <v>54</v>
      </c>
      <c r="BB14" s="56" t="s">
        <v>41</v>
      </c>
      <c r="BC14" s="56" t="s">
        <v>36</v>
      </c>
      <c r="BD14" s="55">
        <v>24.9</v>
      </c>
      <c r="BE14" s="56">
        <v>36.299999999999997</v>
      </c>
      <c r="BF14" s="56">
        <v>503</v>
      </c>
      <c r="BG14" s="56">
        <v>0.62</v>
      </c>
      <c r="BH14" s="56">
        <v>0.65</v>
      </c>
      <c r="BI14" s="56">
        <v>4.53</v>
      </c>
      <c r="BJ14" s="55">
        <v>7.78</v>
      </c>
      <c r="BK14" s="46">
        <f t="shared" si="2"/>
        <v>107.56639611900006</v>
      </c>
      <c r="BL14" s="45">
        <f t="shared" si="3"/>
        <v>86.053116895200048</v>
      </c>
      <c r="BM14" s="44">
        <f t="shared" si="4"/>
        <v>4.3199355871084366</v>
      </c>
    </row>
    <row r="15" spans="1:65" ht="24.75" customHeight="1" x14ac:dyDescent="0.2">
      <c r="A15" s="12" t="s">
        <v>16</v>
      </c>
      <c r="B15" s="12" t="s">
        <v>3</v>
      </c>
      <c r="C15" s="43">
        <v>3.41</v>
      </c>
      <c r="D15" s="8"/>
      <c r="E15" s="8"/>
      <c r="F15" s="14" t="s">
        <v>53</v>
      </c>
      <c r="G15" s="12" t="s">
        <v>3</v>
      </c>
      <c r="H15" s="13">
        <v>20.23</v>
      </c>
      <c r="I15" s="12">
        <v>1230</v>
      </c>
      <c r="J15" s="11">
        <f t="shared" si="0"/>
        <v>1.6447154471544715E-2</v>
      </c>
      <c r="M15" s="54" t="s">
        <v>52</v>
      </c>
      <c r="N15" s="54" t="s">
        <v>51</v>
      </c>
      <c r="O15" s="54" t="s">
        <v>50</v>
      </c>
      <c r="P15" s="54" t="s">
        <v>49</v>
      </c>
      <c r="Q15" s="54" t="s">
        <v>48</v>
      </c>
      <c r="R15" s="54" t="s">
        <v>47</v>
      </c>
      <c r="S15" s="54" t="s">
        <v>46</v>
      </c>
      <c r="T15" s="54" t="s">
        <v>45</v>
      </c>
      <c r="U15" s="53" t="s">
        <v>44</v>
      </c>
      <c r="X15" s="54" t="s">
        <v>52</v>
      </c>
      <c r="Y15" s="54" t="s">
        <v>51</v>
      </c>
      <c r="Z15" s="54" t="s">
        <v>50</v>
      </c>
      <c r="AA15" s="54" t="s">
        <v>49</v>
      </c>
      <c r="AB15" s="54" t="s">
        <v>48</v>
      </c>
      <c r="AC15" s="54" t="s">
        <v>47</v>
      </c>
      <c r="AD15" s="54" t="s">
        <v>46</v>
      </c>
      <c r="AE15" s="54" t="s">
        <v>45</v>
      </c>
      <c r="AF15" s="53" t="s">
        <v>44</v>
      </c>
      <c r="AT15" s="3" t="s">
        <v>43</v>
      </c>
      <c r="AU15" s="3" t="s">
        <v>0</v>
      </c>
      <c r="AV15" s="3">
        <v>10.85</v>
      </c>
      <c r="AW15" s="3">
        <v>1080</v>
      </c>
      <c r="AX15" s="2">
        <f t="shared" si="1"/>
        <v>1.0046296296296296E-2</v>
      </c>
      <c r="BA15" s="52" t="s">
        <v>42</v>
      </c>
      <c r="BB15" s="52" t="s">
        <v>41</v>
      </c>
      <c r="BC15" s="50" t="s">
        <v>23</v>
      </c>
      <c r="BD15" s="51">
        <v>21.5</v>
      </c>
      <c r="BE15" s="50">
        <v>36.1</v>
      </c>
      <c r="BF15" s="49">
        <v>418</v>
      </c>
      <c r="BG15" s="48">
        <v>0.62</v>
      </c>
      <c r="BH15" s="48">
        <v>0.63</v>
      </c>
      <c r="BI15" s="48">
        <v>3.9</v>
      </c>
      <c r="BJ15" s="47">
        <v>7.48</v>
      </c>
      <c r="BK15" s="46">
        <f t="shared" si="2"/>
        <v>81.367284375000054</v>
      </c>
      <c r="BL15" s="45">
        <f t="shared" si="3"/>
        <v>65.093827500000046</v>
      </c>
      <c r="BM15" s="44">
        <f t="shared" si="4"/>
        <v>3.7845248546511652</v>
      </c>
    </row>
    <row r="16" spans="1:65" ht="24.75" customHeight="1" x14ac:dyDescent="0.2">
      <c r="A16" s="12" t="s">
        <v>20</v>
      </c>
      <c r="B16" s="12" t="s">
        <v>3</v>
      </c>
      <c r="C16" s="43">
        <v>3.036</v>
      </c>
      <c r="D16" s="8"/>
      <c r="E16" s="8"/>
      <c r="F16" s="30" t="s">
        <v>40</v>
      </c>
      <c r="G16" s="28" t="s">
        <v>0</v>
      </c>
      <c r="H16" s="29">
        <v>13.22</v>
      </c>
      <c r="I16" s="28">
        <v>990</v>
      </c>
      <c r="J16" s="27">
        <f t="shared" si="0"/>
        <v>1.3353535353535353E-2</v>
      </c>
      <c r="M16" s="20" t="s">
        <v>39</v>
      </c>
      <c r="N16" s="20" t="s">
        <v>0</v>
      </c>
      <c r="O16" s="20" t="s">
        <v>17</v>
      </c>
      <c r="P16" s="20">
        <v>231.56610000000001</v>
      </c>
      <c r="Q16" s="20">
        <v>237.49700000000001</v>
      </c>
      <c r="R16" s="20">
        <v>254.1343</v>
      </c>
      <c r="S16" s="20">
        <v>223.3056</v>
      </c>
      <c r="T16" s="20">
        <v>218.38890000000001</v>
      </c>
      <c r="U16" s="21">
        <f>AVERAGE(P16:T16)</f>
        <v>232.97838000000002</v>
      </c>
      <c r="X16" s="20" t="s">
        <v>39</v>
      </c>
      <c r="Y16" s="20" t="s">
        <v>0</v>
      </c>
      <c r="Z16" s="20" t="s">
        <v>17</v>
      </c>
      <c r="AA16" s="20">
        <v>222.50059999999999</v>
      </c>
      <c r="AB16" s="20">
        <v>242.2328</v>
      </c>
      <c r="AC16" s="20">
        <v>249.94110000000001</v>
      </c>
      <c r="AD16" s="20">
        <v>208.09630000000001</v>
      </c>
      <c r="AE16" s="20">
        <v>236.70140000000001</v>
      </c>
      <c r="AF16" s="19">
        <f>AVERAGE(AA16:AE16)</f>
        <v>231.89443999999997</v>
      </c>
      <c r="AT16" s="3" t="s">
        <v>38</v>
      </c>
      <c r="AU16" s="3" t="s">
        <v>0</v>
      </c>
      <c r="AV16" s="3">
        <v>12.51</v>
      </c>
      <c r="AW16" s="3">
        <v>1120</v>
      </c>
      <c r="AX16" s="2">
        <f t="shared" si="1"/>
        <v>1.1169642857142857E-2</v>
      </c>
      <c r="BA16" s="41" t="s">
        <v>37</v>
      </c>
      <c r="BB16" s="41" t="s">
        <v>24</v>
      </c>
      <c r="BC16" s="39" t="s">
        <v>36</v>
      </c>
      <c r="BD16" s="40">
        <v>23.8</v>
      </c>
      <c r="BE16" s="42">
        <v>36.5</v>
      </c>
      <c r="BF16" s="38">
        <v>445</v>
      </c>
      <c r="BG16" s="37">
        <v>0.85</v>
      </c>
      <c r="BH16" s="37">
        <v>0.74</v>
      </c>
      <c r="BI16" s="37">
        <v>4.03</v>
      </c>
      <c r="BJ16" s="36">
        <v>6.02</v>
      </c>
      <c r="BK16" s="33">
        <f t="shared" si="2"/>
        <v>117.99233655299999</v>
      </c>
      <c r="BL16" s="32">
        <f t="shared" si="3"/>
        <v>94.393869242400001</v>
      </c>
      <c r="BM16" s="31">
        <f t="shared" si="4"/>
        <v>4.9576611997058819</v>
      </c>
    </row>
    <row r="17" spans="1:65" ht="24.75" customHeight="1" x14ac:dyDescent="0.2">
      <c r="A17" s="20" t="s">
        <v>8</v>
      </c>
      <c r="B17" s="20" t="s">
        <v>0</v>
      </c>
      <c r="C17" s="35">
        <v>3.5569999999999999</v>
      </c>
      <c r="D17" s="8"/>
      <c r="E17" s="8"/>
      <c r="F17" s="14" t="s">
        <v>35</v>
      </c>
      <c r="G17" s="12" t="s">
        <v>3</v>
      </c>
      <c r="H17" s="13">
        <v>18.73</v>
      </c>
      <c r="I17" s="12">
        <v>1160</v>
      </c>
      <c r="J17" s="11">
        <f t="shared" si="0"/>
        <v>1.6146551724137932E-2</v>
      </c>
      <c r="M17" s="12" t="s">
        <v>20</v>
      </c>
      <c r="N17" s="12" t="s">
        <v>3</v>
      </c>
      <c r="O17" s="12" t="s">
        <v>17</v>
      </c>
      <c r="P17" s="12" t="s">
        <v>17</v>
      </c>
      <c r="Q17" s="12" t="s">
        <v>17</v>
      </c>
      <c r="R17" s="12">
        <v>419.46339999999998</v>
      </c>
      <c r="S17" s="12">
        <v>415.36079999999998</v>
      </c>
      <c r="T17" s="12">
        <v>357.67590000000001</v>
      </c>
      <c r="U17" s="26">
        <f>AVERAGE(R17:T17)</f>
        <v>397.50003333333331</v>
      </c>
      <c r="X17" s="12" t="s">
        <v>20</v>
      </c>
      <c r="Y17" s="12" t="s">
        <v>3</v>
      </c>
      <c r="Z17" s="12" t="s">
        <v>17</v>
      </c>
      <c r="AA17" s="12" t="s">
        <v>17</v>
      </c>
      <c r="AB17" s="12" t="s">
        <v>17</v>
      </c>
      <c r="AC17" s="12">
        <v>259.14890000000003</v>
      </c>
      <c r="AD17" s="12">
        <v>264.03519999999997</v>
      </c>
      <c r="AE17" s="12">
        <v>290.572</v>
      </c>
      <c r="AF17" s="25">
        <f>AVERAGE(AC17:AE17)</f>
        <v>271.25203333333332</v>
      </c>
      <c r="AT17" s="3" t="s">
        <v>33</v>
      </c>
      <c r="AU17" s="3" t="s">
        <v>0</v>
      </c>
      <c r="AV17" s="3">
        <v>15.97</v>
      </c>
      <c r="AW17" s="3">
        <v>1100</v>
      </c>
      <c r="AX17" s="2">
        <f t="shared" si="1"/>
        <v>1.4518181818181819E-2</v>
      </c>
      <c r="BA17" s="41" t="s">
        <v>34</v>
      </c>
      <c r="BB17" s="41" t="s">
        <v>24</v>
      </c>
      <c r="BC17" s="39" t="s">
        <v>23</v>
      </c>
      <c r="BD17" s="40">
        <v>21.2</v>
      </c>
      <c r="BE17" s="42">
        <v>36.6</v>
      </c>
      <c r="BF17" s="38">
        <v>446</v>
      </c>
      <c r="BG17" s="37">
        <v>0.66</v>
      </c>
      <c r="BH17" s="37">
        <v>0.72</v>
      </c>
      <c r="BI17" s="37">
        <v>4.3600000000000003</v>
      </c>
      <c r="BJ17" s="36">
        <v>6.82</v>
      </c>
      <c r="BK17" s="33">
        <f t="shared" si="2"/>
        <v>111.86794850399998</v>
      </c>
      <c r="BL17" s="32">
        <f t="shared" si="3"/>
        <v>89.494358803199987</v>
      </c>
      <c r="BM17" s="31">
        <f t="shared" si="4"/>
        <v>5.2767900237735841</v>
      </c>
    </row>
    <row r="18" spans="1:65" ht="24.75" customHeight="1" x14ac:dyDescent="0.2">
      <c r="A18" s="20" t="s">
        <v>33</v>
      </c>
      <c r="B18" s="20" t="s">
        <v>0</v>
      </c>
      <c r="C18" s="35">
        <v>3.7050000000000001</v>
      </c>
      <c r="D18" s="8"/>
      <c r="E18" s="8"/>
      <c r="F18" s="30" t="s">
        <v>32</v>
      </c>
      <c r="G18" s="28" t="s">
        <v>0</v>
      </c>
      <c r="H18" s="29">
        <v>10.87</v>
      </c>
      <c r="I18" s="28">
        <v>1020</v>
      </c>
      <c r="J18" s="27">
        <f t="shared" si="0"/>
        <v>1.0656862745098038E-2</v>
      </c>
      <c r="M18" s="20" t="s">
        <v>13</v>
      </c>
      <c r="N18" s="20" t="s">
        <v>0</v>
      </c>
      <c r="O18" s="20">
        <v>297.28719999999998</v>
      </c>
      <c r="P18" s="20">
        <v>285.76760000000002</v>
      </c>
      <c r="Q18" s="20">
        <v>258.04559999999998</v>
      </c>
      <c r="R18" s="20"/>
      <c r="S18" s="20">
        <v>228.3219</v>
      </c>
      <c r="T18" s="20">
        <v>237.0025</v>
      </c>
      <c r="U18" s="21">
        <f>AVERAGE(O18:Q18,S18,T18)</f>
        <v>261.28496000000001</v>
      </c>
      <c r="X18" s="20" t="s">
        <v>13</v>
      </c>
      <c r="Y18" s="20" t="s">
        <v>0</v>
      </c>
      <c r="Z18" s="20">
        <v>144.7722</v>
      </c>
      <c r="AA18" s="20">
        <v>147.36609999999999</v>
      </c>
      <c r="AB18" s="20">
        <v>160.86539999999999</v>
      </c>
      <c r="AC18" s="20" t="s">
        <v>17</v>
      </c>
      <c r="AD18" s="20">
        <v>201.7517</v>
      </c>
      <c r="AE18" s="20">
        <v>235.13380000000001</v>
      </c>
      <c r="AF18" s="19">
        <f>AVERAGE(Z18:AB18,AD18,AE18)</f>
        <v>177.97784000000001</v>
      </c>
      <c r="AT18" s="3" t="s">
        <v>31</v>
      </c>
      <c r="AU18" s="3" t="s">
        <v>0</v>
      </c>
      <c r="AV18" s="3">
        <v>12.75</v>
      </c>
      <c r="AW18" s="3">
        <v>800</v>
      </c>
      <c r="AX18" s="2">
        <f t="shared" si="1"/>
        <v>1.59375E-2</v>
      </c>
      <c r="BA18" s="41" t="s">
        <v>30</v>
      </c>
      <c r="BB18" s="41" t="s">
        <v>24</v>
      </c>
      <c r="BC18" s="39" t="s">
        <v>23</v>
      </c>
      <c r="BD18" s="40">
        <v>19</v>
      </c>
      <c r="BE18" s="39">
        <v>36.1</v>
      </c>
      <c r="BF18" s="38">
        <v>411</v>
      </c>
      <c r="BG18" s="37">
        <v>0.61</v>
      </c>
      <c r="BH18" s="37">
        <v>0.69</v>
      </c>
      <c r="BI18" s="37">
        <v>4.07</v>
      </c>
      <c r="BJ18" s="36">
        <v>6.8</v>
      </c>
      <c r="BK18" s="33">
        <f t="shared" si="2"/>
        <v>92.069065529999989</v>
      </c>
      <c r="BL18" s="32">
        <f t="shared" si="3"/>
        <v>73.655252423999997</v>
      </c>
      <c r="BM18" s="31">
        <f t="shared" si="4"/>
        <v>4.845740291052631</v>
      </c>
    </row>
    <row r="19" spans="1:65" ht="24.75" customHeight="1" x14ac:dyDescent="0.2">
      <c r="A19" s="20" t="s">
        <v>29</v>
      </c>
      <c r="B19" s="20" t="s">
        <v>0</v>
      </c>
      <c r="C19" s="35">
        <v>3.4420000000000002</v>
      </c>
      <c r="D19" s="8"/>
      <c r="E19" s="8"/>
      <c r="F19" s="24" t="s">
        <v>28</v>
      </c>
      <c r="G19" s="20" t="s">
        <v>0</v>
      </c>
      <c r="H19" s="23">
        <v>13.49</v>
      </c>
      <c r="I19" s="20">
        <v>1040</v>
      </c>
      <c r="J19" s="22">
        <f t="shared" si="0"/>
        <v>1.2971153846153846E-2</v>
      </c>
      <c r="M19" s="12" t="s">
        <v>27</v>
      </c>
      <c r="N19" s="12" t="s">
        <v>3</v>
      </c>
      <c r="O19" s="12">
        <v>419.06939999999997</v>
      </c>
      <c r="P19" s="12">
        <v>380.33080000000001</v>
      </c>
      <c r="Q19" s="12">
        <v>306.4932</v>
      </c>
      <c r="R19" s="12">
        <v>313.62200000000001</v>
      </c>
      <c r="S19" s="12">
        <v>310.29109999999997</v>
      </c>
      <c r="T19" s="12">
        <v>295.1241</v>
      </c>
      <c r="U19" s="26">
        <f>AVERAGE(O19:T19)</f>
        <v>337.48843333333332</v>
      </c>
      <c r="X19" s="12" t="s">
        <v>27</v>
      </c>
      <c r="Y19" s="12" t="s">
        <v>3</v>
      </c>
      <c r="Z19" s="12">
        <v>273.72379999999998</v>
      </c>
      <c r="AA19" s="12">
        <v>267.54840000000002</v>
      </c>
      <c r="AB19" s="12">
        <v>303.16469999999998</v>
      </c>
      <c r="AC19" s="12">
        <v>327.68959999999998</v>
      </c>
      <c r="AD19" s="12">
        <v>334.44940000000003</v>
      </c>
      <c r="AE19" s="12">
        <v>375.86419999999998</v>
      </c>
      <c r="AF19" s="25">
        <f>AVERAGE(Z19:AE19)</f>
        <v>313.74001666666663</v>
      </c>
      <c r="AT19" s="3" t="s">
        <v>26</v>
      </c>
      <c r="AU19" s="3" t="s">
        <v>0</v>
      </c>
      <c r="AV19" s="3">
        <v>11.19</v>
      </c>
      <c r="AW19" s="3">
        <v>840</v>
      </c>
      <c r="AX19" s="2">
        <f t="shared" si="1"/>
        <v>1.3321428571428571E-2</v>
      </c>
      <c r="BA19" s="10" t="s">
        <v>25</v>
      </c>
      <c r="BB19" s="10" t="s">
        <v>24</v>
      </c>
      <c r="BC19" s="10" t="s">
        <v>23</v>
      </c>
      <c r="BD19" s="34">
        <v>18.600000000000001</v>
      </c>
      <c r="BE19" s="10">
        <v>36.4</v>
      </c>
      <c r="BF19" s="10">
        <v>415</v>
      </c>
      <c r="BG19" s="10">
        <v>0.66</v>
      </c>
      <c r="BH19" s="10">
        <v>0.61</v>
      </c>
      <c r="BI19" s="10">
        <v>4.01</v>
      </c>
      <c r="BJ19" s="34">
        <v>6.64</v>
      </c>
      <c r="BK19" s="33">
        <f t="shared" si="2"/>
        <v>87.100738803000027</v>
      </c>
      <c r="BL19" s="32">
        <f t="shared" si="3"/>
        <v>69.680591042400025</v>
      </c>
      <c r="BM19" s="31">
        <f t="shared" si="4"/>
        <v>4.6828354195161301</v>
      </c>
    </row>
    <row r="20" spans="1:65" ht="24.75" customHeight="1" x14ac:dyDescent="0.2">
      <c r="A20" s="8"/>
      <c r="B20" s="8"/>
      <c r="C20" s="8"/>
      <c r="D20" s="8"/>
      <c r="E20" s="8"/>
      <c r="F20" s="30" t="s">
        <v>22</v>
      </c>
      <c r="G20" s="28" t="s">
        <v>0</v>
      </c>
      <c r="H20" s="29">
        <v>16.350000000000001</v>
      </c>
      <c r="I20" s="28">
        <v>960</v>
      </c>
      <c r="J20" s="27">
        <f t="shared" si="0"/>
        <v>1.7031250000000001E-2</v>
      </c>
      <c r="M20" s="12" t="s">
        <v>21</v>
      </c>
      <c r="N20" s="12" t="s">
        <v>3</v>
      </c>
      <c r="O20" s="12">
        <v>349.37560000000002</v>
      </c>
      <c r="P20" s="12">
        <v>316.56509999999997</v>
      </c>
      <c r="Q20" s="12">
        <v>313.61329999999998</v>
      </c>
      <c r="R20" s="12">
        <v>361.38159999999999</v>
      </c>
      <c r="S20" s="12">
        <v>400.245555555556</v>
      </c>
      <c r="T20" s="12">
        <v>343.0992</v>
      </c>
      <c r="U20" s="26">
        <f>AVERAGE(O20:T20)</f>
        <v>347.38005925925933</v>
      </c>
      <c r="X20" s="12" t="s">
        <v>21</v>
      </c>
      <c r="Y20" s="12" t="s">
        <v>3</v>
      </c>
      <c r="Z20" s="12">
        <v>319.28410000000002</v>
      </c>
      <c r="AA20" s="12">
        <v>364.69740000000002</v>
      </c>
      <c r="AB20" s="12">
        <v>346.27319999999997</v>
      </c>
      <c r="AC20" s="12">
        <v>346.1651</v>
      </c>
      <c r="AD20" s="12">
        <v>317.74169999999998</v>
      </c>
      <c r="AE20" s="12">
        <v>302.57420000000002</v>
      </c>
      <c r="AF20" s="25">
        <f>AVERAGE(Z20:AE20)</f>
        <v>332.78928333333334</v>
      </c>
      <c r="AT20" s="3" t="s">
        <v>20</v>
      </c>
      <c r="AU20" s="3" t="s">
        <v>0</v>
      </c>
      <c r="AV20" s="3">
        <v>17.559999999999999</v>
      </c>
      <c r="AW20" s="3">
        <v>1060</v>
      </c>
      <c r="AX20" s="2">
        <f t="shared" si="1"/>
        <v>1.6566037735849054E-2</v>
      </c>
    </row>
    <row r="21" spans="1:65" ht="24.75" customHeight="1" x14ac:dyDescent="0.2">
      <c r="A21" s="8"/>
      <c r="B21" s="8"/>
      <c r="C21" s="8"/>
      <c r="D21" s="8"/>
      <c r="E21" s="8"/>
      <c r="F21" s="14" t="s">
        <v>19</v>
      </c>
      <c r="G21" s="12" t="s">
        <v>3</v>
      </c>
      <c r="H21" s="13">
        <v>22.35</v>
      </c>
      <c r="I21" s="12">
        <v>1070</v>
      </c>
      <c r="J21" s="11">
        <f t="shared" si="0"/>
        <v>2.088785046728972E-2</v>
      </c>
      <c r="M21" s="20" t="s">
        <v>18</v>
      </c>
      <c r="N21" s="20" t="s">
        <v>0</v>
      </c>
      <c r="O21" s="20" t="s">
        <v>17</v>
      </c>
      <c r="P21" s="20">
        <v>297.9169</v>
      </c>
      <c r="Q21" s="20">
        <v>318.86860000000001</v>
      </c>
      <c r="R21" s="20">
        <v>342.28699999999998</v>
      </c>
      <c r="S21" s="20">
        <v>302.38560000000001</v>
      </c>
      <c r="T21" s="20">
        <v>352.3175</v>
      </c>
      <c r="U21" s="21">
        <f>AVERAGE(P21:T21)</f>
        <v>322.75511999999998</v>
      </c>
      <c r="X21" s="20" t="s">
        <v>18</v>
      </c>
      <c r="Y21" s="20" t="s">
        <v>0</v>
      </c>
      <c r="Z21" s="20" t="s">
        <v>17</v>
      </c>
      <c r="AA21" s="20">
        <v>270.62459999999999</v>
      </c>
      <c r="AB21" s="20">
        <v>297.98070000000001</v>
      </c>
      <c r="AC21" s="20">
        <v>310.51679999999999</v>
      </c>
      <c r="AD21" s="20">
        <v>336.7294</v>
      </c>
      <c r="AE21" s="20">
        <v>224.8768</v>
      </c>
      <c r="AF21" s="19">
        <f>AVERAGE(AA21:AE21)</f>
        <v>288.14566000000002</v>
      </c>
      <c r="AT21" s="10" t="s">
        <v>16</v>
      </c>
      <c r="AU21" s="10" t="s">
        <v>5</v>
      </c>
      <c r="AV21" s="10">
        <v>18.37</v>
      </c>
      <c r="AW21" s="10">
        <v>1180</v>
      </c>
      <c r="AX21" s="9">
        <f t="shared" si="1"/>
        <v>1.5567796610169493E-2</v>
      </c>
    </row>
    <row r="22" spans="1:65" ht="24.75" customHeight="1" x14ac:dyDescent="0.2">
      <c r="A22" s="8"/>
      <c r="B22" s="8"/>
      <c r="C22" s="8"/>
      <c r="D22" s="8"/>
      <c r="E22" s="8"/>
      <c r="F22" s="30" t="s">
        <v>15</v>
      </c>
      <c r="G22" s="28" t="s">
        <v>0</v>
      </c>
      <c r="H22" s="29">
        <v>18.87</v>
      </c>
      <c r="I22" s="28">
        <v>1010</v>
      </c>
      <c r="J22" s="27">
        <f t="shared" si="0"/>
        <v>1.8683168316831686E-2</v>
      </c>
      <c r="M22" s="12" t="s">
        <v>14</v>
      </c>
      <c r="N22" s="12" t="s">
        <v>3</v>
      </c>
      <c r="O22" s="12">
        <v>400.2627</v>
      </c>
      <c r="P22" s="12">
        <v>324.64844444444401</v>
      </c>
      <c r="Q22" s="12">
        <v>307.39550000000003</v>
      </c>
      <c r="R22" s="12">
        <v>276.72789999999998</v>
      </c>
      <c r="S22" s="12">
        <v>282.15910000000002</v>
      </c>
      <c r="T22" s="12">
        <v>351.80160000000001</v>
      </c>
      <c r="U22" s="26">
        <f>AVERAGE(O22:T22)</f>
        <v>323.83254074074074</v>
      </c>
      <c r="X22" s="12" t="s">
        <v>14</v>
      </c>
      <c r="Y22" s="12" t="s">
        <v>3</v>
      </c>
      <c r="Z22" s="12">
        <v>225.1437</v>
      </c>
      <c r="AA22" s="12">
        <v>263.6266</v>
      </c>
      <c r="AB22" s="12">
        <v>251.52590000000001</v>
      </c>
      <c r="AC22" s="12">
        <v>364.3467</v>
      </c>
      <c r="AD22" s="12">
        <v>400.39580000000001</v>
      </c>
      <c r="AE22" s="12">
        <v>427.22230000000002</v>
      </c>
      <c r="AF22" s="25">
        <f>AVERAGE(Z22:AE22)</f>
        <v>322.04349999999999</v>
      </c>
      <c r="AT22" s="3" t="s">
        <v>13</v>
      </c>
      <c r="AU22" s="3" t="s">
        <v>0</v>
      </c>
      <c r="AV22" s="3">
        <v>16.5</v>
      </c>
      <c r="AW22" s="3">
        <v>1120</v>
      </c>
      <c r="AX22" s="2">
        <f t="shared" si="1"/>
        <v>1.4732142857142857E-2</v>
      </c>
    </row>
    <row r="23" spans="1:65" ht="24.75" customHeight="1" x14ac:dyDescent="0.2">
      <c r="A23" s="8"/>
      <c r="B23" s="8"/>
      <c r="C23" s="8"/>
      <c r="D23" s="8"/>
      <c r="E23" s="8"/>
      <c r="F23" s="24" t="s">
        <v>12</v>
      </c>
      <c r="G23" s="20" t="s">
        <v>0</v>
      </c>
      <c r="H23" s="23">
        <v>21.77</v>
      </c>
      <c r="I23" s="20">
        <v>1060</v>
      </c>
      <c r="J23" s="22">
        <f t="shared" si="0"/>
        <v>2.0537735849056604E-2</v>
      </c>
      <c r="M23" s="20" t="s">
        <v>11</v>
      </c>
      <c r="N23" s="20" t="s">
        <v>0</v>
      </c>
      <c r="O23" s="20">
        <v>366.15440000000001</v>
      </c>
      <c r="P23" s="20">
        <v>358.21679999999998</v>
      </c>
      <c r="Q23" s="20">
        <v>337.67509999999999</v>
      </c>
      <c r="R23" s="20">
        <v>328.37819999999999</v>
      </c>
      <c r="S23" s="20">
        <v>296.71460000000002</v>
      </c>
      <c r="T23" s="20">
        <v>261.84269999999998</v>
      </c>
      <c r="U23" s="21">
        <f>AVERAGE(O23:T23)</f>
        <v>324.83030000000002</v>
      </c>
      <c r="X23" s="20" t="s">
        <v>11</v>
      </c>
      <c r="Y23" s="20" t="s">
        <v>0</v>
      </c>
      <c r="Z23" s="20">
        <v>221.77590000000001</v>
      </c>
      <c r="AA23" s="20">
        <v>224.10939999999999</v>
      </c>
      <c r="AB23" s="20">
        <v>231.6146</v>
      </c>
      <c r="AC23" s="20">
        <v>259.7878</v>
      </c>
      <c r="AD23" s="20">
        <v>315.02910000000003</v>
      </c>
      <c r="AE23" s="20">
        <v>316.47829999999999</v>
      </c>
      <c r="AF23" s="19">
        <f>AVERAGE(Z23:AE23)</f>
        <v>261.46584999999999</v>
      </c>
      <c r="AT23" s="3" t="s">
        <v>10</v>
      </c>
      <c r="AU23" s="3" t="s">
        <v>0</v>
      </c>
      <c r="AV23" s="3">
        <v>16.34</v>
      </c>
      <c r="AW23" s="3">
        <v>1260</v>
      </c>
      <c r="AX23" s="2">
        <f t="shared" si="1"/>
        <v>1.2968253968253967E-2</v>
      </c>
    </row>
    <row r="24" spans="1:65" ht="24.75" customHeight="1" x14ac:dyDescent="0.2">
      <c r="A24" s="8"/>
      <c r="B24" s="8"/>
      <c r="C24" s="8"/>
      <c r="D24" s="8"/>
      <c r="E24" s="8"/>
      <c r="F24" s="18" t="s">
        <v>9</v>
      </c>
      <c r="G24" s="16" t="s">
        <v>3</v>
      </c>
      <c r="H24" s="17">
        <v>18.25</v>
      </c>
      <c r="I24" s="16">
        <v>1070</v>
      </c>
      <c r="J24" s="15">
        <f t="shared" si="0"/>
        <v>1.705607476635514E-2</v>
      </c>
      <c r="AT24" s="3" t="s">
        <v>8</v>
      </c>
      <c r="AU24" s="3" t="s">
        <v>0</v>
      </c>
      <c r="AV24" s="3">
        <v>22.77</v>
      </c>
      <c r="AW24" s="3">
        <v>1220</v>
      </c>
      <c r="AX24" s="2">
        <f t="shared" si="1"/>
        <v>1.8663934426229507E-2</v>
      </c>
    </row>
    <row r="25" spans="1:65" ht="24.75" customHeight="1" x14ac:dyDescent="0.2">
      <c r="A25" s="8"/>
      <c r="B25" s="8"/>
      <c r="C25" s="8"/>
      <c r="D25" s="8"/>
      <c r="E25" s="8"/>
      <c r="F25" s="14" t="s">
        <v>7</v>
      </c>
      <c r="G25" s="12" t="s">
        <v>3</v>
      </c>
      <c r="H25" s="13">
        <v>19.07</v>
      </c>
      <c r="I25" s="12">
        <v>1130</v>
      </c>
      <c r="J25" s="11">
        <f t="shared" si="0"/>
        <v>1.6876106194690266E-2</v>
      </c>
      <c r="AT25" s="10" t="s">
        <v>6</v>
      </c>
      <c r="AU25" s="10" t="s">
        <v>5</v>
      </c>
      <c r="AV25" s="10">
        <v>17.010000000000002</v>
      </c>
      <c r="AW25" s="10">
        <v>1130</v>
      </c>
      <c r="AX25" s="9">
        <f t="shared" si="1"/>
        <v>1.5053097345132745E-2</v>
      </c>
    </row>
    <row r="26" spans="1:65" ht="24.75" customHeight="1" x14ac:dyDescent="0.2">
      <c r="A26" s="8"/>
      <c r="B26" s="8"/>
      <c r="C26" s="8"/>
      <c r="D26" s="8"/>
      <c r="E26" s="8"/>
      <c r="F26" s="7" t="s">
        <v>4</v>
      </c>
      <c r="G26" s="5" t="s">
        <v>3</v>
      </c>
      <c r="H26" s="6">
        <v>15.11</v>
      </c>
      <c r="I26" s="5">
        <v>1110</v>
      </c>
      <c r="J26" s="4">
        <f t="shared" si="0"/>
        <v>1.3612612612612611E-2</v>
      </c>
      <c r="AT26" s="3" t="s">
        <v>2</v>
      </c>
      <c r="AU26" s="3" t="s">
        <v>0</v>
      </c>
      <c r="AV26" s="3">
        <v>19.62</v>
      </c>
      <c r="AW26" s="3">
        <v>1230</v>
      </c>
      <c r="AX26" s="2">
        <f t="shared" si="1"/>
        <v>1.5951219512195122E-2</v>
      </c>
    </row>
    <row r="27" spans="1:65" ht="24.75" customHeight="1" x14ac:dyDescent="0.2">
      <c r="AT27" s="3" t="s">
        <v>1</v>
      </c>
      <c r="AU27" s="3" t="s">
        <v>0</v>
      </c>
      <c r="AV27" s="3">
        <v>17.66</v>
      </c>
      <c r="AW27" s="3">
        <v>1090</v>
      </c>
      <c r="AX27" s="2">
        <f t="shared" si="1"/>
        <v>1.6201834862385321E-2</v>
      </c>
    </row>
    <row r="28" spans="1:65" ht="24.75" customHeight="1" x14ac:dyDescent="0.2"/>
    <row r="29" spans="1:65" ht="24.75" customHeight="1" x14ac:dyDescent="0.2">
      <c r="A29" t="s">
        <v>112</v>
      </c>
    </row>
    <row r="30" spans="1:65" ht="24.75" customHeight="1" x14ac:dyDescent="0.2"/>
    <row r="31" spans="1:65" ht="24.75" customHeight="1" x14ac:dyDescent="0.2"/>
    <row r="32" spans="1:65" ht="24.75" customHeight="1" x14ac:dyDescent="0.2"/>
    <row r="33" ht="24.75" customHeight="1" x14ac:dyDescent="0.2"/>
    <row r="34" ht="24.75" customHeight="1" x14ac:dyDescent="0.2"/>
    <row r="35" ht="24.75" customHeight="1" x14ac:dyDescent="0.2"/>
    <row r="36" ht="24.75" customHeight="1" x14ac:dyDescent="0.2"/>
    <row r="37" ht="24.75" customHeight="1" x14ac:dyDescent="0.2"/>
    <row r="38" ht="24.75" customHeight="1" x14ac:dyDescent="0.2"/>
    <row r="39" ht="24.75" customHeight="1" x14ac:dyDescent="0.2"/>
    <row r="40" ht="24.75" customHeight="1" x14ac:dyDescent="0.2"/>
    <row r="41" ht="24.75" customHeight="1" x14ac:dyDescent="0.2"/>
    <row r="42" ht="24.75" customHeight="1" x14ac:dyDescent="0.2"/>
    <row r="43" ht="24.75" customHeight="1" x14ac:dyDescent="0.2"/>
    <row r="44" ht="24.75" customHeight="1" x14ac:dyDescent="0.2"/>
    <row r="45" ht="24.75" customHeight="1" x14ac:dyDescent="0.2"/>
    <row r="46" ht="24.75" customHeight="1" x14ac:dyDescent="0.2"/>
    <row r="47" ht="24.75" customHeight="1" x14ac:dyDescent="0.2"/>
    <row r="48" ht="24.75" customHeight="1" x14ac:dyDescent="0.2"/>
    <row r="49" ht="24.75" customHeight="1" x14ac:dyDescent="0.2"/>
    <row r="50" ht="24.75" customHeight="1" x14ac:dyDescent="0.2"/>
    <row r="51" ht="24.75" customHeight="1" x14ac:dyDescent="0.2"/>
    <row r="52" ht="24.75" customHeight="1" x14ac:dyDescent="0.2"/>
    <row r="53" ht="24.75" customHeight="1" x14ac:dyDescent="0.2"/>
    <row r="54" ht="24.75" customHeight="1" x14ac:dyDescent="0.2"/>
    <row r="55" ht="24.75" customHeight="1" x14ac:dyDescent="0.2"/>
    <row r="56" ht="24.75" customHeight="1" x14ac:dyDescent="0.2"/>
    <row r="57" ht="24.75" customHeight="1" x14ac:dyDescent="0.2"/>
    <row r="58" ht="24.75" customHeight="1" x14ac:dyDescent="0.2"/>
    <row r="59" ht="24.75" customHeight="1" x14ac:dyDescent="0.2"/>
    <row r="60" ht="24.75" customHeight="1" x14ac:dyDescent="0.2"/>
    <row r="61" ht="24.75" customHeight="1" x14ac:dyDescent="0.2"/>
    <row r="62" ht="24.75" customHeight="1" x14ac:dyDescent="0.2"/>
    <row r="63" ht="24.75" customHeight="1" x14ac:dyDescent="0.2"/>
    <row r="64" ht="24.75" customHeight="1" x14ac:dyDescent="0.2"/>
    <row r="65" ht="24.75" customHeight="1" x14ac:dyDescent="0.2"/>
    <row r="66" ht="24.75" customHeight="1" x14ac:dyDescent="0.2"/>
    <row r="67" ht="24.75" customHeight="1" x14ac:dyDescent="0.2"/>
    <row r="68" ht="24.75" customHeight="1" x14ac:dyDescent="0.2"/>
    <row r="69" ht="24.75" customHeight="1" x14ac:dyDescent="0.2"/>
    <row r="70" ht="24.75" customHeight="1" x14ac:dyDescent="0.2"/>
    <row r="71" ht="24.75" customHeight="1" x14ac:dyDescent="0.2"/>
    <row r="72" ht="24.75" customHeight="1" x14ac:dyDescent="0.2"/>
    <row r="73" ht="24.75" customHeight="1" x14ac:dyDescent="0.2"/>
    <row r="74" ht="24.75" customHeight="1" x14ac:dyDescent="0.2"/>
    <row r="75" ht="24.75" customHeight="1" x14ac:dyDescent="0.2"/>
    <row r="76" ht="24.75" customHeight="1" x14ac:dyDescent="0.2"/>
    <row r="77" ht="24.75" customHeight="1" x14ac:dyDescent="0.2"/>
    <row r="78" ht="24.75" customHeight="1" x14ac:dyDescent="0.2"/>
    <row r="79" ht="24.75" customHeight="1" x14ac:dyDescent="0.2"/>
    <row r="80" ht="24.75" customHeight="1" x14ac:dyDescent="0.2"/>
    <row r="81" ht="24.75" customHeight="1" x14ac:dyDescent="0.2"/>
    <row r="82" ht="24.75" customHeight="1" x14ac:dyDescent="0.2"/>
    <row r="83" ht="24.75" customHeight="1" x14ac:dyDescent="0.2"/>
    <row r="84" ht="24.75" customHeight="1" x14ac:dyDescent="0.2"/>
    <row r="85" ht="24.75" customHeight="1" x14ac:dyDescent="0.2"/>
    <row r="86" ht="24.75" customHeight="1" x14ac:dyDescent="0.2"/>
    <row r="87" ht="24.75" customHeight="1" x14ac:dyDescent="0.2"/>
    <row r="88" ht="24.75" customHeight="1" x14ac:dyDescent="0.2"/>
    <row r="89" ht="24.75" customHeight="1" x14ac:dyDescent="0.2"/>
    <row r="90" ht="24.75" customHeight="1" x14ac:dyDescent="0.2"/>
    <row r="91" ht="24.75" customHeight="1" x14ac:dyDescent="0.2"/>
    <row r="92" ht="24.75" customHeight="1" x14ac:dyDescent="0.2"/>
    <row r="93" ht="24.75" customHeight="1" x14ac:dyDescent="0.2"/>
    <row r="94" ht="24.75" customHeight="1" x14ac:dyDescent="0.2"/>
    <row r="95" ht="24.75" customHeight="1" x14ac:dyDescent="0.2"/>
    <row r="96" ht="24.75" customHeight="1" x14ac:dyDescent="0.2"/>
    <row r="97" ht="24.75" customHeight="1" x14ac:dyDescent="0.2"/>
    <row r="98" ht="24.75" customHeight="1" x14ac:dyDescent="0.2"/>
    <row r="99" ht="24.75" customHeight="1" x14ac:dyDescent="0.2"/>
    <row r="100" ht="24.75" customHeight="1" x14ac:dyDescent="0.2"/>
    <row r="101" ht="24.75" customHeight="1" x14ac:dyDescent="0.2"/>
    <row r="102" ht="24.75" customHeight="1" x14ac:dyDescent="0.2"/>
    <row r="103" ht="24.75" customHeight="1" x14ac:dyDescent="0.2"/>
    <row r="104" ht="24.75" customHeight="1" x14ac:dyDescent="0.2"/>
    <row r="105" ht="24.75" customHeight="1" x14ac:dyDescent="0.2"/>
    <row r="106" ht="24.75" customHeight="1" x14ac:dyDescent="0.2"/>
    <row r="107" ht="24.75" customHeight="1" x14ac:dyDescent="0.2"/>
    <row r="108" ht="24.75" customHeight="1" x14ac:dyDescent="0.2"/>
    <row r="109" ht="24.75" customHeight="1" x14ac:dyDescent="0.2"/>
    <row r="110" ht="24.75" customHeight="1" x14ac:dyDescent="0.2"/>
    <row r="111" ht="24.75" customHeight="1" x14ac:dyDescent="0.2"/>
    <row r="112" ht="24.75" customHeight="1" x14ac:dyDescent="0.2"/>
    <row r="113" ht="24.75" customHeight="1" x14ac:dyDescent="0.2"/>
    <row r="114" ht="24.75" customHeight="1" x14ac:dyDescent="0.2"/>
    <row r="115" ht="24.75" customHeight="1" x14ac:dyDescent="0.2"/>
    <row r="116" ht="24.75" customHeight="1" x14ac:dyDescent="0.2"/>
    <row r="117" ht="24.75" customHeight="1" x14ac:dyDescent="0.2"/>
    <row r="118" ht="24.75" customHeight="1" x14ac:dyDescent="0.2"/>
    <row r="119" ht="24.75" customHeight="1" x14ac:dyDescent="0.2"/>
    <row r="120" ht="24.75" customHeight="1" x14ac:dyDescent="0.2"/>
    <row r="121" ht="24.75" customHeight="1" x14ac:dyDescent="0.2"/>
    <row r="122" ht="24.75" customHeight="1" x14ac:dyDescent="0.2"/>
    <row r="123" ht="24.75" customHeight="1" x14ac:dyDescent="0.2"/>
    <row r="124" ht="24.75" customHeight="1" x14ac:dyDescent="0.2"/>
    <row r="125" ht="24.75" customHeight="1" x14ac:dyDescent="0.2"/>
    <row r="126" ht="24.75" customHeight="1" x14ac:dyDescent="0.2"/>
    <row r="127" ht="24.75" customHeight="1" x14ac:dyDescent="0.2"/>
    <row r="128" ht="24.75" customHeight="1" x14ac:dyDescent="0.2"/>
    <row r="129" ht="24.75" customHeight="1" x14ac:dyDescent="0.2"/>
    <row r="130" ht="24.75" customHeight="1" x14ac:dyDescent="0.2"/>
    <row r="131" ht="24.75" customHeight="1" x14ac:dyDescent="0.2"/>
    <row r="132" ht="24.75" customHeight="1" x14ac:dyDescent="0.2"/>
    <row r="133" ht="24.75" customHeight="1" x14ac:dyDescent="0.2"/>
    <row r="134" ht="24.75" customHeight="1" x14ac:dyDescent="0.2"/>
    <row r="135" ht="24.75" customHeight="1" x14ac:dyDescent="0.2"/>
    <row r="136" ht="24.75" customHeight="1" x14ac:dyDescent="0.2"/>
    <row r="137" ht="24.75" customHeight="1" x14ac:dyDescent="0.2"/>
    <row r="138" ht="24.75" customHeight="1" x14ac:dyDescent="0.2"/>
    <row r="139" ht="24.75" customHeight="1" x14ac:dyDescent="0.2"/>
    <row r="140" ht="24.75" customHeight="1" x14ac:dyDescent="0.2"/>
    <row r="141" ht="24.75" customHeight="1" x14ac:dyDescent="0.2"/>
    <row r="142" ht="24.75" customHeight="1" x14ac:dyDescent="0.2"/>
    <row r="143" ht="24.75" customHeight="1" x14ac:dyDescent="0.2"/>
    <row r="144" ht="24.75" customHeight="1" x14ac:dyDescent="0.2"/>
    <row r="145" ht="24.75" customHeight="1" x14ac:dyDescent="0.2"/>
    <row r="146" ht="24.75" customHeight="1" x14ac:dyDescent="0.2"/>
    <row r="147" ht="24.75" customHeight="1" x14ac:dyDescent="0.2"/>
    <row r="148" ht="24.75" customHeight="1" x14ac:dyDescent="0.2"/>
    <row r="149" ht="24.75" customHeight="1" x14ac:dyDescent="0.2"/>
    <row r="150" ht="24.75" customHeight="1" x14ac:dyDescent="0.2"/>
    <row r="151" ht="24.75" customHeight="1" x14ac:dyDescent="0.2"/>
    <row r="152" ht="24.75" customHeight="1" x14ac:dyDescent="0.2"/>
    <row r="153" ht="24.75" customHeight="1" x14ac:dyDescent="0.2"/>
    <row r="154" ht="24.75" customHeight="1" x14ac:dyDescent="0.2"/>
    <row r="155" ht="24.75" customHeight="1" x14ac:dyDescent="0.2"/>
    <row r="156" ht="24.75" customHeight="1" x14ac:dyDescent="0.2"/>
    <row r="157" ht="24.75" customHeight="1" x14ac:dyDescent="0.2"/>
    <row r="158" ht="24.75" customHeight="1" x14ac:dyDescent="0.2"/>
    <row r="159" ht="24.75" customHeight="1" x14ac:dyDescent="0.2"/>
    <row r="160" ht="24.75" customHeight="1" x14ac:dyDescent="0.2"/>
    <row r="161" ht="24.75" customHeight="1" x14ac:dyDescent="0.2"/>
    <row r="162" ht="24.75" customHeight="1" x14ac:dyDescent="0.2"/>
    <row r="163" ht="24.75" customHeight="1" x14ac:dyDescent="0.2"/>
    <row r="164" ht="24.75" customHeight="1" x14ac:dyDescent="0.2"/>
    <row r="165" ht="24.75" customHeight="1" x14ac:dyDescent="0.2"/>
    <row r="166" ht="24.75" customHeight="1" x14ac:dyDescent="0.2"/>
    <row r="167" ht="24.75" customHeight="1" x14ac:dyDescent="0.2"/>
    <row r="168" ht="24.75" customHeight="1" x14ac:dyDescent="0.2"/>
    <row r="169" ht="24.75" customHeight="1" x14ac:dyDescent="0.2"/>
    <row r="170" ht="24.75" customHeight="1" x14ac:dyDescent="0.2"/>
    <row r="171" ht="24.75" customHeight="1" x14ac:dyDescent="0.2"/>
    <row r="172" ht="24.75" customHeight="1" x14ac:dyDescent="0.2"/>
    <row r="173" ht="24.75" customHeight="1" x14ac:dyDescent="0.2"/>
    <row r="174" ht="24.75" customHeight="1" x14ac:dyDescent="0.2"/>
    <row r="175" ht="24.75" customHeight="1" x14ac:dyDescent="0.2"/>
    <row r="176" ht="24.75" customHeight="1" x14ac:dyDescent="0.2"/>
    <row r="177" ht="24.75" customHeight="1" x14ac:dyDescent="0.2"/>
    <row r="178" ht="24.75" customHeight="1" x14ac:dyDescent="0.2"/>
    <row r="179" ht="24.75" customHeight="1" x14ac:dyDescent="0.2"/>
    <row r="180" ht="24.75" customHeight="1" x14ac:dyDescent="0.2"/>
    <row r="181" ht="24.75" customHeight="1" x14ac:dyDescent="0.2"/>
    <row r="182" ht="24.75" customHeight="1" x14ac:dyDescent="0.2"/>
    <row r="183" ht="24.75" customHeight="1" x14ac:dyDescent="0.2"/>
    <row r="184" ht="24.75" customHeight="1" x14ac:dyDescent="0.2"/>
    <row r="185" ht="24.75" customHeight="1" x14ac:dyDescent="0.2"/>
    <row r="186" ht="24.75" customHeight="1" x14ac:dyDescent="0.2"/>
    <row r="187" ht="24.75" customHeight="1" x14ac:dyDescent="0.2"/>
    <row r="188" ht="24.75" customHeight="1" x14ac:dyDescent="0.2"/>
    <row r="189" ht="24.75" customHeight="1" x14ac:dyDescent="0.2"/>
    <row r="190" ht="24.75" customHeight="1" x14ac:dyDescent="0.2"/>
    <row r="191" ht="24.75" customHeight="1" x14ac:dyDescent="0.2"/>
    <row r="192" ht="24.75" customHeight="1" x14ac:dyDescent="0.2"/>
    <row r="193" ht="24.75" customHeight="1" x14ac:dyDescent="0.2"/>
    <row r="194" ht="24.75" customHeight="1" x14ac:dyDescent="0.2"/>
    <row r="195" ht="24.75" customHeight="1" x14ac:dyDescent="0.2"/>
    <row r="196" ht="24.75" customHeight="1" x14ac:dyDescent="0.2"/>
    <row r="197" ht="24.75" customHeight="1" x14ac:dyDescent="0.2"/>
    <row r="198" ht="24.75" customHeight="1" x14ac:dyDescent="0.2"/>
    <row r="199" ht="24.75" customHeight="1" x14ac:dyDescent="0.2"/>
    <row r="200" ht="24.75" customHeight="1" x14ac:dyDescent="0.2"/>
    <row r="201" ht="24.75" customHeight="1" x14ac:dyDescent="0.2"/>
    <row r="202" ht="24.75" customHeight="1" x14ac:dyDescent="0.2"/>
    <row r="203" ht="24.75" customHeight="1" x14ac:dyDescent="0.2"/>
    <row r="204" ht="24.75" customHeight="1" x14ac:dyDescent="0.2"/>
    <row r="205" ht="24.75" customHeight="1" x14ac:dyDescent="0.2"/>
    <row r="206" ht="24.75" customHeight="1" x14ac:dyDescent="0.2"/>
    <row r="207" ht="24.75" customHeight="1" x14ac:dyDescent="0.2"/>
    <row r="208" ht="24.75" customHeight="1" x14ac:dyDescent="0.2"/>
    <row r="209" ht="24.75" customHeight="1" x14ac:dyDescent="0.2"/>
    <row r="210" ht="24.75" customHeight="1" x14ac:dyDescent="0.2"/>
    <row r="211" ht="24.75" customHeight="1" x14ac:dyDescent="0.2"/>
    <row r="212" ht="24.75" customHeight="1" x14ac:dyDescent="0.2"/>
    <row r="213" ht="24.75" customHeight="1" x14ac:dyDescent="0.2"/>
    <row r="214" ht="24.75" customHeight="1" x14ac:dyDescent="0.2"/>
    <row r="215" ht="24.75" customHeight="1" x14ac:dyDescent="0.2"/>
    <row r="216" ht="24.75" customHeight="1" x14ac:dyDescent="0.2"/>
    <row r="217" ht="24.75" customHeight="1" x14ac:dyDescent="0.2"/>
    <row r="218" ht="24.75" customHeight="1" x14ac:dyDescent="0.2"/>
    <row r="219" ht="24.75" customHeight="1" x14ac:dyDescent="0.2"/>
    <row r="220" ht="24.75" customHeight="1" x14ac:dyDescent="0.2"/>
    <row r="221" ht="24.75" customHeight="1" x14ac:dyDescent="0.2"/>
    <row r="222" ht="24.75" customHeight="1" x14ac:dyDescent="0.2"/>
    <row r="223" ht="24.75" customHeight="1" x14ac:dyDescent="0.2"/>
    <row r="224" ht="24.75" customHeight="1" x14ac:dyDescent="0.2"/>
    <row r="225" ht="24.75" customHeight="1" x14ac:dyDescent="0.2"/>
    <row r="226" ht="24.75" customHeight="1" x14ac:dyDescent="0.2"/>
    <row r="227" ht="24.75" customHeight="1" x14ac:dyDescent="0.2"/>
    <row r="228" ht="24.75" customHeight="1" x14ac:dyDescent="0.2"/>
    <row r="229" ht="24.75" customHeight="1" x14ac:dyDescent="0.2"/>
    <row r="230" ht="24.75" customHeight="1" x14ac:dyDescent="0.2"/>
    <row r="231" ht="24.75" customHeight="1" x14ac:dyDescent="0.2"/>
    <row r="232" ht="24.75" customHeight="1" x14ac:dyDescent="0.2"/>
    <row r="233" ht="24.75" customHeight="1" x14ac:dyDescent="0.2"/>
    <row r="234" ht="24.75" customHeight="1" x14ac:dyDescent="0.2"/>
    <row r="235" ht="24.75" customHeight="1" x14ac:dyDescent="0.2"/>
    <row r="236" ht="24.75" customHeight="1" x14ac:dyDescent="0.2"/>
    <row r="237" ht="24.75" customHeight="1" x14ac:dyDescent="0.2"/>
    <row r="238" ht="24.75" customHeight="1" x14ac:dyDescent="0.2"/>
    <row r="239" ht="24.75" customHeight="1" x14ac:dyDescent="0.2"/>
    <row r="240" ht="24.75" customHeight="1" x14ac:dyDescent="0.2"/>
    <row r="241" ht="24.75" customHeight="1" x14ac:dyDescent="0.2"/>
    <row r="242" ht="24.75" customHeight="1" x14ac:dyDescent="0.2"/>
    <row r="243" ht="24.75" customHeight="1" x14ac:dyDescent="0.2"/>
    <row r="244" ht="24.75" customHeight="1" x14ac:dyDescent="0.2"/>
    <row r="245" ht="24.75" customHeight="1" x14ac:dyDescent="0.2"/>
    <row r="246" ht="24.75" customHeight="1" x14ac:dyDescent="0.2"/>
    <row r="247" ht="24.75" customHeight="1" x14ac:dyDescent="0.2"/>
    <row r="248" ht="24.75" customHeight="1" x14ac:dyDescent="0.2"/>
    <row r="249" ht="24.75" customHeight="1" x14ac:dyDescent="0.2"/>
    <row r="250" ht="24.75" customHeight="1" x14ac:dyDescent="0.2"/>
    <row r="251" ht="24.75" customHeight="1" x14ac:dyDescent="0.2"/>
    <row r="252" ht="24.75" customHeight="1" x14ac:dyDescent="0.2"/>
    <row r="253" ht="24.75" customHeight="1" x14ac:dyDescent="0.2"/>
    <row r="254" ht="24.75" customHeight="1" x14ac:dyDescent="0.2"/>
    <row r="255" ht="24.75" customHeight="1" x14ac:dyDescent="0.2"/>
    <row r="256" ht="24.75" customHeight="1" x14ac:dyDescent="0.2"/>
    <row r="257" ht="24.75" customHeight="1" x14ac:dyDescent="0.2"/>
    <row r="258" ht="24.75" customHeight="1" x14ac:dyDescent="0.2"/>
    <row r="259" ht="24.75" customHeight="1" x14ac:dyDescent="0.2"/>
    <row r="260" ht="24.75" customHeight="1" x14ac:dyDescent="0.2"/>
    <row r="261" ht="24.75" customHeight="1" x14ac:dyDescent="0.2"/>
    <row r="262" ht="24.75" customHeight="1" x14ac:dyDescent="0.2"/>
    <row r="263" ht="24.75" customHeight="1" x14ac:dyDescent="0.2"/>
    <row r="264" ht="24.75" customHeight="1" x14ac:dyDescent="0.2"/>
    <row r="265" ht="24.75" customHeight="1" x14ac:dyDescent="0.2"/>
    <row r="266" ht="24.75" customHeight="1" x14ac:dyDescent="0.2"/>
    <row r="267" ht="24.75" customHeight="1" x14ac:dyDescent="0.2"/>
    <row r="268" ht="24.75" customHeight="1" x14ac:dyDescent="0.2"/>
    <row r="269" ht="24.75" customHeight="1" x14ac:dyDescent="0.2"/>
    <row r="270" ht="24.75" customHeight="1" x14ac:dyDescent="0.2"/>
    <row r="271" ht="24.75" customHeight="1" x14ac:dyDescent="0.2"/>
    <row r="272" ht="24.75" customHeight="1" x14ac:dyDescent="0.2"/>
    <row r="273" ht="24.75" customHeight="1" x14ac:dyDescent="0.2"/>
    <row r="274" ht="24.75" customHeight="1" x14ac:dyDescent="0.2"/>
    <row r="275" ht="24.75" customHeight="1" x14ac:dyDescent="0.2"/>
    <row r="276" ht="24.75" customHeight="1" x14ac:dyDescent="0.2"/>
    <row r="277" ht="24.75" customHeight="1" x14ac:dyDescent="0.2"/>
    <row r="278" ht="24.75" customHeight="1" x14ac:dyDescent="0.2"/>
    <row r="279" ht="24.75" customHeight="1" x14ac:dyDescent="0.2"/>
    <row r="280" ht="24.75" customHeight="1" x14ac:dyDescent="0.2"/>
    <row r="281" ht="24.75" customHeight="1" x14ac:dyDescent="0.2"/>
    <row r="282" ht="24.75" customHeight="1" x14ac:dyDescent="0.2"/>
    <row r="283" ht="24.75" customHeight="1" x14ac:dyDescent="0.2"/>
    <row r="284" ht="24.75" customHeight="1" x14ac:dyDescent="0.2"/>
    <row r="285" ht="24.75" customHeight="1" x14ac:dyDescent="0.2"/>
    <row r="286" ht="24.75" customHeight="1" x14ac:dyDescent="0.2"/>
    <row r="287" ht="24.75" customHeight="1" x14ac:dyDescent="0.2"/>
    <row r="288" ht="24.75" customHeight="1" x14ac:dyDescent="0.2"/>
    <row r="289" ht="24.75" customHeight="1" x14ac:dyDescent="0.2"/>
    <row r="290" ht="24.75" customHeight="1" x14ac:dyDescent="0.2"/>
    <row r="291" ht="24.75" customHeight="1" x14ac:dyDescent="0.2"/>
    <row r="292" ht="24.75" customHeight="1" x14ac:dyDescent="0.2"/>
    <row r="293" ht="24.75" customHeight="1" x14ac:dyDescent="0.2"/>
    <row r="294" ht="24.75" customHeight="1" x14ac:dyDescent="0.2"/>
    <row r="295" ht="24.75" customHeight="1" x14ac:dyDescent="0.2"/>
    <row r="296" ht="24.75" customHeight="1" x14ac:dyDescent="0.2"/>
    <row r="297" ht="24.75" customHeight="1" x14ac:dyDescent="0.2"/>
    <row r="298" ht="24.75" customHeight="1" x14ac:dyDescent="0.2"/>
    <row r="299" ht="24.75" customHeight="1" x14ac:dyDescent="0.2"/>
    <row r="300" ht="24.75" customHeight="1" x14ac:dyDescent="0.2"/>
    <row r="301" ht="24.75" customHeight="1" x14ac:dyDescent="0.2"/>
    <row r="302" ht="24.75" customHeight="1" x14ac:dyDescent="0.2"/>
    <row r="303" ht="24.75" customHeight="1" x14ac:dyDescent="0.2"/>
    <row r="304" ht="24.75" customHeight="1" x14ac:dyDescent="0.2"/>
    <row r="305" ht="24.75" customHeight="1" x14ac:dyDescent="0.2"/>
    <row r="306" ht="24.75" customHeight="1" x14ac:dyDescent="0.2"/>
    <row r="307" ht="24.75" customHeight="1" x14ac:dyDescent="0.2"/>
    <row r="308" ht="24.75" customHeight="1" x14ac:dyDescent="0.2"/>
    <row r="309" ht="24.75" customHeight="1" x14ac:dyDescent="0.2"/>
    <row r="310" ht="24.75" customHeight="1" x14ac:dyDescent="0.2"/>
    <row r="311" ht="24.75" customHeight="1" x14ac:dyDescent="0.2"/>
    <row r="312" ht="24.75" customHeight="1" x14ac:dyDescent="0.2"/>
    <row r="313" ht="24.75" customHeight="1" x14ac:dyDescent="0.2"/>
    <row r="314" ht="24.75" customHeight="1" x14ac:dyDescent="0.2"/>
    <row r="315" ht="24.75" customHeight="1" x14ac:dyDescent="0.2"/>
    <row r="316" ht="24.75" customHeight="1" x14ac:dyDescent="0.2"/>
    <row r="317" ht="24.75" customHeight="1" x14ac:dyDescent="0.2"/>
    <row r="318" ht="24.75" customHeight="1" x14ac:dyDescent="0.2"/>
    <row r="319" ht="24.75" customHeight="1" x14ac:dyDescent="0.2"/>
    <row r="320" ht="24.75" customHeight="1" x14ac:dyDescent="0.2"/>
    <row r="321" ht="24.75" customHeight="1" x14ac:dyDescent="0.2"/>
    <row r="322" ht="24.75" customHeight="1" x14ac:dyDescent="0.2"/>
    <row r="323" ht="24.75" customHeight="1" x14ac:dyDescent="0.2"/>
    <row r="324" ht="24.75" customHeight="1" x14ac:dyDescent="0.2"/>
    <row r="325" ht="24.75" customHeight="1" x14ac:dyDescent="0.2"/>
    <row r="326" ht="24.75" customHeight="1" x14ac:dyDescent="0.2"/>
    <row r="327" ht="24.75" customHeight="1" x14ac:dyDescent="0.2"/>
    <row r="328" ht="24.75" customHeight="1" x14ac:dyDescent="0.2"/>
    <row r="329" ht="24.75" customHeight="1" x14ac:dyDescent="0.2"/>
    <row r="330" ht="24.75" customHeight="1" x14ac:dyDescent="0.2"/>
    <row r="331" ht="24.75" customHeight="1" x14ac:dyDescent="0.2"/>
    <row r="332" ht="24.75" customHeight="1" x14ac:dyDescent="0.2"/>
    <row r="333" ht="24.75" customHeight="1" x14ac:dyDescent="0.2"/>
    <row r="334" ht="24.75" customHeight="1" x14ac:dyDescent="0.2"/>
    <row r="335" ht="24.75" customHeight="1" x14ac:dyDescent="0.2"/>
    <row r="336" ht="24.75" customHeight="1" x14ac:dyDescent="0.2"/>
    <row r="337" ht="24.75" customHeight="1" x14ac:dyDescent="0.2"/>
    <row r="338" ht="24.75" customHeight="1" x14ac:dyDescent="0.2"/>
    <row r="339" ht="24.75" customHeight="1" x14ac:dyDescent="0.2"/>
    <row r="340" ht="24.75" customHeight="1" x14ac:dyDescent="0.2"/>
    <row r="341" ht="24.75" customHeight="1" x14ac:dyDescent="0.2"/>
    <row r="342" ht="24.75" customHeight="1" x14ac:dyDescent="0.2"/>
    <row r="343" ht="24.75" customHeight="1" x14ac:dyDescent="0.2"/>
    <row r="344" ht="24.75" customHeight="1" x14ac:dyDescent="0.2"/>
    <row r="345" ht="24.75" customHeight="1" x14ac:dyDescent="0.2"/>
    <row r="346" ht="24.75" customHeight="1" x14ac:dyDescent="0.2"/>
    <row r="347" ht="24.75" customHeight="1" x14ac:dyDescent="0.2"/>
    <row r="348" ht="24.75" customHeight="1" x14ac:dyDescent="0.2"/>
    <row r="349" ht="24.75" customHeight="1" x14ac:dyDescent="0.2"/>
    <row r="350" ht="24.75" customHeight="1" x14ac:dyDescent="0.2"/>
    <row r="351" ht="24.75" customHeight="1" x14ac:dyDescent="0.2"/>
    <row r="352" ht="24.75" customHeight="1" x14ac:dyDescent="0.2"/>
    <row r="353" ht="24.75" customHeight="1" x14ac:dyDescent="0.2"/>
    <row r="354" ht="24.75" customHeight="1" x14ac:dyDescent="0.2"/>
    <row r="355" ht="24.75" customHeight="1" x14ac:dyDescent="0.2"/>
    <row r="356" ht="24.75" customHeight="1" x14ac:dyDescent="0.2"/>
    <row r="357" ht="24.75" customHeight="1" x14ac:dyDescent="0.2"/>
    <row r="358" ht="24.75" customHeight="1" x14ac:dyDescent="0.2"/>
    <row r="359" ht="24.75" customHeight="1" x14ac:dyDescent="0.2"/>
    <row r="360" ht="24.75" customHeight="1" x14ac:dyDescent="0.2"/>
    <row r="361" ht="24.75" customHeight="1" x14ac:dyDescent="0.2"/>
    <row r="362" ht="24.75" customHeight="1" x14ac:dyDescent="0.2"/>
    <row r="363" ht="24.75" customHeight="1" x14ac:dyDescent="0.2"/>
    <row r="364" ht="24.75" customHeight="1" x14ac:dyDescent="0.2"/>
    <row r="365" ht="24.75" customHeight="1" x14ac:dyDescent="0.2"/>
    <row r="366" ht="24.75" customHeight="1" x14ac:dyDescent="0.2"/>
    <row r="367" ht="24.75" customHeight="1" x14ac:dyDescent="0.2"/>
    <row r="368" ht="24.75" customHeight="1" x14ac:dyDescent="0.2"/>
    <row r="369" ht="24.75" customHeight="1" x14ac:dyDescent="0.2"/>
    <row r="370" ht="24.75" customHeight="1" x14ac:dyDescent="0.2"/>
    <row r="371" ht="24.75" customHeight="1" x14ac:dyDescent="0.2"/>
    <row r="372" ht="24.75" customHeight="1" x14ac:dyDescent="0.2"/>
    <row r="373" ht="24.75" customHeight="1" x14ac:dyDescent="0.2"/>
    <row r="374" ht="24.75" customHeight="1" x14ac:dyDescent="0.2"/>
    <row r="375" ht="24.75" customHeight="1" x14ac:dyDescent="0.2"/>
    <row r="376" ht="24.75" customHeight="1" x14ac:dyDescent="0.2"/>
    <row r="377" ht="24.75" customHeight="1" x14ac:dyDescent="0.2"/>
    <row r="378" ht="24.75" customHeight="1" x14ac:dyDescent="0.2"/>
    <row r="379" ht="24.75" customHeight="1" x14ac:dyDescent="0.2"/>
    <row r="380" ht="24.75" customHeight="1" x14ac:dyDescent="0.2"/>
    <row r="381" ht="24.75" customHeight="1" x14ac:dyDescent="0.2"/>
    <row r="382" ht="24.75" customHeight="1" x14ac:dyDescent="0.2"/>
  </sheetData>
  <mergeCells count="12">
    <mergeCell ref="O14:U14"/>
    <mergeCell ref="Z14:AF14"/>
    <mergeCell ref="AT1:AX1"/>
    <mergeCell ref="BA1:BM1"/>
    <mergeCell ref="O3:U3"/>
    <mergeCell ref="Z3:AF3"/>
    <mergeCell ref="AK3:AQ3"/>
    <mergeCell ref="A1:C1"/>
    <mergeCell ref="F1:J1"/>
    <mergeCell ref="M1:U1"/>
    <mergeCell ref="X1:AF1"/>
    <mergeCell ref="AI1:AQ1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</dc:creator>
  <cp:lastModifiedBy>Annette</cp:lastModifiedBy>
  <dcterms:created xsi:type="dcterms:W3CDTF">2025-05-07T12:48:29Z</dcterms:created>
  <dcterms:modified xsi:type="dcterms:W3CDTF">2025-05-07T12:56:19Z</dcterms:modified>
</cp:coreProperties>
</file>