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ima352/Desktop/PAPERS/2025 VM Kraft/Final/Source Data Final/"/>
    </mc:Choice>
  </mc:AlternateContent>
  <xr:revisionPtr revIDLastSave="0" documentId="13_ncr:1_{D4CD39EF-0E36-314E-9428-E88735B288C7}" xr6:coauthVersionLast="47" xr6:coauthVersionMax="47" xr10:uidLastSave="{00000000-0000-0000-0000-000000000000}"/>
  <bookViews>
    <workbookView xWindow="5520" yWindow="500" windowWidth="23280" windowHeight="16880" xr2:uid="{B5833FF5-863E-5B49-8AEE-330DF38EBB3A}"/>
  </bookViews>
  <sheets>
    <sheet name="8c" sheetId="2" r:id="rId1"/>
    <sheet name="8d" sheetId="3" r:id="rId2"/>
    <sheet name="8g" sheetId="4" r:id="rId3"/>
    <sheet name="8h" sheetId="7" r:id="rId4"/>
    <sheet name="8k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2" i="4" l="1"/>
  <c r="I33" i="4"/>
  <c r="I24" i="4"/>
  <c r="J31" i="3" l="1"/>
  <c r="K31" i="3" s="1"/>
  <c r="J32" i="3"/>
  <c r="K32" i="3" s="1"/>
  <c r="J33" i="3"/>
  <c r="K33" i="3" s="1"/>
  <c r="J34" i="3"/>
  <c r="K34" i="3" s="1"/>
  <c r="J36" i="3"/>
  <c r="K36" i="3" s="1"/>
  <c r="J37" i="3"/>
  <c r="K37" i="3" s="1"/>
  <c r="J38" i="3"/>
  <c r="K38" i="3" s="1"/>
  <c r="J39" i="3"/>
  <c r="K39" i="3" s="1"/>
  <c r="J40" i="3"/>
  <c r="K40" i="3" s="1"/>
  <c r="J41" i="3"/>
  <c r="K41" i="3" s="1"/>
  <c r="I34" i="3"/>
  <c r="J35" i="3" s="1"/>
  <c r="K35" i="3" s="1"/>
  <c r="J30" i="3" l="1"/>
  <c r="K30" i="3" s="1"/>
  <c r="J29" i="3"/>
  <c r="K29" i="3" s="1"/>
  <c r="J27" i="3"/>
  <c r="K27" i="3" s="1"/>
  <c r="J28" i="3"/>
  <c r="K28" i="3" s="1"/>
  <c r="J44" i="3"/>
  <c r="K44" i="3" s="1"/>
  <c r="J43" i="3"/>
  <c r="K43" i="3" s="1"/>
  <c r="J42" i="3"/>
  <c r="K42" i="3" s="1"/>
  <c r="I26" i="3"/>
  <c r="J26" i="3"/>
  <c r="K26" i="3" s="1"/>
  <c r="I60" i="7" l="1"/>
  <c r="J27" i="7" s="1"/>
  <c r="K27" i="7" s="1"/>
  <c r="K53" i="7"/>
  <c r="K17" i="7"/>
  <c r="K11" i="7"/>
  <c r="I55" i="2"/>
  <c r="J47" i="2" s="1"/>
  <c r="J25" i="7"/>
  <c r="K25" i="7" s="1"/>
  <c r="J6" i="7"/>
  <c r="J11" i="7"/>
  <c r="J12" i="7"/>
  <c r="J14" i="7"/>
  <c r="K14" i="7" s="1"/>
  <c r="J13" i="7"/>
  <c r="J15" i="7"/>
  <c r="J16" i="7"/>
  <c r="J17" i="7"/>
  <c r="J18" i="7"/>
  <c r="K18" i="7" s="1"/>
  <c r="J19" i="7"/>
  <c r="K19" i="7" s="1"/>
  <c r="J30" i="7"/>
  <c r="K30" i="7" s="1"/>
  <c r="J31" i="7"/>
  <c r="K31" i="7" s="1"/>
  <c r="J32" i="7"/>
  <c r="K32" i="7" s="1"/>
  <c r="J33" i="7"/>
  <c r="K33" i="7" s="1"/>
  <c r="J34" i="7"/>
  <c r="K34" i="7" s="1"/>
  <c r="J35" i="7"/>
  <c r="K35" i="7" s="1"/>
  <c r="J36" i="7"/>
  <c r="K36" i="7" s="1"/>
  <c r="J37" i="7"/>
  <c r="K37" i="7" s="1"/>
  <c r="J39" i="7"/>
  <c r="K39" i="7" s="1"/>
  <c r="J41" i="7"/>
  <c r="K41" i="7" s="1"/>
  <c r="J42" i="7"/>
  <c r="K42" i="7" s="1"/>
  <c r="J43" i="7"/>
  <c r="K43" i="7" s="1"/>
  <c r="J47" i="7"/>
  <c r="K47" i="7" s="1"/>
  <c r="J51" i="7"/>
  <c r="K51" i="7" s="1"/>
  <c r="J52" i="7"/>
  <c r="K52" i="7" s="1"/>
  <c r="J53" i="7"/>
  <c r="J55" i="7"/>
  <c r="K55" i="7" s="1"/>
  <c r="J56" i="7"/>
  <c r="K56" i="7" s="1"/>
  <c r="J58" i="7"/>
  <c r="K58" i="7" s="1"/>
  <c r="J59" i="7"/>
  <c r="K59" i="7" s="1"/>
  <c r="J60" i="7"/>
  <c r="K60" i="7" s="1"/>
  <c r="J5" i="7"/>
  <c r="K5" i="7" s="1"/>
  <c r="J10" i="3"/>
  <c r="J6" i="3"/>
  <c r="J7" i="3"/>
  <c r="J8" i="3"/>
  <c r="J9" i="3"/>
  <c r="K9" i="3" s="1"/>
  <c r="K12" i="7" l="1"/>
  <c r="K15" i="7"/>
  <c r="K7" i="3"/>
  <c r="J50" i="7"/>
  <c r="K50" i="7" s="1"/>
  <c r="J24" i="7"/>
  <c r="K24" i="7" s="1"/>
  <c r="J49" i="7"/>
  <c r="K49" i="7" s="1"/>
  <c r="J21" i="7"/>
  <c r="K21" i="7" s="1"/>
  <c r="J48" i="7"/>
  <c r="K48" i="7" s="1"/>
  <c r="J20" i="7"/>
  <c r="K20" i="7" s="1"/>
  <c r="J5" i="3"/>
  <c r="K5" i="3" s="1"/>
  <c r="J25" i="3"/>
  <c r="K25" i="3" s="1"/>
  <c r="J24" i="3"/>
  <c r="K24" i="3" s="1"/>
  <c r="J23" i="3"/>
  <c r="J22" i="3"/>
  <c r="K22" i="3" s="1"/>
  <c r="J21" i="3"/>
  <c r="J20" i="3"/>
  <c r="K20" i="3" s="1"/>
  <c r="J19" i="3"/>
  <c r="K19" i="3" s="1"/>
  <c r="J18" i="3"/>
  <c r="J17" i="3"/>
  <c r="K17" i="3" s="1"/>
  <c r="J16" i="3"/>
  <c r="J15" i="3"/>
  <c r="K15" i="3" s="1"/>
  <c r="J13" i="3"/>
  <c r="J14" i="3"/>
  <c r="K14" i="3" s="1"/>
  <c r="J12" i="3"/>
  <c r="K12" i="3" s="1"/>
  <c r="J11" i="3"/>
  <c r="K10" i="3" s="1"/>
  <c r="J29" i="7"/>
  <c r="K29" i="7" s="1"/>
  <c r="J46" i="7"/>
  <c r="K46" i="7" s="1"/>
  <c r="J10" i="7"/>
  <c r="J45" i="7"/>
  <c r="K45" i="7" s="1"/>
  <c r="J9" i="7"/>
  <c r="K9" i="7" s="1"/>
  <c r="J28" i="7"/>
  <c r="K28" i="7" s="1"/>
  <c r="J44" i="7"/>
  <c r="K44" i="7" s="1"/>
  <c r="J26" i="7"/>
  <c r="K26" i="7" s="1"/>
  <c r="J8" i="7"/>
  <c r="J7" i="7"/>
  <c r="J57" i="7"/>
  <c r="K57" i="7" s="1"/>
  <c r="J40" i="7"/>
  <c r="K40" i="7" s="1"/>
  <c r="J23" i="7"/>
  <c r="K23" i="7" s="1"/>
  <c r="J54" i="7"/>
  <c r="K54" i="7" s="1"/>
  <c r="J38" i="7"/>
  <c r="K38" i="7" s="1"/>
  <c r="J22" i="7"/>
  <c r="K22" i="7" s="1"/>
  <c r="I63" i="4"/>
  <c r="J44" i="4" s="1"/>
  <c r="K44" i="4" s="1"/>
  <c r="J35" i="4"/>
  <c r="K35" i="4" s="1"/>
  <c r="J30" i="4"/>
  <c r="K30" i="4" s="1"/>
  <c r="J17" i="4"/>
  <c r="J61" i="4" l="1"/>
  <c r="K61" i="4" s="1"/>
  <c r="K7" i="7"/>
  <c r="J62" i="4"/>
  <c r="K62" i="4" s="1"/>
  <c r="J60" i="4"/>
  <c r="K60" i="4" s="1"/>
  <c r="J46" i="4"/>
  <c r="K46" i="4" s="1"/>
  <c r="J45" i="4"/>
  <c r="K45" i="4" s="1"/>
  <c r="J27" i="4"/>
  <c r="K27" i="4" s="1"/>
  <c r="J26" i="4"/>
  <c r="K26" i="4" s="1"/>
  <c r="J16" i="4"/>
  <c r="J15" i="4"/>
  <c r="J29" i="4"/>
  <c r="K29" i="4" s="1"/>
  <c r="J28" i="4"/>
  <c r="K28" i="4" s="1"/>
  <c r="J14" i="4"/>
  <c r="J12" i="4"/>
  <c r="J13" i="4"/>
  <c r="K13" i="4" s="1"/>
  <c r="J59" i="4"/>
  <c r="K59" i="4" s="1"/>
  <c r="J41" i="4"/>
  <c r="K41" i="4" s="1"/>
  <c r="J5" i="4"/>
  <c r="J40" i="4"/>
  <c r="K40" i="4" s="1"/>
  <c r="J24" i="4"/>
  <c r="K24" i="4" s="1"/>
  <c r="J39" i="4"/>
  <c r="K39" i="4" s="1"/>
  <c r="J23" i="4"/>
  <c r="K23" i="4" s="1"/>
  <c r="J38" i="4"/>
  <c r="K38" i="4" s="1"/>
  <c r="J22" i="4"/>
  <c r="K22" i="4" s="1"/>
  <c r="J37" i="4"/>
  <c r="K37" i="4" s="1"/>
  <c r="J51" i="4"/>
  <c r="K51" i="4" s="1"/>
  <c r="J48" i="4"/>
  <c r="K48" i="4" s="1"/>
  <c r="J34" i="4"/>
  <c r="K34" i="4" s="1"/>
  <c r="J58" i="4"/>
  <c r="K58" i="4" s="1"/>
  <c r="J11" i="4"/>
  <c r="K11" i="4" s="1"/>
  <c r="J42" i="4"/>
  <c r="K42" i="4" s="1"/>
  <c r="J57" i="4"/>
  <c r="K57" i="4" s="1"/>
  <c r="J8" i="4"/>
  <c r="J56" i="4"/>
  <c r="K56" i="4" s="1"/>
  <c r="J10" i="4"/>
  <c r="J55" i="4"/>
  <c r="K55" i="4" s="1"/>
  <c r="J9" i="4"/>
  <c r="K9" i="4" s="1"/>
  <c r="J54" i="4"/>
  <c r="K54" i="4" s="1"/>
  <c r="J7" i="4"/>
  <c r="K7" i="4" s="1"/>
  <c r="J53" i="4"/>
  <c r="K53" i="4" s="1"/>
  <c r="J6" i="4"/>
  <c r="J52" i="4"/>
  <c r="K52" i="4" s="1"/>
  <c r="J21" i="4"/>
  <c r="K21" i="4" s="1"/>
  <c r="J36" i="4"/>
  <c r="K36" i="4" s="1"/>
  <c r="J20" i="4"/>
  <c r="K20" i="4" s="1"/>
  <c r="J25" i="4"/>
  <c r="K25" i="4" s="1"/>
  <c r="J50" i="4"/>
  <c r="K50" i="4" s="1"/>
  <c r="J19" i="4"/>
  <c r="K19" i="4" s="1"/>
  <c r="J32" i="4"/>
  <c r="K32" i="4" s="1"/>
  <c r="J33" i="4"/>
  <c r="K33" i="4" s="1"/>
  <c r="J49" i="4"/>
  <c r="K49" i="4" s="1"/>
  <c r="J18" i="4"/>
  <c r="K17" i="4" s="1"/>
  <c r="J31" i="4"/>
  <c r="K31" i="4" s="1"/>
  <c r="J43" i="4"/>
  <c r="K43" i="4" s="1"/>
  <c r="J63" i="4"/>
  <c r="K63" i="4" s="1"/>
  <c r="J47" i="4"/>
  <c r="K47" i="4" s="1"/>
  <c r="K15" i="4" l="1"/>
  <c r="K5" i="4"/>
  <c r="I29" i="2"/>
  <c r="J5" i="2" s="1"/>
  <c r="J37" i="2"/>
  <c r="K37" i="2" s="1"/>
  <c r="J52" i="2" l="1"/>
  <c r="J51" i="2"/>
  <c r="K51" i="2" s="1"/>
  <c r="J53" i="2"/>
  <c r="J50" i="2"/>
  <c r="J49" i="2"/>
  <c r="K49" i="2" s="1"/>
  <c r="J35" i="2"/>
  <c r="J34" i="2"/>
  <c r="J33" i="2"/>
  <c r="K33" i="2" s="1"/>
  <c r="J32" i="2"/>
  <c r="J31" i="2"/>
  <c r="K31" i="2" s="1"/>
  <c r="J36" i="2"/>
  <c r="J15" i="2"/>
  <c r="J10" i="2"/>
  <c r="J9" i="2"/>
  <c r="K9" i="2" s="1"/>
  <c r="J26" i="2"/>
  <c r="K26" i="2" s="1"/>
  <c r="J8" i="2"/>
  <c r="K8" i="2" s="1"/>
  <c r="J25" i="2"/>
  <c r="J21" i="2"/>
  <c r="J14" i="2"/>
  <c r="J13" i="2"/>
  <c r="J7" i="2"/>
  <c r="K7" i="2" s="1"/>
  <c r="J12" i="2"/>
  <c r="K12" i="2" s="1"/>
  <c r="J46" i="2"/>
  <c r="J41" i="2"/>
  <c r="K41" i="2" s="1"/>
  <c r="J11" i="2"/>
  <c r="K11" i="2" s="1"/>
  <c r="J6" i="2"/>
  <c r="K5" i="2" s="1"/>
  <c r="J20" i="2"/>
  <c r="K20" i="2" s="1"/>
  <c r="J24" i="2"/>
  <c r="K24" i="2" s="1"/>
  <c r="J19" i="2"/>
  <c r="K19" i="2" s="1"/>
  <c r="J45" i="2"/>
  <c r="K45" i="2" s="1"/>
  <c r="J18" i="2"/>
  <c r="K18" i="2" s="1"/>
  <c r="J29" i="2"/>
  <c r="K29" i="2" s="1"/>
  <c r="J44" i="2"/>
  <c r="J28" i="2"/>
  <c r="K28" i="2" s="1"/>
  <c r="J42" i="2"/>
  <c r="J27" i="2"/>
  <c r="K27" i="2" s="1"/>
  <c r="J43" i="2"/>
  <c r="K43" i="2" s="1"/>
  <c r="J30" i="2"/>
  <c r="J40" i="2"/>
  <c r="J23" i="2"/>
  <c r="K23" i="2" s="1"/>
  <c r="J48" i="2"/>
  <c r="K47" i="2" s="1"/>
  <c r="J39" i="2"/>
  <c r="J22" i="2"/>
  <c r="J55" i="2"/>
  <c r="J38" i="2"/>
  <c r="K38" i="2" s="1"/>
  <c r="J17" i="2"/>
  <c r="K17" i="2" s="1"/>
  <c r="J54" i="2"/>
  <c r="J16" i="2"/>
  <c r="K16" i="2" s="1"/>
  <c r="K14" i="2" l="1"/>
  <c r="K21" i="2"/>
  <c r="K35" i="2"/>
</calcChain>
</file>

<file path=xl/sharedStrings.xml><?xml version="1.0" encoding="utf-8"?>
<sst xmlns="http://schemas.openxmlformats.org/spreadsheetml/2006/main" count="2143" uniqueCount="259">
  <si>
    <t>experimental ID*</t>
  </si>
  <si>
    <t>mouse ID**</t>
  </si>
  <si>
    <t>gender</t>
  </si>
  <si>
    <t>genotype</t>
  </si>
  <si>
    <t>treatment</t>
  </si>
  <si>
    <t>EMCN area in %***</t>
  </si>
  <si>
    <t xml:space="preserve">average EMCN area in % </t>
  </si>
  <si>
    <t>#26</t>
  </si>
  <si>
    <t>m</t>
  </si>
  <si>
    <t>#24</t>
  </si>
  <si>
    <t>#25</t>
  </si>
  <si>
    <t>#27</t>
  </si>
  <si>
    <t>#22</t>
  </si>
  <si>
    <t>f</t>
  </si>
  <si>
    <t>#29</t>
  </si>
  <si>
    <t>#28</t>
  </si>
  <si>
    <t>* ID indicates individual experiements (N)</t>
  </si>
  <si>
    <t>** each ear was counted as seperated n</t>
  </si>
  <si>
    <t>*** measurement done in ImageJ</t>
  </si>
  <si>
    <t>ear</t>
  </si>
  <si>
    <t>LDL184</t>
  </si>
  <si>
    <t>#50</t>
  </si>
  <si>
    <t>Left</t>
  </si>
  <si>
    <t>Rapa</t>
  </si>
  <si>
    <t>Right</t>
  </si>
  <si>
    <t>#07</t>
  </si>
  <si>
    <t>#03</t>
  </si>
  <si>
    <t>#06</t>
  </si>
  <si>
    <t>#30</t>
  </si>
  <si>
    <t>#11</t>
  </si>
  <si>
    <t>#12</t>
  </si>
  <si>
    <t>#08</t>
  </si>
  <si>
    <t>#47</t>
  </si>
  <si>
    <t>#48</t>
  </si>
  <si>
    <t>#14</t>
  </si>
  <si>
    <t>#05</t>
  </si>
  <si>
    <t>LDL207</t>
  </si>
  <si>
    <t>#04</t>
  </si>
  <si>
    <t>#16</t>
  </si>
  <si>
    <t>#17</t>
  </si>
  <si>
    <t>#18</t>
  </si>
  <si>
    <t>#91</t>
  </si>
  <si>
    <t>#01</t>
  </si>
  <si>
    <t>#02</t>
  </si>
  <si>
    <t>#21</t>
  </si>
  <si>
    <t>#15</t>
  </si>
  <si>
    <t>#20</t>
  </si>
  <si>
    <t>Summary</t>
  </si>
  <si>
    <t>No</t>
  </si>
  <si>
    <t>ns</t>
  </si>
  <si>
    <t>Yes</t>
  </si>
  <si>
    <t>**</t>
  </si>
  <si>
    <t>****</t>
  </si>
  <si>
    <t>&lt;0,0001</t>
  </si>
  <si>
    <t>***</t>
  </si>
  <si>
    <t>**** displayed in figure</t>
  </si>
  <si>
    <t>Pik3caH1047R; Cre-</t>
  </si>
  <si>
    <t>Pik3caH1047R; Cre+</t>
  </si>
  <si>
    <t>LDL103</t>
  </si>
  <si>
    <t>2nd</t>
  </si>
  <si>
    <t>1st</t>
  </si>
  <si>
    <t>#10</t>
  </si>
  <si>
    <t>#697</t>
  </si>
  <si>
    <t>#694</t>
  </si>
  <si>
    <t>#692</t>
  </si>
  <si>
    <t>#703</t>
  </si>
  <si>
    <t>#699</t>
  </si>
  <si>
    <t>#666</t>
  </si>
  <si>
    <t>#670</t>
  </si>
  <si>
    <t>#700</t>
  </si>
  <si>
    <t>#669</t>
  </si>
  <si>
    <t>#667</t>
  </si>
  <si>
    <t>#76</t>
  </si>
  <si>
    <t>#67</t>
  </si>
  <si>
    <t>#66</t>
  </si>
  <si>
    <t>#77</t>
  </si>
  <si>
    <t>#74</t>
  </si>
  <si>
    <t>#73</t>
  </si>
  <si>
    <t>#65</t>
  </si>
  <si>
    <t>#63</t>
  </si>
  <si>
    <t>Ctrl</t>
  </si>
  <si>
    <t>LDL48</t>
  </si>
  <si>
    <t>LDL15</t>
  </si>
  <si>
    <t>#32</t>
  </si>
  <si>
    <t>#31</t>
  </si>
  <si>
    <t>LDL91</t>
  </si>
  <si>
    <t>#855</t>
  </si>
  <si>
    <t>#829</t>
  </si>
  <si>
    <t>#875</t>
  </si>
  <si>
    <t>#296</t>
  </si>
  <si>
    <t>#772</t>
  </si>
  <si>
    <t>#775</t>
  </si>
  <si>
    <t>#784</t>
  </si>
  <si>
    <t>#776</t>
  </si>
  <si>
    <t>#782</t>
  </si>
  <si>
    <t>#785</t>
  </si>
  <si>
    <t>#854</t>
  </si>
  <si>
    <t>#827</t>
  </si>
  <si>
    <t>#297</t>
  </si>
  <si>
    <t>#825</t>
  </si>
  <si>
    <t>#873</t>
  </si>
  <si>
    <t>#771</t>
  </si>
  <si>
    <t>#781</t>
  </si>
  <si>
    <t>#477</t>
  </si>
  <si>
    <t>#478</t>
  </si>
  <si>
    <t>#295</t>
  </si>
  <si>
    <t>#672</t>
  </si>
  <si>
    <t xml:space="preserve">average Vessel diameter in % </t>
  </si>
  <si>
    <t>Statistics (Ordinary one-way ANOVA, multiple comparison) Veels growth</t>
  </si>
  <si>
    <t>LDL119</t>
  </si>
  <si>
    <t>LDL120</t>
  </si>
  <si>
    <t>LDL092</t>
  </si>
  <si>
    <t>Treatment</t>
  </si>
  <si>
    <t>Paired t test</t>
  </si>
  <si>
    <t>    P value</t>
  </si>
  <si>
    <t>    P value summary</t>
  </si>
  <si>
    <t>    Significantly different (P &lt; 0.05)?</t>
  </si>
  <si>
    <t>    One- or two-tailed P value?</t>
  </si>
  <si>
    <t>Two-tailed</t>
  </si>
  <si>
    <t>    t, df</t>
  </si>
  <si>
    <t>t=4,241, df=41</t>
  </si>
  <si>
    <t>    Number of pairs</t>
  </si>
  <si>
    <t>t=0,2614, df=22</t>
  </si>
  <si>
    <t>Tukey's multiple comparisons test</t>
  </si>
  <si>
    <t>Mean Diff,</t>
  </si>
  <si>
    <t>95,00% CI of diff,</t>
  </si>
  <si>
    <t>Below threshold?</t>
  </si>
  <si>
    <t>Adjusted P Value</t>
  </si>
  <si>
    <t>*</t>
  </si>
  <si>
    <t>average Vessel diameter (μm)</t>
  </si>
  <si>
    <t>Increase of vessel diameter in % ****</t>
  </si>
  <si>
    <t>Statistics (Ordinary one-way ANOVA, multiple comparison) Vessel diameter</t>
  </si>
  <si>
    <t>*** measurement done in ImageJ (mean =/&gt; 3 vessels measured )</t>
  </si>
  <si>
    <t>Vessel diameter ***</t>
  </si>
  <si>
    <t>&gt;0,9999</t>
  </si>
  <si>
    <t>Late treatment scheme (n=/&gt; 4/ treatment and genotype; N=2)</t>
  </si>
  <si>
    <t>Statistics (Ordinary one-way ANOVA, multiple comparison) Vessel growth</t>
  </si>
  <si>
    <t>Vessel diameter (μm)***</t>
  </si>
  <si>
    <t>****displayed in figure</t>
  </si>
  <si>
    <t>Pik3caH1047R; iChr2-Mosaic; Vegfr1-Cre+</t>
  </si>
  <si>
    <t>Late treatment scheme (n=3 mice/ treatment; N=3)</t>
  </si>
  <si>
    <t>Pre-treatment nuclei count**</t>
  </si>
  <si>
    <t>Post-treatment nuclei count**</t>
  </si>
  <si>
    <t>**displayed in figure</t>
  </si>
  <si>
    <t>BAY-826</t>
  </si>
  <si>
    <t>BAY-826+Rapa</t>
  </si>
  <si>
    <t>  Rapa vs. BAY-826+Rapa</t>
  </si>
  <si>
    <t>  BAY-826 vs. BAY-826+Rapa</t>
  </si>
  <si>
    <t>mouse ID</t>
  </si>
  <si>
    <t>Statistics BAY-826 + Rapa</t>
  </si>
  <si>
    <t>BAY-826 + Rapa</t>
  </si>
  <si>
    <t>  AAV-TIE2-ECD vs. Rapa</t>
  </si>
  <si>
    <t>AAV-TIE2-ECD + Rapa</t>
  </si>
  <si>
    <t>AAV-TIE2-ECD</t>
  </si>
  <si>
    <t>Vessel area expansion in % (ear)</t>
  </si>
  <si>
    <t>Vessel area expansion in % (mouse) ****</t>
  </si>
  <si>
    <t>Number of families</t>
  </si>
  <si>
    <t>Number of comparisons per family</t>
  </si>
  <si>
    <t>Alpha</t>
  </si>
  <si>
    <t>  Vehicle vs. BAY-826</t>
  </si>
  <si>
    <t>5,468 to 118,9</t>
  </si>
  <si>
    <t>  Vehicle vs. Rapa</t>
  </si>
  <si>
    <t>-53,88 to 66,45</t>
  </si>
  <si>
    <t>  Vehicle vs. BAY-826 + Rapa</t>
  </si>
  <si>
    <t>35,35 to 155,7</t>
  </si>
  <si>
    <t>  BAY-826 vs. Rapa</t>
  </si>
  <si>
    <t>-116,1 to 4,257</t>
  </si>
  <si>
    <t>  BAY-826 vs. BAY-826 + Rapa</t>
  </si>
  <si>
    <t>-26,84 to 93,49</t>
  </si>
  <si>
    <t>  Rapa vs. BAY-826 + Rapa</t>
  </si>
  <si>
    <t>25,81 to 152,6</t>
  </si>
  <si>
    <t>Test details</t>
  </si>
  <si>
    <t>Mean 1</t>
  </si>
  <si>
    <t>Mean 2</t>
  </si>
  <si>
    <t>SE of diff,</t>
  </si>
  <si>
    <t>n1</t>
  </si>
  <si>
    <t>n2</t>
  </si>
  <si>
    <t>q</t>
  </si>
  <si>
    <t>DF</t>
  </si>
  <si>
    <t>  Vehicle vs. BAY-826+Rapa</t>
  </si>
  <si>
    <t>5,580 to 81,33</t>
  </si>
  <si>
    <t>-26,36 to 70,54</t>
  </si>
  <si>
    <t>50,79 to 129,9</t>
  </si>
  <si>
    <t>-73,69 to 30,96</t>
  </si>
  <si>
    <t>  AAV-TIE2-ECD vs. AAV-TIE2-ECD + Rapa</t>
  </si>
  <si>
    <t>2,663 to 91,12</t>
  </si>
  <si>
    <t>  Rapa vs. AAV-TIE2-ECD + Rapa</t>
  </si>
  <si>
    <t>14,69 to 121,8</t>
  </si>
  <si>
    <t>Vessel diameter expansion in % (ear)</t>
  </si>
  <si>
    <t>Vessel diameter expansion in % (mouse) ****</t>
  </si>
  <si>
    <t>-99,94 to -56,86</t>
  </si>
  <si>
    <t>-40,86 to 10,50</t>
  </si>
  <si>
    <t>-115,7 to -48,83</t>
  </si>
  <si>
    <t>-41,04 to 12,81</t>
  </si>
  <si>
    <t>36,44 to 90,01</t>
  </si>
  <si>
    <t>-38,11 to 30,43</t>
  </si>
  <si>
    <t>36,31 to 92,27</t>
  </si>
  <si>
    <t>-104,1 to -30,05</t>
  </si>
  <si>
    <t>-30,22 to 32,35</t>
  </si>
  <si>
    <t>30,25 to 106,0</t>
  </si>
  <si>
    <t>Cre+ Ctrl</t>
  </si>
  <si>
    <t>Cre- Ctrl</t>
  </si>
  <si>
    <t>  Cre+ Ctrl vs. AAV-TIE2-ECD</t>
  </si>
  <si>
    <t>  Cre+ Ctrl vs. Rapa</t>
  </si>
  <si>
    <t>  Cre+ Ctrl vs. AAV-TIE2-ECD + Rapa</t>
  </si>
  <si>
    <t>  Cre- Ctrl vs. Ctrl</t>
  </si>
  <si>
    <t>  Cre- Ctrl Ctrl vs. AAV-TIE2-ECD</t>
  </si>
  <si>
    <t>  Cre- Ctrl Ctrl vs. Rapa</t>
  </si>
  <si>
    <t>  Cre- Ctrl Ctrl vs. AAV-TIE2-ECD + Rapa</t>
  </si>
  <si>
    <t>  Cre- Ctrll vs. Ctrl</t>
  </si>
  <si>
    <t>  Cre- Ctrl vs. AAV-TIE2-ECD</t>
  </si>
  <si>
    <t>  Cre- Ctrl vs. Rapa</t>
  </si>
  <si>
    <t>  Cre- Ctrl vs. AAV-TIE2-ECD + Rapa</t>
  </si>
  <si>
    <t>Late treatment scheme (n=/&gt; 4/ treatment; N=4)</t>
  </si>
  <si>
    <t>46,08 to 122,4</t>
  </si>
  <si>
    <t>-19,21 to 61,70</t>
  </si>
  <si>
    <t>71,25 to 152,2</t>
  </si>
  <si>
    <t>-103,4 to -22,52</t>
  </si>
  <si>
    <t>-12,97 to 67,94</t>
  </si>
  <si>
    <t>47,82 to 133,1</t>
  </si>
  <si>
    <t>Late treatment scheme (n=4/ treatment and genotype; N=2)</t>
  </si>
  <si>
    <t>Vehicle</t>
  </si>
  <si>
    <t>untreated</t>
  </si>
  <si>
    <t>  untreated vs. AAV-TIE2-ECD</t>
  </si>
  <si>
    <t>  untreated  vs. Rapa</t>
  </si>
  <si>
    <t>  untreated  vs. AAV-TIE2-ECD + Rapa</t>
  </si>
  <si>
    <t>  untreated  vs. AAV-TIE2-ECD</t>
  </si>
  <si>
    <t>  untreated vs. Rapa</t>
  </si>
  <si>
    <t>  untreated vs. AAV-TIE2-ECD + Rapa</t>
  </si>
  <si>
    <t>Column B</t>
  </si>
  <si>
    <t>untreated/Post-treatment</t>
  </si>
  <si>
    <t>vs.</t>
  </si>
  <si>
    <t>vs,</t>
  </si>
  <si>
    <t>Column A</t>
  </si>
  <si>
    <t>untreatedl/Pre-treatment</t>
  </si>
  <si>
    <t>How big is the difference?</t>
  </si>
  <si>
    <t>    Mean of differences (B - A)</t>
  </si>
  <si>
    <t>    SD of differences</t>
  </si>
  <si>
    <t>    SEM of differences</t>
  </si>
  <si>
    <t>    95% confidence interval</t>
  </si>
  <si>
    <t>3,966 to 11,18</t>
  </si>
  <si>
    <t>    R squared (partial eta squared)</t>
  </si>
  <si>
    <t>How effective was the pairing?</t>
  </si>
  <si>
    <t>    Correlation coefficient (r)</t>
  </si>
  <si>
    <t>    P value (one tailed)</t>
  </si>
  <si>
    <t>    Was the pairing significantly effective?</t>
  </si>
  <si>
    <t>Statistics untreated</t>
  </si>
  <si>
    <t>BAY-826+Rapa/Post-treatment</t>
  </si>
  <si>
    <t>BAY-826+Rapa/Pre-treatment</t>
  </si>
  <si>
    <t>-1,507 to 1,942</t>
  </si>
  <si>
    <t>age</t>
  </si>
  <si>
    <t>8w</t>
  </si>
  <si>
    <t>11w</t>
  </si>
  <si>
    <t>Exact adjusted P Value</t>
  </si>
  <si>
    <t>Exact Adjusted P Value</t>
  </si>
  <si>
    <r>
      <t xml:space="preserve">Figure 8k:  </t>
    </r>
    <r>
      <rPr>
        <sz val="12"/>
        <color rgb="FF000000"/>
        <rFont val="Calibri"/>
        <family val="2"/>
        <scheme val="minor"/>
      </rPr>
      <t>Quantification of clonal expansion showing nuclei counts pre- and post-treatment in untreated and BAY-826 + Rapa treated animals.</t>
    </r>
  </si>
  <si>
    <r>
      <t xml:space="preserve">Figure 8h: </t>
    </r>
    <r>
      <rPr>
        <sz val="12"/>
        <color rgb="FF000000"/>
        <rFont val="Calibri"/>
        <family val="2"/>
        <scheme val="minor"/>
      </rPr>
      <t xml:space="preserve">Quantification of  vessel dilation in advanced Pik3ca-driven VM after lligand neutralization using AAV-TIE2-ECD or/and rapamycin (Rapa) (10 mg/kg by intraperitoneal injection, i.p.). </t>
    </r>
  </si>
  <si>
    <r>
      <t xml:space="preserve">Figure 8g: </t>
    </r>
    <r>
      <rPr>
        <sz val="12"/>
        <color rgb="FF000000"/>
        <rFont val="Calibri"/>
        <family val="2"/>
        <scheme val="minor"/>
      </rPr>
      <t xml:space="preserve">Quantification of  vessel growth in advanced Pik3ca-driven VM after lligand neutralization using AAV-TIE2-ECD or/and rapamycin (Rapa) (10 mg/kg by intraperitoneal injection, i.p.). </t>
    </r>
  </si>
  <si>
    <r>
      <t>Figure 8d:</t>
    </r>
    <r>
      <rPr>
        <sz val="12"/>
        <color rgb="FF000000"/>
        <rFont val="Calibri"/>
        <family val="2"/>
      </rPr>
      <t xml:space="preserve"> Quantification of  vessel diameter in advanced Pik3ca-driven VM after therapeutic treatment with the TIE2 inhibitor BAY-826 (50 mg/kg by oral gavage) and rapamycin (Rapa) (10 mg/kg by intraperitoneal injection, i.p.).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</si>
</sst>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8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rgb="FF000000"/>
      <name val="Helvetica Neue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 (Body)"/>
    </font>
    <font>
      <sz val="12"/>
      <color theme="0"/>
      <name val="Calibri"/>
      <family val="2"/>
    </font>
    <font>
      <sz val="8"/>
      <name val="Arial"/>
      <family val="2"/>
    </font>
    <font>
      <b/>
      <sz val="12"/>
      <color theme="0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rgb="FFFF0000"/>
      <name val="Calibri"/>
      <family val="2"/>
      <scheme val="minor"/>
    </font>
    <font>
      <sz val="12"/>
      <color rgb="FFFF0000"/>
      <name val="Calibri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</font>
    <font>
      <sz val="12"/>
      <color theme="1"/>
      <name val="Helvetica Neue"/>
      <family val="2"/>
    </font>
    <font>
      <b/>
      <sz val="12"/>
      <color theme="1"/>
      <name val="Calibri (Body)"/>
    </font>
    <font>
      <sz val="12"/>
      <color theme="1"/>
      <name val="Calibri (Body)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2"/>
        <bgColor rgb="FF000000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2" borderId="4" xfId="0" applyFont="1" applyFill="1" applyBorder="1" applyAlignment="1">
      <alignment horizontal="left"/>
    </xf>
    <xf numFmtId="0" fontId="2" fillId="2" borderId="4" xfId="0" applyFont="1" applyFill="1" applyBorder="1"/>
    <xf numFmtId="0" fontId="0" fillId="0" borderId="4" xfId="0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2" fontId="0" fillId="0" borderId="0" xfId="0" applyNumberFormat="1"/>
    <xf numFmtId="0" fontId="2" fillId="0" borderId="0" xfId="0" applyFont="1" applyAlignment="1">
      <alignment horizontal="left"/>
    </xf>
    <xf numFmtId="0" fontId="4" fillId="0" borderId="0" xfId="0" applyFont="1"/>
    <xf numFmtId="0" fontId="5" fillId="0" borderId="4" xfId="0" applyFont="1" applyBorder="1" applyAlignment="1">
      <alignment horizontal="left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2" fontId="8" fillId="0" borderId="0" xfId="0" applyNumberFormat="1" applyFont="1"/>
    <xf numFmtId="0" fontId="7" fillId="3" borderId="4" xfId="0" applyFont="1" applyFill="1" applyBorder="1" applyAlignment="1">
      <alignment horizontal="left"/>
    </xf>
    <xf numFmtId="0" fontId="7" fillId="3" borderId="4" xfId="0" applyFont="1" applyFill="1" applyBorder="1"/>
    <xf numFmtId="0" fontId="8" fillId="0" borderId="4" xfId="0" applyFont="1" applyBorder="1" applyAlignment="1">
      <alignment horizontal="left"/>
    </xf>
    <xf numFmtId="2" fontId="8" fillId="0" borderId="4" xfId="0" applyNumberFormat="1" applyFont="1" applyBorder="1" applyAlignment="1">
      <alignment horizontal="left"/>
    </xf>
    <xf numFmtId="1" fontId="8" fillId="0" borderId="4" xfId="0" applyNumberFormat="1" applyFont="1" applyBorder="1" applyAlignment="1">
      <alignment horizontal="left"/>
    </xf>
    <xf numFmtId="2" fontId="8" fillId="4" borderId="4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/>
    <xf numFmtId="0" fontId="0" fillId="0" borderId="4" xfId="0" applyBorder="1"/>
    <xf numFmtId="0" fontId="8" fillId="0" borderId="3" xfId="0" applyFont="1" applyBorder="1" applyAlignment="1">
      <alignment horizontal="left"/>
    </xf>
    <xf numFmtId="1" fontId="8" fillId="0" borderId="3" xfId="0" applyNumberFormat="1" applyFont="1" applyBorder="1" applyAlignment="1">
      <alignment horizontal="left"/>
    </xf>
    <xf numFmtId="1" fontId="8" fillId="4" borderId="4" xfId="0" applyNumberFormat="1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" fontId="8" fillId="4" borderId="3" xfId="0" applyNumberFormat="1" applyFont="1" applyFill="1" applyBorder="1" applyAlignment="1">
      <alignment horizontal="left"/>
    </xf>
    <xf numFmtId="2" fontId="8" fillId="0" borderId="3" xfId="0" applyNumberFormat="1" applyFont="1" applyBorder="1" applyAlignment="1">
      <alignment horizontal="left"/>
    </xf>
    <xf numFmtId="3" fontId="8" fillId="5" borderId="0" xfId="0" applyNumberFormat="1" applyFont="1" applyFill="1" applyAlignment="1">
      <alignment horizontal="left"/>
    </xf>
    <xf numFmtId="3" fontId="0" fillId="0" borderId="4" xfId="0" applyNumberFormat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165" fontId="0" fillId="0" borderId="4" xfId="0" applyNumberFormat="1" applyBorder="1" applyAlignment="1">
      <alignment horizontal="left"/>
    </xf>
    <xf numFmtId="2" fontId="0" fillId="5" borderId="4" xfId="0" applyNumberFormat="1" applyFill="1" applyBorder="1" applyAlignment="1">
      <alignment horizontal="left"/>
    </xf>
    <xf numFmtId="0" fontId="13" fillId="6" borderId="1" xfId="0" applyFont="1" applyFill="1" applyBorder="1"/>
    <xf numFmtId="0" fontId="14" fillId="6" borderId="2" xfId="0" applyFont="1" applyFill="1" applyBorder="1"/>
    <xf numFmtId="0" fontId="14" fillId="6" borderId="2" xfId="0" applyFont="1" applyFill="1" applyBorder="1" applyAlignment="1">
      <alignment horizontal="left"/>
    </xf>
    <xf numFmtId="2" fontId="14" fillId="6" borderId="2" xfId="0" applyNumberFormat="1" applyFont="1" applyFill="1" applyBorder="1"/>
    <xf numFmtId="0" fontId="3" fillId="7" borderId="2" xfId="0" applyFont="1" applyFill="1" applyBorder="1" applyAlignment="1">
      <alignment horizontal="left"/>
    </xf>
    <xf numFmtId="0" fontId="3" fillId="7" borderId="2" xfId="0" applyFont="1" applyFill="1" applyBorder="1"/>
    <xf numFmtId="0" fontId="3" fillId="7" borderId="3" xfId="0" applyFont="1" applyFill="1" applyBorder="1"/>
    <xf numFmtId="0" fontId="15" fillId="0" borderId="0" xfId="0" applyFont="1"/>
    <xf numFmtId="0" fontId="15" fillId="0" borderId="0" xfId="0" applyFont="1" applyAlignment="1">
      <alignment horizontal="left"/>
    </xf>
    <xf numFmtId="0" fontId="3" fillId="7" borderId="3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left"/>
    </xf>
    <xf numFmtId="0" fontId="1" fillId="7" borderId="3" xfId="0" applyFont="1" applyFill="1" applyBorder="1"/>
    <xf numFmtId="0" fontId="15" fillId="0" borderId="0" xfId="0" applyFont="1" applyAlignment="1">
      <alignment horizontal="center"/>
    </xf>
    <xf numFmtId="0" fontId="16" fillId="6" borderId="2" xfId="0" applyFont="1" applyFill="1" applyBorder="1"/>
    <xf numFmtId="0" fontId="16" fillId="6" borderId="3" xfId="0" applyFont="1" applyFill="1" applyBorder="1"/>
    <xf numFmtId="0" fontId="1" fillId="7" borderId="1" xfId="0" applyFont="1" applyFill="1" applyBorder="1"/>
    <xf numFmtId="0" fontId="1" fillId="7" borderId="2" xfId="0" applyFont="1" applyFill="1" applyBorder="1"/>
    <xf numFmtId="0" fontId="16" fillId="0" borderId="0" xfId="0" applyFont="1"/>
    <xf numFmtId="0" fontId="17" fillId="0" borderId="4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7" fillId="8" borderId="4" xfId="0" applyFont="1" applyFill="1" applyBorder="1" applyAlignment="1">
      <alignment horizontal="left"/>
    </xf>
    <xf numFmtId="0" fontId="19" fillId="0" borderId="4" xfId="0" applyFont="1" applyBorder="1" applyAlignment="1">
      <alignment horizontal="left"/>
    </xf>
    <xf numFmtId="0" fontId="20" fillId="0" borderId="4" xfId="0" applyFont="1" applyBorder="1" applyAlignment="1">
      <alignment horizontal="left"/>
    </xf>
    <xf numFmtId="49" fontId="0" fillId="0" borderId="4" xfId="0" applyNumberFormat="1" applyBorder="1" applyAlignment="1">
      <alignment horizontal="left"/>
    </xf>
    <xf numFmtId="49" fontId="8" fillId="0" borderId="4" xfId="0" applyNumberFormat="1" applyFont="1" applyBorder="1" applyAlignment="1">
      <alignment horizontal="left"/>
    </xf>
    <xf numFmtId="0" fontId="7" fillId="3" borderId="5" xfId="0" applyFont="1" applyFill="1" applyBorder="1"/>
    <xf numFmtId="0" fontId="7" fillId="3" borderId="5" xfId="0" applyFont="1" applyFill="1" applyBorder="1" applyAlignment="1">
      <alignment horizontal="left"/>
    </xf>
    <xf numFmtId="0" fontId="0" fillId="2" borderId="4" xfId="0" applyFill="1" applyBorder="1"/>
    <xf numFmtId="2" fontId="0" fillId="2" borderId="4" xfId="0" applyNumberFormat="1" applyFill="1" applyBorder="1"/>
    <xf numFmtId="2" fontId="0" fillId="0" borderId="4" xfId="0" applyNumberFormat="1" applyBorder="1"/>
    <xf numFmtId="2" fontId="4" fillId="3" borderId="4" xfId="0" applyNumberFormat="1" applyFont="1" applyFill="1" applyBorder="1"/>
    <xf numFmtId="0" fontId="1" fillId="7" borderId="7" xfId="0" applyFont="1" applyFill="1" applyBorder="1"/>
    <xf numFmtId="0" fontId="3" fillId="7" borderId="8" xfId="0" applyFont="1" applyFill="1" applyBorder="1"/>
    <xf numFmtId="0" fontId="2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15" fillId="0" borderId="4" xfId="0" applyFont="1" applyBorder="1" applyAlignment="1">
      <alignment horizontal="left"/>
    </xf>
    <xf numFmtId="0" fontId="18" fillId="0" borderId="4" xfId="0" applyFont="1" applyBorder="1" applyAlignment="1">
      <alignment horizontal="left"/>
    </xf>
    <xf numFmtId="0" fontId="21" fillId="0" borderId="4" xfId="0" applyFont="1" applyBorder="1" applyAlignment="1">
      <alignment horizontal="left"/>
    </xf>
    <xf numFmtId="0" fontId="14" fillId="6" borderId="3" xfId="0" applyFont="1" applyFill="1" applyBorder="1"/>
    <xf numFmtId="0" fontId="8" fillId="0" borderId="4" xfId="0" applyFont="1" applyBorder="1" applyAlignment="1">
      <alignment horizontal="left" vertical="top"/>
    </xf>
    <xf numFmtId="0" fontId="22" fillId="0" borderId="4" xfId="0" applyFont="1" applyBorder="1" applyAlignment="1">
      <alignment horizontal="left"/>
    </xf>
    <xf numFmtId="0" fontId="23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1" fillId="0" borderId="5" xfId="0" applyFont="1" applyBorder="1" applyAlignment="1">
      <alignment horizontal="left"/>
    </xf>
    <xf numFmtId="0" fontId="24" fillId="0" borderId="4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8" fillId="0" borderId="4" xfId="0" applyFont="1" applyBorder="1"/>
    <xf numFmtId="2" fontId="8" fillId="9" borderId="4" xfId="0" applyNumberFormat="1" applyFont="1" applyFill="1" applyBorder="1" applyAlignment="1">
      <alignment horizontal="left"/>
    </xf>
    <xf numFmtId="164" fontId="8" fillId="0" borderId="4" xfId="0" applyNumberFormat="1" applyFont="1" applyBorder="1" applyAlignment="1">
      <alignment horizontal="left"/>
    </xf>
    <xf numFmtId="164" fontId="0" fillId="0" borderId="4" xfId="0" applyNumberFormat="1" applyBorder="1" applyAlignment="1">
      <alignment horizontal="left"/>
    </xf>
    <xf numFmtId="164" fontId="8" fillId="0" borderId="0" xfId="0" applyNumberFormat="1" applyFont="1" applyAlignment="1">
      <alignment horizontal="left"/>
    </xf>
    <xf numFmtId="0" fontId="2" fillId="0" borderId="0" xfId="0" applyFont="1"/>
    <xf numFmtId="0" fontId="25" fillId="0" borderId="4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26" fillId="0" borderId="4" xfId="0" applyFont="1" applyBorder="1" applyAlignment="1">
      <alignment horizontal="left"/>
    </xf>
    <xf numFmtId="0" fontId="27" fillId="0" borderId="4" xfId="0" applyFont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7" fillId="2" borderId="5" xfId="0" applyFont="1" applyFill="1" applyBorder="1"/>
    <xf numFmtId="0" fontId="7" fillId="8" borderId="5" xfId="0" applyFont="1" applyFill="1" applyBorder="1"/>
    <xf numFmtId="11" fontId="8" fillId="0" borderId="4" xfId="0" applyNumberFormat="1" applyFont="1" applyBorder="1" applyAlignment="1">
      <alignment horizontal="left"/>
    </xf>
    <xf numFmtId="11" fontId="0" fillId="0" borderId="4" xfId="0" applyNumberFormat="1" applyBorder="1" applyAlignment="1">
      <alignment horizontal="left"/>
    </xf>
    <xf numFmtId="0" fontId="7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7A1FB-48EF-834F-B1C3-2D6F5DB032D4}">
  <dimension ref="A1:U101"/>
  <sheetViews>
    <sheetView tabSelected="1" zoomScale="62" workbookViewId="0">
      <selection activeCell="N34" sqref="N34"/>
    </sheetView>
  </sheetViews>
  <sheetFormatPr baseColWidth="10" defaultRowHeight="16" x14ac:dyDescent="0.2"/>
  <cols>
    <col min="1" max="2" width="18" customWidth="1"/>
    <col min="6" max="6" width="22" customWidth="1"/>
    <col min="7" max="7" width="22.83203125" customWidth="1"/>
    <col min="8" max="8" width="21.6640625" customWidth="1"/>
    <col min="9" max="9" width="26" customWidth="1"/>
    <col min="10" max="10" width="29.6640625" customWidth="1"/>
    <col min="11" max="11" width="35.5" customWidth="1"/>
    <col min="13" max="13" width="30.5" customWidth="1"/>
    <col min="14" max="14" width="31.1640625" customWidth="1"/>
    <col min="15" max="15" width="16.6640625" customWidth="1"/>
    <col min="16" max="16" width="16.1640625" customWidth="1"/>
    <col min="17" max="17" width="18.5" customWidth="1"/>
    <col min="18" max="18" width="15" customWidth="1"/>
    <col min="19" max="19" width="14.5" customWidth="1"/>
  </cols>
  <sheetData>
    <row r="1" spans="1:21" x14ac:dyDescent="0.2">
      <c r="A1" s="99" t="s">
        <v>258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</row>
    <row r="2" spans="1:21" x14ac:dyDescent="0.2">
      <c r="A2" s="11"/>
      <c r="B2" s="12"/>
      <c r="C2" s="12"/>
      <c r="D2" s="12"/>
      <c r="E2" s="12"/>
      <c r="F2" s="13"/>
      <c r="G2" s="14"/>
      <c r="H2" s="14"/>
      <c r="I2" s="12"/>
      <c r="J2" s="11"/>
    </row>
    <row r="3" spans="1:21" x14ac:dyDescent="0.2">
      <c r="A3" s="36" t="s">
        <v>135</v>
      </c>
      <c r="B3" s="37"/>
      <c r="C3" s="37"/>
      <c r="D3" s="37"/>
      <c r="E3" s="37"/>
      <c r="F3" s="38"/>
      <c r="G3" s="39"/>
      <c r="H3" s="39"/>
      <c r="I3" s="37"/>
      <c r="J3" s="49"/>
      <c r="K3" s="50"/>
      <c r="M3" s="68" t="s">
        <v>108</v>
      </c>
      <c r="N3" s="69"/>
      <c r="O3" s="69"/>
      <c r="P3" s="69"/>
      <c r="Q3" s="69"/>
      <c r="R3" s="69"/>
      <c r="S3" s="69"/>
      <c r="T3" s="69"/>
      <c r="U3" s="69"/>
    </row>
    <row r="4" spans="1:21" x14ac:dyDescent="0.2">
      <c r="A4" s="63" t="s">
        <v>0</v>
      </c>
      <c r="B4" s="63" t="s">
        <v>1</v>
      </c>
      <c r="C4" s="63" t="s">
        <v>2</v>
      </c>
      <c r="D4" s="63" t="s">
        <v>250</v>
      </c>
      <c r="E4" s="63" t="s">
        <v>19</v>
      </c>
      <c r="F4" s="63" t="s">
        <v>3</v>
      </c>
      <c r="G4" s="63" t="s">
        <v>4</v>
      </c>
      <c r="H4" s="63" t="s">
        <v>5</v>
      </c>
      <c r="I4" s="63" t="s">
        <v>6</v>
      </c>
      <c r="J4" s="62" t="s">
        <v>154</v>
      </c>
      <c r="K4" s="62" t="s">
        <v>155</v>
      </c>
      <c r="M4" s="10" t="s">
        <v>156</v>
      </c>
      <c r="N4" s="10">
        <v>1</v>
      </c>
      <c r="O4" s="10"/>
      <c r="P4" s="10"/>
      <c r="Q4" s="58"/>
      <c r="R4" s="58"/>
      <c r="S4" s="24"/>
      <c r="T4" s="24"/>
      <c r="U4" s="24"/>
    </row>
    <row r="5" spans="1:21" x14ac:dyDescent="0.2">
      <c r="A5" s="17" t="s">
        <v>20</v>
      </c>
      <c r="B5" s="17" t="s">
        <v>11</v>
      </c>
      <c r="C5" s="17" t="s">
        <v>13</v>
      </c>
      <c r="D5" s="17" t="s">
        <v>251</v>
      </c>
      <c r="E5" s="17" t="s">
        <v>22</v>
      </c>
      <c r="F5" s="17" t="s">
        <v>56</v>
      </c>
      <c r="G5" s="17" t="s">
        <v>144</v>
      </c>
      <c r="H5" s="18">
        <v>10.71</v>
      </c>
      <c r="I5" s="17"/>
      <c r="J5" s="18">
        <f t="shared" ref="J5:J29" si="0">((H5-$I$29)/$I$29)*100</f>
        <v>-8.6776859504132204</v>
      </c>
      <c r="K5" s="65">
        <f>AVERAGE(J5:J6)</f>
        <v>-3.3057851239669409</v>
      </c>
      <c r="M5" s="10" t="s">
        <v>157</v>
      </c>
      <c r="N5" s="10">
        <v>6</v>
      </c>
      <c r="O5" s="10"/>
      <c r="P5" s="10"/>
      <c r="Q5" s="58"/>
      <c r="R5" s="58"/>
      <c r="S5" s="24"/>
      <c r="T5" s="24"/>
      <c r="U5" s="24"/>
    </row>
    <row r="6" spans="1:21" x14ac:dyDescent="0.2">
      <c r="A6" s="17" t="s">
        <v>20</v>
      </c>
      <c r="B6" s="17" t="s">
        <v>11</v>
      </c>
      <c r="C6" s="17" t="s">
        <v>13</v>
      </c>
      <c r="D6" s="17" t="s">
        <v>251</v>
      </c>
      <c r="E6" s="17" t="s">
        <v>24</v>
      </c>
      <c r="F6" s="17" t="s">
        <v>56</v>
      </c>
      <c r="G6" s="17" t="s">
        <v>144</v>
      </c>
      <c r="H6" s="18">
        <v>11.97</v>
      </c>
      <c r="I6" s="17"/>
      <c r="J6" s="18">
        <f t="shared" si="0"/>
        <v>2.0661157024793391</v>
      </c>
      <c r="K6" s="64"/>
      <c r="M6" s="10" t="s">
        <v>158</v>
      </c>
      <c r="N6" s="10">
        <v>0.05</v>
      </c>
      <c r="O6" s="10"/>
      <c r="P6" s="10"/>
      <c r="Q6" s="10"/>
      <c r="R6" s="10"/>
      <c r="S6" s="24"/>
      <c r="T6" s="24"/>
      <c r="U6" s="24"/>
    </row>
    <row r="7" spans="1:21" x14ac:dyDescent="0.2">
      <c r="A7" s="17" t="s">
        <v>20</v>
      </c>
      <c r="B7" s="17" t="s">
        <v>43</v>
      </c>
      <c r="C7" s="17" t="s">
        <v>8</v>
      </c>
      <c r="D7" s="17" t="s">
        <v>251</v>
      </c>
      <c r="E7" s="17" t="s">
        <v>24</v>
      </c>
      <c r="F7" s="17" t="s">
        <v>56</v>
      </c>
      <c r="G7" s="17" t="s">
        <v>144</v>
      </c>
      <c r="H7" s="18">
        <v>11.58</v>
      </c>
      <c r="I7" s="17"/>
      <c r="J7" s="18">
        <f t="shared" si="0"/>
        <v>-1.259346713892173</v>
      </c>
      <c r="K7" s="66">
        <f>J7</f>
        <v>-1.259346713892173</v>
      </c>
      <c r="M7" s="10"/>
      <c r="N7" s="10"/>
      <c r="O7" s="10"/>
      <c r="P7" s="10"/>
      <c r="Q7" s="10"/>
      <c r="R7" s="10"/>
      <c r="S7" s="24"/>
      <c r="T7" s="24"/>
      <c r="U7" s="24"/>
    </row>
    <row r="8" spans="1:21" x14ac:dyDescent="0.2">
      <c r="A8" s="17" t="s">
        <v>20</v>
      </c>
      <c r="B8" s="17" t="s">
        <v>26</v>
      </c>
      <c r="C8" s="17" t="s">
        <v>13</v>
      </c>
      <c r="D8" s="17" t="s">
        <v>251</v>
      </c>
      <c r="E8" s="17" t="s">
        <v>22</v>
      </c>
      <c r="F8" s="17" t="s">
        <v>56</v>
      </c>
      <c r="G8" s="17" t="s">
        <v>145</v>
      </c>
      <c r="H8" s="18">
        <v>11.77</v>
      </c>
      <c r="I8" s="17"/>
      <c r="J8" s="18">
        <f t="shared" si="0"/>
        <v>0.36075036075035188</v>
      </c>
      <c r="K8" s="66">
        <f>J8</f>
        <v>0.36075036075035188</v>
      </c>
      <c r="M8" s="56" t="s">
        <v>123</v>
      </c>
      <c r="N8" s="56" t="s">
        <v>124</v>
      </c>
      <c r="O8" s="56" t="s">
        <v>125</v>
      </c>
      <c r="P8" s="56" t="s">
        <v>126</v>
      </c>
      <c r="Q8" s="70" t="s">
        <v>47</v>
      </c>
      <c r="R8" s="70" t="s">
        <v>127</v>
      </c>
      <c r="S8" s="3"/>
      <c r="T8" s="24"/>
      <c r="U8" s="24"/>
    </row>
    <row r="9" spans="1:21" x14ac:dyDescent="0.2">
      <c r="A9" s="17" t="s">
        <v>20</v>
      </c>
      <c r="B9" s="17" t="s">
        <v>27</v>
      </c>
      <c r="C9" s="17" t="s">
        <v>8</v>
      </c>
      <c r="D9" s="17" t="s">
        <v>251</v>
      </c>
      <c r="E9" s="17" t="s">
        <v>22</v>
      </c>
      <c r="F9" s="17" t="s">
        <v>56</v>
      </c>
      <c r="G9" s="17" t="s">
        <v>145</v>
      </c>
      <c r="H9" s="18">
        <v>13.17</v>
      </c>
      <c r="I9" s="17"/>
      <c r="J9" s="18">
        <f t="shared" si="0"/>
        <v>12.298307752853201</v>
      </c>
      <c r="K9" s="65">
        <f>AVERAGE(J9:J10)</f>
        <v>12.895185622458346</v>
      </c>
      <c r="M9" s="10" t="s">
        <v>159</v>
      </c>
      <c r="N9" s="10">
        <v>62.19</v>
      </c>
      <c r="O9" s="10" t="s">
        <v>160</v>
      </c>
      <c r="P9" s="10" t="s">
        <v>50</v>
      </c>
      <c r="Q9" s="10" t="s">
        <v>128</v>
      </c>
      <c r="R9" s="10">
        <v>2.9700000000000001E-2</v>
      </c>
      <c r="S9" s="3"/>
      <c r="T9" s="24"/>
      <c r="U9" s="24"/>
    </row>
    <row r="10" spans="1:21" x14ac:dyDescent="0.2">
      <c r="A10" s="17" t="s">
        <v>20</v>
      </c>
      <c r="B10" s="17" t="s">
        <v>27</v>
      </c>
      <c r="C10" s="83" t="s">
        <v>8</v>
      </c>
      <c r="D10" s="17" t="s">
        <v>251</v>
      </c>
      <c r="E10" s="17" t="s">
        <v>24</v>
      </c>
      <c r="F10" s="17" t="s">
        <v>56</v>
      </c>
      <c r="G10" s="17" t="s">
        <v>145</v>
      </c>
      <c r="H10" s="17">
        <v>13.31</v>
      </c>
      <c r="I10" s="17"/>
      <c r="J10" s="18">
        <f t="shared" si="0"/>
        <v>13.492063492063492</v>
      </c>
      <c r="K10" s="64"/>
      <c r="M10" s="24" t="s">
        <v>161</v>
      </c>
      <c r="N10" s="3">
        <v>6.2839999999999998</v>
      </c>
      <c r="O10" s="3" t="s">
        <v>162</v>
      </c>
      <c r="P10" s="3" t="s">
        <v>48</v>
      </c>
      <c r="Q10" s="3" t="s">
        <v>49</v>
      </c>
      <c r="R10" s="3">
        <v>0.9899</v>
      </c>
      <c r="S10" s="3"/>
      <c r="T10" s="24"/>
      <c r="U10" s="24"/>
    </row>
    <row r="11" spans="1:21" x14ac:dyDescent="0.2">
      <c r="A11" s="17" t="s">
        <v>20</v>
      </c>
      <c r="B11" s="17" t="s">
        <v>25</v>
      </c>
      <c r="C11" s="17" t="s">
        <v>8</v>
      </c>
      <c r="D11" s="17" t="s">
        <v>251</v>
      </c>
      <c r="E11" s="17" t="s">
        <v>22</v>
      </c>
      <c r="F11" s="17" t="s">
        <v>56</v>
      </c>
      <c r="G11" s="17" t="s">
        <v>145</v>
      </c>
      <c r="H11" s="18">
        <v>11.69</v>
      </c>
      <c r="I11" s="17"/>
      <c r="J11" s="18">
        <f t="shared" si="0"/>
        <v>-0.32139577594123991</v>
      </c>
      <c r="K11" s="66">
        <f>J11</f>
        <v>-0.32139577594123991</v>
      </c>
      <c r="M11" s="24" t="s">
        <v>163</v>
      </c>
      <c r="N11" s="3">
        <v>95.51</v>
      </c>
      <c r="O11" s="3" t="s">
        <v>164</v>
      </c>
      <c r="P11" s="3" t="s">
        <v>50</v>
      </c>
      <c r="Q11" s="3" t="s">
        <v>51</v>
      </c>
      <c r="R11" s="3">
        <v>2E-3</v>
      </c>
      <c r="S11" s="3"/>
      <c r="T11" s="24"/>
      <c r="U11" s="24"/>
    </row>
    <row r="12" spans="1:21" x14ac:dyDescent="0.2">
      <c r="A12" s="17" t="s">
        <v>20</v>
      </c>
      <c r="B12" s="17" t="s">
        <v>10</v>
      </c>
      <c r="C12" s="17" t="s">
        <v>8</v>
      </c>
      <c r="D12" s="17" t="s">
        <v>251</v>
      </c>
      <c r="E12" s="17" t="s">
        <v>24</v>
      </c>
      <c r="F12" s="17" t="s">
        <v>56</v>
      </c>
      <c r="G12" s="17" t="s">
        <v>23</v>
      </c>
      <c r="H12" s="18">
        <v>11.01</v>
      </c>
      <c r="I12" s="17"/>
      <c r="J12" s="18">
        <f t="shared" si="0"/>
        <v>-6.1196379378197632</v>
      </c>
      <c r="K12" s="65">
        <f>AVERAGE(J12:J13)</f>
        <v>-4.2437360619178897</v>
      </c>
      <c r="M12" s="24" t="s">
        <v>165</v>
      </c>
      <c r="N12" s="3">
        <v>-55.9</v>
      </c>
      <c r="O12" s="3" t="s">
        <v>166</v>
      </c>
      <c r="P12" s="3" t="s">
        <v>48</v>
      </c>
      <c r="Q12" s="3" t="s">
        <v>49</v>
      </c>
      <c r="R12" s="3">
        <v>7.2599999999999998E-2</v>
      </c>
      <c r="S12" s="3"/>
      <c r="T12" s="24"/>
      <c r="U12" s="24"/>
    </row>
    <row r="13" spans="1:21" x14ac:dyDescent="0.2">
      <c r="A13" s="17" t="s">
        <v>20</v>
      </c>
      <c r="B13" s="17" t="s">
        <v>10</v>
      </c>
      <c r="C13" s="17" t="s">
        <v>8</v>
      </c>
      <c r="D13" s="17" t="s">
        <v>251</v>
      </c>
      <c r="E13" s="17" t="s">
        <v>22</v>
      </c>
      <c r="F13" s="17" t="s">
        <v>56</v>
      </c>
      <c r="G13" s="17" t="s">
        <v>23</v>
      </c>
      <c r="H13" s="18">
        <v>11.45</v>
      </c>
      <c r="I13" s="17"/>
      <c r="J13" s="18">
        <f t="shared" si="0"/>
        <v>-2.3678341860160153</v>
      </c>
      <c r="K13" s="64"/>
      <c r="M13" s="24" t="s">
        <v>167</v>
      </c>
      <c r="N13" s="3">
        <v>33.33</v>
      </c>
      <c r="O13" s="3" t="s">
        <v>168</v>
      </c>
      <c r="P13" s="3" t="s">
        <v>48</v>
      </c>
      <c r="Q13" s="3" t="s">
        <v>49</v>
      </c>
      <c r="R13" s="3">
        <v>0.40460000000000002</v>
      </c>
      <c r="S13" s="3"/>
      <c r="T13" s="24"/>
      <c r="U13" s="24"/>
    </row>
    <row r="14" spans="1:21" x14ac:dyDescent="0.2">
      <c r="A14" s="17" t="s">
        <v>20</v>
      </c>
      <c r="B14" s="17" t="s">
        <v>21</v>
      </c>
      <c r="C14" s="17" t="s">
        <v>8</v>
      </c>
      <c r="D14" s="17" t="s">
        <v>251</v>
      </c>
      <c r="E14" s="17" t="s">
        <v>22</v>
      </c>
      <c r="F14" s="17" t="s">
        <v>56</v>
      </c>
      <c r="G14" s="17" t="s">
        <v>23</v>
      </c>
      <c r="H14" s="18">
        <v>10.53</v>
      </c>
      <c r="I14" s="17"/>
      <c r="J14" s="18">
        <f t="shared" si="0"/>
        <v>-10.212514757969315</v>
      </c>
      <c r="K14" s="65">
        <f>AVERAGE(J14:J15)</f>
        <v>6.9690410599501442</v>
      </c>
      <c r="M14" s="24" t="s">
        <v>169</v>
      </c>
      <c r="N14" s="3">
        <v>89.23</v>
      </c>
      <c r="O14" s="3" t="s">
        <v>170</v>
      </c>
      <c r="P14" s="3" t="s">
        <v>50</v>
      </c>
      <c r="Q14" s="3" t="s">
        <v>51</v>
      </c>
      <c r="R14" s="3">
        <v>5.4000000000000003E-3</v>
      </c>
      <c r="S14" s="3"/>
      <c r="T14" s="24"/>
      <c r="U14" s="24"/>
    </row>
    <row r="15" spans="1:21" x14ac:dyDescent="0.2">
      <c r="A15" s="17" t="s">
        <v>20</v>
      </c>
      <c r="B15" s="17" t="s">
        <v>21</v>
      </c>
      <c r="C15" s="17" t="s">
        <v>8</v>
      </c>
      <c r="D15" s="17" t="s">
        <v>251</v>
      </c>
      <c r="E15" s="17" t="s">
        <v>24</v>
      </c>
      <c r="F15" s="17" t="s">
        <v>56</v>
      </c>
      <c r="G15" s="17" t="s">
        <v>23</v>
      </c>
      <c r="H15" s="18">
        <v>14.56</v>
      </c>
      <c r="I15" s="19"/>
      <c r="J15" s="18">
        <f t="shared" si="0"/>
        <v>24.150596877869603</v>
      </c>
      <c r="K15" s="64"/>
      <c r="M15" s="24"/>
      <c r="N15" s="24"/>
      <c r="O15" s="24"/>
      <c r="P15" s="24"/>
      <c r="Q15" s="24"/>
      <c r="R15" s="24"/>
      <c r="S15" s="24"/>
      <c r="T15" s="24"/>
      <c r="U15" s="24"/>
    </row>
    <row r="16" spans="1:21" x14ac:dyDescent="0.2">
      <c r="A16" s="17" t="s">
        <v>20</v>
      </c>
      <c r="B16" s="17" t="s">
        <v>9</v>
      </c>
      <c r="C16" s="17" t="s">
        <v>13</v>
      </c>
      <c r="D16" s="17" t="s">
        <v>251</v>
      </c>
      <c r="E16" s="17" t="s">
        <v>22</v>
      </c>
      <c r="F16" s="17" t="s">
        <v>56</v>
      </c>
      <c r="G16" s="17" t="s">
        <v>221</v>
      </c>
      <c r="H16" s="17">
        <v>9.94</v>
      </c>
      <c r="I16" s="17"/>
      <c r="J16" s="18">
        <f t="shared" si="0"/>
        <v>-15.243342516069797</v>
      </c>
      <c r="K16" s="66">
        <f>J16</f>
        <v>-15.243342516069797</v>
      </c>
      <c r="M16" s="70" t="s">
        <v>171</v>
      </c>
      <c r="N16" s="70" t="s">
        <v>172</v>
      </c>
      <c r="O16" s="70" t="s">
        <v>173</v>
      </c>
      <c r="P16" s="70" t="s">
        <v>124</v>
      </c>
      <c r="Q16" s="70" t="s">
        <v>174</v>
      </c>
      <c r="R16" s="70" t="s">
        <v>175</v>
      </c>
      <c r="S16" s="70" t="s">
        <v>176</v>
      </c>
      <c r="T16" s="70" t="s">
        <v>177</v>
      </c>
      <c r="U16" s="70" t="s">
        <v>178</v>
      </c>
    </row>
    <row r="17" spans="1:21" x14ac:dyDescent="0.2">
      <c r="A17" s="17" t="s">
        <v>20</v>
      </c>
      <c r="B17" s="17" t="s">
        <v>28</v>
      </c>
      <c r="C17" s="17" t="s">
        <v>8</v>
      </c>
      <c r="D17" s="17" t="s">
        <v>251</v>
      </c>
      <c r="E17" s="17" t="s">
        <v>24</v>
      </c>
      <c r="F17" s="17" t="s">
        <v>56</v>
      </c>
      <c r="G17" s="17" t="s">
        <v>221</v>
      </c>
      <c r="H17" s="17">
        <v>10.77</v>
      </c>
      <c r="I17" s="17"/>
      <c r="J17" s="18">
        <f t="shared" si="0"/>
        <v>-8.1660763478945384</v>
      </c>
      <c r="K17" s="66">
        <f>J17</f>
        <v>-8.1660763478945384</v>
      </c>
      <c r="M17" s="3" t="s">
        <v>159</v>
      </c>
      <c r="N17" s="3">
        <v>160.30000000000001</v>
      </c>
      <c r="O17" s="3">
        <v>98.09</v>
      </c>
      <c r="P17" s="3">
        <v>62.19</v>
      </c>
      <c r="Q17" s="3">
        <v>19.510000000000002</v>
      </c>
      <c r="R17" s="3">
        <v>5</v>
      </c>
      <c r="S17" s="3">
        <v>5</v>
      </c>
      <c r="T17" s="3">
        <v>4.5069999999999997</v>
      </c>
      <c r="U17" s="3">
        <v>14</v>
      </c>
    </row>
    <row r="18" spans="1:21" x14ac:dyDescent="0.2">
      <c r="A18" s="17" t="s">
        <v>20</v>
      </c>
      <c r="B18" s="17" t="s">
        <v>29</v>
      </c>
      <c r="C18" s="17" t="s">
        <v>8</v>
      </c>
      <c r="D18" s="17" t="s">
        <v>251</v>
      </c>
      <c r="E18" s="17" t="s">
        <v>22</v>
      </c>
      <c r="F18" s="17" t="s">
        <v>57</v>
      </c>
      <c r="G18" s="17" t="s">
        <v>144</v>
      </c>
      <c r="H18" s="19">
        <v>24</v>
      </c>
      <c r="I18" s="17"/>
      <c r="J18" s="18">
        <f t="shared" si="0"/>
        <v>104.64384100747736</v>
      </c>
      <c r="K18" s="66">
        <f>J18</f>
        <v>104.64384100747736</v>
      </c>
      <c r="M18" s="3" t="s">
        <v>161</v>
      </c>
      <c r="N18" s="3">
        <v>160.30000000000001</v>
      </c>
      <c r="O18" s="3">
        <v>154</v>
      </c>
      <c r="P18" s="3">
        <v>6.2839999999999998</v>
      </c>
      <c r="Q18" s="3">
        <v>20.7</v>
      </c>
      <c r="R18" s="3">
        <v>5</v>
      </c>
      <c r="S18" s="3">
        <v>4</v>
      </c>
      <c r="T18" s="3">
        <v>0.4294</v>
      </c>
      <c r="U18" s="3">
        <v>14</v>
      </c>
    </row>
    <row r="19" spans="1:21" x14ac:dyDescent="0.2">
      <c r="A19" s="17" t="s">
        <v>20</v>
      </c>
      <c r="B19" s="17" t="s">
        <v>30</v>
      </c>
      <c r="C19" s="17" t="s">
        <v>8</v>
      </c>
      <c r="D19" s="17" t="s">
        <v>251</v>
      </c>
      <c r="E19" s="17" t="s">
        <v>22</v>
      </c>
      <c r="F19" s="17" t="s">
        <v>57</v>
      </c>
      <c r="G19" s="17" t="s">
        <v>144</v>
      </c>
      <c r="H19" s="19">
        <v>26.14</v>
      </c>
      <c r="I19" s="17"/>
      <c r="J19" s="18">
        <f t="shared" si="0"/>
        <v>122.89125016397745</v>
      </c>
      <c r="K19" s="66">
        <f>J19</f>
        <v>122.89125016397745</v>
      </c>
      <c r="M19" s="3" t="s">
        <v>163</v>
      </c>
      <c r="N19" s="3">
        <v>160.30000000000001</v>
      </c>
      <c r="O19" s="3">
        <v>64.760000000000005</v>
      </c>
      <c r="P19" s="3">
        <v>95.51</v>
      </c>
      <c r="Q19" s="3">
        <v>20.7</v>
      </c>
      <c r="R19" s="3">
        <v>5</v>
      </c>
      <c r="S19" s="3">
        <v>4</v>
      </c>
      <c r="T19" s="3">
        <v>6.5259999999999998</v>
      </c>
      <c r="U19" s="3">
        <v>14</v>
      </c>
    </row>
    <row r="20" spans="1:21" x14ac:dyDescent="0.2">
      <c r="A20" s="17" t="s">
        <v>20</v>
      </c>
      <c r="B20" s="17" t="s">
        <v>7</v>
      </c>
      <c r="C20" s="17" t="s">
        <v>13</v>
      </c>
      <c r="D20" s="17" t="s">
        <v>251</v>
      </c>
      <c r="E20" s="17" t="s">
        <v>22</v>
      </c>
      <c r="F20" s="17" t="s">
        <v>57</v>
      </c>
      <c r="G20" s="17" t="s">
        <v>144</v>
      </c>
      <c r="H20" s="19">
        <v>23.49</v>
      </c>
      <c r="I20" s="17"/>
      <c r="J20" s="18">
        <f t="shared" si="0"/>
        <v>100.29515938606846</v>
      </c>
      <c r="K20" s="66">
        <f>J20</f>
        <v>100.29515938606846</v>
      </c>
      <c r="M20" s="3" t="s">
        <v>165</v>
      </c>
      <c r="N20" s="3">
        <v>98.09</v>
      </c>
      <c r="O20" s="3">
        <v>154</v>
      </c>
      <c r="P20" s="3">
        <v>-55.9</v>
      </c>
      <c r="Q20" s="3">
        <v>20.7</v>
      </c>
      <c r="R20" s="3">
        <v>5</v>
      </c>
      <c r="S20" s="3">
        <v>4</v>
      </c>
      <c r="T20" s="3">
        <v>3.82</v>
      </c>
      <c r="U20" s="3">
        <v>14</v>
      </c>
    </row>
    <row r="21" spans="1:21" x14ac:dyDescent="0.2">
      <c r="A21" s="17" t="s">
        <v>20</v>
      </c>
      <c r="B21" s="17" t="s">
        <v>31</v>
      </c>
      <c r="C21" s="17" t="s">
        <v>8</v>
      </c>
      <c r="D21" s="17" t="s">
        <v>251</v>
      </c>
      <c r="E21" s="17" t="s">
        <v>22</v>
      </c>
      <c r="F21" s="17" t="s">
        <v>57</v>
      </c>
      <c r="G21" s="17" t="s">
        <v>145</v>
      </c>
      <c r="H21" s="19">
        <v>17</v>
      </c>
      <c r="I21" s="17"/>
      <c r="J21" s="18">
        <f t="shared" si="0"/>
        <v>44.956054046963132</v>
      </c>
      <c r="K21" s="65">
        <f>AVERAGE(J21:J22)</f>
        <v>51.180637544273907</v>
      </c>
      <c r="M21" s="3" t="s">
        <v>167</v>
      </c>
      <c r="N21" s="3">
        <v>98.09</v>
      </c>
      <c r="O21" s="3">
        <v>64.760000000000005</v>
      </c>
      <c r="P21" s="3">
        <v>33.33</v>
      </c>
      <c r="Q21" s="3">
        <v>20.7</v>
      </c>
      <c r="R21" s="3">
        <v>5</v>
      </c>
      <c r="S21" s="3">
        <v>4</v>
      </c>
      <c r="T21" s="3">
        <v>2.2770000000000001</v>
      </c>
      <c r="U21" s="3">
        <v>14</v>
      </c>
    </row>
    <row r="22" spans="1:21" x14ac:dyDescent="0.2">
      <c r="A22" s="17" t="s">
        <v>20</v>
      </c>
      <c r="B22" s="17" t="s">
        <v>31</v>
      </c>
      <c r="C22" s="17" t="s">
        <v>8</v>
      </c>
      <c r="D22" s="17" t="s">
        <v>251</v>
      </c>
      <c r="E22" s="17" t="s">
        <v>24</v>
      </c>
      <c r="F22" s="17" t="s">
        <v>57</v>
      </c>
      <c r="G22" s="17" t="s">
        <v>145</v>
      </c>
      <c r="H22" s="19">
        <v>18.46</v>
      </c>
      <c r="I22" s="84"/>
      <c r="J22" s="18">
        <f t="shared" si="0"/>
        <v>57.405221041584674</v>
      </c>
      <c r="K22" s="64"/>
      <c r="M22" s="3" t="s">
        <v>169</v>
      </c>
      <c r="N22" s="3">
        <v>154</v>
      </c>
      <c r="O22" s="3">
        <v>64.760000000000005</v>
      </c>
      <c r="P22" s="3">
        <v>89.23</v>
      </c>
      <c r="Q22" s="3">
        <v>21.82</v>
      </c>
      <c r="R22" s="3">
        <v>4</v>
      </c>
      <c r="S22" s="3">
        <v>4</v>
      </c>
      <c r="T22" s="3">
        <v>5.7839999999999998</v>
      </c>
      <c r="U22" s="3">
        <v>14</v>
      </c>
    </row>
    <row r="23" spans="1:21" x14ac:dyDescent="0.2">
      <c r="A23" s="17" t="s">
        <v>20</v>
      </c>
      <c r="B23" s="17" t="s">
        <v>32</v>
      </c>
      <c r="C23" s="17" t="s">
        <v>13</v>
      </c>
      <c r="D23" s="17" t="s">
        <v>251</v>
      </c>
      <c r="E23" s="17" t="s">
        <v>22</v>
      </c>
      <c r="F23" s="17" t="s">
        <v>57</v>
      </c>
      <c r="G23" s="17" t="s">
        <v>145</v>
      </c>
      <c r="H23" s="19">
        <v>20.84</v>
      </c>
      <c r="I23" s="17"/>
      <c r="J23" s="18">
        <f t="shared" si="0"/>
        <v>77.699068608159507</v>
      </c>
      <c r="K23" s="66">
        <f>J23</f>
        <v>77.699068608159507</v>
      </c>
    </row>
    <row r="24" spans="1:21" x14ac:dyDescent="0.2">
      <c r="A24" s="17" t="s">
        <v>20</v>
      </c>
      <c r="B24" s="17" t="s">
        <v>15</v>
      </c>
      <c r="C24" s="17" t="s">
        <v>13</v>
      </c>
      <c r="D24" s="17" t="s">
        <v>251</v>
      </c>
      <c r="E24" s="17" t="s">
        <v>22</v>
      </c>
      <c r="F24" s="17" t="s">
        <v>57</v>
      </c>
      <c r="G24" s="17" t="s">
        <v>23</v>
      </c>
      <c r="H24" s="19">
        <v>23.04</v>
      </c>
      <c r="I24" s="13"/>
      <c r="J24" s="18">
        <f t="shared" si="0"/>
        <v>96.458087367178251</v>
      </c>
      <c r="K24" s="65">
        <f>AVERAGE(J24:J25)</f>
        <v>107.37242555424373</v>
      </c>
    </row>
    <row r="25" spans="1:21" x14ac:dyDescent="0.2">
      <c r="A25" s="17" t="s">
        <v>20</v>
      </c>
      <c r="B25" s="17" t="s">
        <v>15</v>
      </c>
      <c r="C25" s="17" t="s">
        <v>13</v>
      </c>
      <c r="D25" s="17" t="s">
        <v>251</v>
      </c>
      <c r="E25" s="17" t="s">
        <v>24</v>
      </c>
      <c r="F25" s="17" t="s">
        <v>57</v>
      </c>
      <c r="G25" s="17" t="s">
        <v>23</v>
      </c>
      <c r="H25" s="19">
        <v>25.6</v>
      </c>
      <c r="I25" s="17"/>
      <c r="J25" s="18">
        <f t="shared" si="0"/>
        <v>118.2867637413092</v>
      </c>
      <c r="K25" s="64"/>
    </row>
    <row r="26" spans="1:21" x14ac:dyDescent="0.2">
      <c r="A26" s="17" t="s">
        <v>20</v>
      </c>
      <c r="B26" s="17" t="s">
        <v>14</v>
      </c>
      <c r="C26" s="17" t="s">
        <v>8</v>
      </c>
      <c r="D26" s="17" t="s">
        <v>251</v>
      </c>
      <c r="E26" s="17" t="s">
        <v>22</v>
      </c>
      <c r="F26" s="17" t="s">
        <v>57</v>
      </c>
      <c r="G26" s="17" t="s">
        <v>23</v>
      </c>
      <c r="H26" s="19">
        <v>28.12</v>
      </c>
      <c r="I26" s="17"/>
      <c r="J26" s="18">
        <f t="shared" si="0"/>
        <v>139.77436704709433</v>
      </c>
      <c r="K26" s="66">
        <f>J26</f>
        <v>139.77436704709433</v>
      </c>
    </row>
    <row r="27" spans="1:21" x14ac:dyDescent="0.2">
      <c r="A27" s="17" t="s">
        <v>20</v>
      </c>
      <c r="B27" s="17" t="s">
        <v>35</v>
      </c>
      <c r="C27" s="17" t="s">
        <v>8</v>
      </c>
      <c r="D27" s="17" t="s">
        <v>251</v>
      </c>
      <c r="E27" s="17" t="s">
        <v>22</v>
      </c>
      <c r="F27" s="17" t="s">
        <v>57</v>
      </c>
      <c r="G27" s="17" t="s">
        <v>221</v>
      </c>
      <c r="H27" s="19">
        <v>29.87</v>
      </c>
      <c r="I27" s="17"/>
      <c r="J27" s="18">
        <f t="shared" si="0"/>
        <v>154.69631378722289</v>
      </c>
      <c r="K27" s="66">
        <f>J27</f>
        <v>154.69631378722289</v>
      </c>
    </row>
    <row r="28" spans="1:21" x14ac:dyDescent="0.2">
      <c r="A28" s="17" t="s">
        <v>20</v>
      </c>
      <c r="B28" s="17" t="s">
        <v>34</v>
      </c>
      <c r="C28" s="17" t="s">
        <v>8</v>
      </c>
      <c r="D28" s="17" t="s">
        <v>251</v>
      </c>
      <c r="E28" s="17" t="s">
        <v>22</v>
      </c>
      <c r="F28" s="17" t="s">
        <v>57</v>
      </c>
      <c r="G28" s="17" t="s">
        <v>221</v>
      </c>
      <c r="H28" s="19">
        <v>29.61</v>
      </c>
      <c r="I28" s="17"/>
      <c r="J28" s="18">
        <f t="shared" si="0"/>
        <v>152.47933884297521</v>
      </c>
      <c r="K28" s="66">
        <f>J28</f>
        <v>152.47933884297521</v>
      </c>
    </row>
    <row r="29" spans="1:21" x14ac:dyDescent="0.2">
      <c r="A29" s="17" t="s">
        <v>20</v>
      </c>
      <c r="B29" s="17" t="s">
        <v>33</v>
      </c>
      <c r="C29" s="17" t="s">
        <v>13</v>
      </c>
      <c r="D29" s="17" t="s">
        <v>251</v>
      </c>
      <c r="E29" s="17" t="s">
        <v>22</v>
      </c>
      <c r="F29" s="17" t="s">
        <v>57</v>
      </c>
      <c r="G29" s="17" t="s">
        <v>221</v>
      </c>
      <c r="H29" s="19">
        <v>27.84</v>
      </c>
      <c r="I29" s="85">
        <f>AVERAGE(H5:H17)</f>
        <v>11.727692307692308</v>
      </c>
      <c r="J29" s="18">
        <f t="shared" si="0"/>
        <v>137.38685556867375</v>
      </c>
      <c r="K29" s="66">
        <f>J29</f>
        <v>137.38685556867375</v>
      </c>
    </row>
    <row r="30" spans="1:21" x14ac:dyDescent="0.2">
      <c r="A30" s="17" t="s">
        <v>36</v>
      </c>
      <c r="B30" s="17" t="s">
        <v>35</v>
      </c>
      <c r="C30" s="17" t="s">
        <v>8</v>
      </c>
      <c r="D30" s="17" t="s">
        <v>251</v>
      </c>
      <c r="E30" s="17" t="s">
        <v>22</v>
      </c>
      <c r="F30" s="17" t="s">
        <v>56</v>
      </c>
      <c r="G30" s="17" t="s">
        <v>144</v>
      </c>
      <c r="H30" s="18">
        <v>10.79</v>
      </c>
      <c r="I30" s="17"/>
      <c r="J30" s="18">
        <f t="shared" ref="J30:J55" si="1">((H30-$I$55)/$I$55)*100</f>
        <v>9.7660223804679447</v>
      </c>
      <c r="K30" s="24"/>
    </row>
    <row r="31" spans="1:21" x14ac:dyDescent="0.2">
      <c r="A31" s="17" t="s">
        <v>36</v>
      </c>
      <c r="B31" s="17" t="s">
        <v>37</v>
      </c>
      <c r="C31" s="17" t="s">
        <v>13</v>
      </c>
      <c r="D31" s="17" t="s">
        <v>251</v>
      </c>
      <c r="E31" s="17" t="s">
        <v>24</v>
      </c>
      <c r="F31" s="17" t="s">
        <v>56</v>
      </c>
      <c r="G31" s="17" t="s">
        <v>145</v>
      </c>
      <c r="H31" s="18">
        <v>8.9499999999999993</v>
      </c>
      <c r="I31" s="17"/>
      <c r="J31" s="18">
        <f t="shared" si="1"/>
        <v>-8.9521871820956331</v>
      </c>
      <c r="K31" s="65">
        <f>AVERAGE(J31:J32)</f>
        <v>-6.2054933875890157</v>
      </c>
    </row>
    <row r="32" spans="1:21" x14ac:dyDescent="0.2">
      <c r="A32" s="17" t="s">
        <v>36</v>
      </c>
      <c r="B32" s="17" t="s">
        <v>37</v>
      </c>
      <c r="C32" s="17" t="s">
        <v>13</v>
      </c>
      <c r="D32" s="17" t="s">
        <v>251</v>
      </c>
      <c r="E32" s="17" t="s">
        <v>22</v>
      </c>
      <c r="F32" s="17" t="s">
        <v>56</v>
      </c>
      <c r="G32" s="17" t="s">
        <v>145</v>
      </c>
      <c r="H32" s="18">
        <v>9.49</v>
      </c>
      <c r="I32" s="17"/>
      <c r="J32" s="18">
        <f t="shared" si="1"/>
        <v>-3.4587995930823991</v>
      </c>
      <c r="K32" s="64"/>
    </row>
    <row r="33" spans="1:11" x14ac:dyDescent="0.2">
      <c r="A33" s="17" t="s">
        <v>36</v>
      </c>
      <c r="B33" s="17" t="s">
        <v>25</v>
      </c>
      <c r="C33" s="17" t="s">
        <v>8</v>
      </c>
      <c r="D33" s="17" t="s">
        <v>251</v>
      </c>
      <c r="E33" s="17" t="s">
        <v>24</v>
      </c>
      <c r="F33" s="17" t="s">
        <v>56</v>
      </c>
      <c r="G33" s="17" t="s">
        <v>145</v>
      </c>
      <c r="H33" s="18">
        <v>9.9700000000000006</v>
      </c>
      <c r="I33" s="17"/>
      <c r="J33" s="18">
        <f t="shared" si="1"/>
        <v>1.4242115971515825</v>
      </c>
      <c r="K33" s="65">
        <f>AVERAGE(J33:J34)</f>
        <v>13.275686673448632</v>
      </c>
    </row>
    <row r="34" spans="1:11" x14ac:dyDescent="0.2">
      <c r="A34" s="17" t="s">
        <v>36</v>
      </c>
      <c r="B34" s="17" t="s">
        <v>25</v>
      </c>
      <c r="C34" s="17" t="s">
        <v>8</v>
      </c>
      <c r="D34" s="17" t="s">
        <v>251</v>
      </c>
      <c r="E34" s="17" t="s">
        <v>22</v>
      </c>
      <c r="F34" s="17" t="s">
        <v>56</v>
      </c>
      <c r="G34" s="17" t="s">
        <v>145</v>
      </c>
      <c r="H34" s="18">
        <v>12.3</v>
      </c>
      <c r="I34" s="17"/>
      <c r="J34" s="18">
        <f t="shared" si="1"/>
        <v>25.127161749745682</v>
      </c>
      <c r="K34" s="64"/>
    </row>
    <row r="35" spans="1:11" x14ac:dyDescent="0.2">
      <c r="A35" s="17" t="s">
        <v>36</v>
      </c>
      <c r="B35" s="17" t="s">
        <v>40</v>
      </c>
      <c r="C35" s="17" t="s">
        <v>13</v>
      </c>
      <c r="D35" s="17" t="s">
        <v>251</v>
      </c>
      <c r="E35" s="17" t="s">
        <v>24</v>
      </c>
      <c r="F35" s="17" t="s">
        <v>56</v>
      </c>
      <c r="G35" s="17" t="s">
        <v>145</v>
      </c>
      <c r="H35" s="18">
        <v>8.8000000000000007</v>
      </c>
      <c r="I35" s="17"/>
      <c r="J35" s="18">
        <f t="shared" si="1"/>
        <v>-10.478128179043738</v>
      </c>
      <c r="K35" s="65">
        <f>AVERAGE(J35:J36)</f>
        <v>-8.8504577822990864</v>
      </c>
    </row>
    <row r="36" spans="1:11" x14ac:dyDescent="0.2">
      <c r="A36" s="17" t="s">
        <v>36</v>
      </c>
      <c r="B36" s="17" t="s">
        <v>40</v>
      </c>
      <c r="C36" s="17" t="s">
        <v>13</v>
      </c>
      <c r="D36" s="17" t="s">
        <v>251</v>
      </c>
      <c r="E36" s="17" t="s">
        <v>22</v>
      </c>
      <c r="F36" s="17" t="s">
        <v>56</v>
      </c>
      <c r="G36" s="17" t="s">
        <v>145</v>
      </c>
      <c r="H36" s="18">
        <v>9.1199999999999992</v>
      </c>
      <c r="I36" s="17"/>
      <c r="J36" s="18">
        <f t="shared" si="1"/>
        <v>-7.222787385554434</v>
      </c>
      <c r="K36" s="64"/>
    </row>
    <row r="37" spans="1:11" x14ac:dyDescent="0.2">
      <c r="A37" s="17" t="s">
        <v>36</v>
      </c>
      <c r="B37" s="17" t="s">
        <v>38</v>
      </c>
      <c r="C37" s="17" t="s">
        <v>13</v>
      </c>
      <c r="D37" s="17" t="s">
        <v>251</v>
      </c>
      <c r="E37" s="17" t="s">
        <v>24</v>
      </c>
      <c r="F37" s="17" t="s">
        <v>56</v>
      </c>
      <c r="G37" s="17" t="s">
        <v>23</v>
      </c>
      <c r="H37" s="18">
        <v>9.26</v>
      </c>
      <c r="I37" s="17"/>
      <c r="J37" s="18">
        <f t="shared" si="1"/>
        <v>-5.7985757884028519</v>
      </c>
      <c r="K37" s="66">
        <f>J37</f>
        <v>-5.7985757884028519</v>
      </c>
    </row>
    <row r="38" spans="1:11" x14ac:dyDescent="0.2">
      <c r="A38" s="17" t="s">
        <v>36</v>
      </c>
      <c r="B38" s="17" t="s">
        <v>41</v>
      </c>
      <c r="C38" s="17" t="s">
        <v>8</v>
      </c>
      <c r="D38" s="17" t="s">
        <v>251</v>
      </c>
      <c r="E38" s="17" t="s">
        <v>24</v>
      </c>
      <c r="F38" s="17" t="s">
        <v>56</v>
      </c>
      <c r="G38" s="17" t="s">
        <v>23</v>
      </c>
      <c r="H38" s="18">
        <v>9.65</v>
      </c>
      <c r="I38" s="17"/>
      <c r="J38" s="18">
        <f t="shared" si="1"/>
        <v>-1.831129196337739</v>
      </c>
      <c r="K38" s="66">
        <f>J38</f>
        <v>-1.831129196337739</v>
      </c>
    </row>
    <row r="39" spans="1:11" x14ac:dyDescent="0.2">
      <c r="A39" s="17" t="s">
        <v>36</v>
      </c>
      <c r="B39" s="17" t="s">
        <v>39</v>
      </c>
      <c r="C39" s="17" t="s">
        <v>13</v>
      </c>
      <c r="D39" s="17" t="s">
        <v>251</v>
      </c>
      <c r="E39" s="17" t="s">
        <v>24</v>
      </c>
      <c r="F39" s="17" t="s">
        <v>56</v>
      </c>
      <c r="G39" s="17" t="s">
        <v>221</v>
      </c>
      <c r="H39" s="18">
        <v>9</v>
      </c>
      <c r="I39" s="18"/>
      <c r="J39" s="18">
        <f t="shared" si="1"/>
        <v>-8.4435401831129209</v>
      </c>
      <c r="K39" s="64"/>
    </row>
    <row r="40" spans="1:11" x14ac:dyDescent="0.2">
      <c r="A40" s="17" t="s">
        <v>36</v>
      </c>
      <c r="B40" s="17" t="s">
        <v>39</v>
      </c>
      <c r="C40" s="17" t="s">
        <v>13</v>
      </c>
      <c r="D40" s="17" t="s">
        <v>251</v>
      </c>
      <c r="E40" s="17" t="s">
        <v>22</v>
      </c>
      <c r="F40" s="17" t="s">
        <v>56</v>
      </c>
      <c r="G40" s="17" t="s">
        <v>221</v>
      </c>
      <c r="H40" s="18">
        <v>10.8</v>
      </c>
      <c r="I40" s="17"/>
      <c r="J40" s="18">
        <f t="shared" si="1"/>
        <v>9.8677517802645021</v>
      </c>
      <c r="K40" s="64"/>
    </row>
    <row r="41" spans="1:11" x14ac:dyDescent="0.2">
      <c r="A41" s="17" t="s">
        <v>36</v>
      </c>
      <c r="B41" s="17" t="s">
        <v>42</v>
      </c>
      <c r="C41" s="17" t="s">
        <v>13</v>
      </c>
      <c r="D41" s="17" t="s">
        <v>251</v>
      </c>
      <c r="E41" s="17" t="s">
        <v>24</v>
      </c>
      <c r="F41" s="17" t="s">
        <v>57</v>
      </c>
      <c r="G41" s="17" t="s">
        <v>144</v>
      </c>
      <c r="H41" s="18">
        <v>17.489999999999998</v>
      </c>
      <c r="I41" s="17"/>
      <c r="J41" s="18">
        <f t="shared" si="1"/>
        <v>77.924720244150549</v>
      </c>
      <c r="K41" s="65">
        <f>AVERAGE(J41:J42)</f>
        <v>79.094608341810769</v>
      </c>
    </row>
    <row r="42" spans="1:11" x14ac:dyDescent="0.2">
      <c r="A42" s="17" t="s">
        <v>36</v>
      </c>
      <c r="B42" s="17" t="s">
        <v>42</v>
      </c>
      <c r="C42" s="17" t="s">
        <v>13</v>
      </c>
      <c r="D42" s="17" t="s">
        <v>251</v>
      </c>
      <c r="E42" s="17" t="s">
        <v>22</v>
      </c>
      <c r="F42" s="17" t="s">
        <v>57</v>
      </c>
      <c r="G42" s="17" t="s">
        <v>144</v>
      </c>
      <c r="H42" s="18">
        <v>17.72</v>
      </c>
      <c r="I42" s="12"/>
      <c r="J42" s="18">
        <f t="shared" si="1"/>
        <v>80.264496439470989</v>
      </c>
      <c r="K42" s="64"/>
    </row>
    <row r="43" spans="1:11" x14ac:dyDescent="0.2">
      <c r="A43" s="17" t="s">
        <v>36</v>
      </c>
      <c r="B43" s="17" t="s">
        <v>27</v>
      </c>
      <c r="C43" s="17" t="s">
        <v>8</v>
      </c>
      <c r="D43" s="17" t="s">
        <v>251</v>
      </c>
      <c r="E43" s="17" t="s">
        <v>22</v>
      </c>
      <c r="F43" s="17" t="s">
        <v>57</v>
      </c>
      <c r="G43" s="17" t="s">
        <v>144</v>
      </c>
      <c r="H43" s="18">
        <v>21.05</v>
      </c>
      <c r="I43" s="17"/>
      <c r="J43" s="18">
        <f t="shared" si="1"/>
        <v>114.14038657171923</v>
      </c>
      <c r="K43" s="65">
        <f>AVERAGE(J43:J44)</f>
        <v>83.519837232960327</v>
      </c>
    </row>
    <row r="44" spans="1:11" x14ac:dyDescent="0.2">
      <c r="A44" s="17" t="s">
        <v>36</v>
      </c>
      <c r="B44" s="17" t="s">
        <v>27</v>
      </c>
      <c r="C44" s="17" t="s">
        <v>8</v>
      </c>
      <c r="D44" s="17" t="s">
        <v>251</v>
      </c>
      <c r="E44" s="17" t="s">
        <v>24</v>
      </c>
      <c r="F44" s="17" t="s">
        <v>57</v>
      </c>
      <c r="G44" s="17" t="s">
        <v>144</v>
      </c>
      <c r="H44" s="18">
        <v>15.03</v>
      </c>
      <c r="I44" s="17"/>
      <c r="J44" s="18">
        <f t="shared" si="1"/>
        <v>52.899287894201422</v>
      </c>
      <c r="K44" s="64"/>
    </row>
    <row r="45" spans="1:11" x14ac:dyDescent="0.2">
      <c r="A45" s="17" t="s">
        <v>36</v>
      </c>
      <c r="B45" s="17" t="s">
        <v>26</v>
      </c>
      <c r="C45" s="17" t="s">
        <v>13</v>
      </c>
      <c r="D45" s="17" t="s">
        <v>251</v>
      </c>
      <c r="E45" s="17" t="s">
        <v>24</v>
      </c>
      <c r="F45" s="17" t="s">
        <v>57</v>
      </c>
      <c r="G45" s="17" t="s">
        <v>145</v>
      </c>
      <c r="H45" s="18">
        <v>11.63</v>
      </c>
      <c r="I45" s="17"/>
      <c r="J45" s="18">
        <f t="shared" si="1"/>
        <v>18.311291963377425</v>
      </c>
      <c r="K45" s="65">
        <f>AVERAGE(J45:J46)</f>
        <v>54.933875890132242</v>
      </c>
    </row>
    <row r="46" spans="1:11" x14ac:dyDescent="0.2">
      <c r="A46" s="17" t="s">
        <v>36</v>
      </c>
      <c r="B46" s="17" t="s">
        <v>26</v>
      </c>
      <c r="C46" s="17" t="s">
        <v>13</v>
      </c>
      <c r="D46" s="17" t="s">
        <v>251</v>
      </c>
      <c r="E46" s="17" t="s">
        <v>22</v>
      </c>
      <c r="F46" s="17" t="s">
        <v>57</v>
      </c>
      <c r="G46" s="17" t="s">
        <v>145</v>
      </c>
      <c r="H46" s="18">
        <v>18.829999999999998</v>
      </c>
      <c r="I46" s="17"/>
      <c r="J46" s="18">
        <f t="shared" si="1"/>
        <v>91.556459816887056</v>
      </c>
      <c r="K46" s="64"/>
    </row>
    <row r="47" spans="1:11" x14ac:dyDescent="0.2">
      <c r="A47" s="17" t="s">
        <v>36</v>
      </c>
      <c r="B47" s="17" t="s">
        <v>12</v>
      </c>
      <c r="C47" s="17" t="s">
        <v>8</v>
      </c>
      <c r="D47" s="17" t="s">
        <v>251</v>
      </c>
      <c r="E47" s="17" t="s">
        <v>24</v>
      </c>
      <c r="F47" s="17" t="s">
        <v>57</v>
      </c>
      <c r="G47" s="17" t="s">
        <v>145</v>
      </c>
      <c r="H47" s="18">
        <v>16.920000000000002</v>
      </c>
      <c r="I47" s="17"/>
      <c r="J47" s="18">
        <f t="shared" si="1"/>
        <v>72.126144455747735</v>
      </c>
      <c r="K47" s="65">
        <f>AVERAGE(J47:J48)</f>
        <v>75.228891149542235</v>
      </c>
    </row>
    <row r="48" spans="1:11" x14ac:dyDescent="0.2">
      <c r="A48" s="17" t="s">
        <v>36</v>
      </c>
      <c r="B48" s="17" t="s">
        <v>12</v>
      </c>
      <c r="C48" s="17" t="s">
        <v>8</v>
      </c>
      <c r="D48" s="17" t="s">
        <v>251</v>
      </c>
      <c r="E48" s="17" t="s">
        <v>22</v>
      </c>
      <c r="F48" s="17" t="s">
        <v>57</v>
      </c>
      <c r="G48" s="17" t="s">
        <v>145</v>
      </c>
      <c r="H48" s="18">
        <v>17.53</v>
      </c>
      <c r="I48" s="24"/>
      <c r="J48" s="18">
        <f t="shared" si="1"/>
        <v>78.331637843336736</v>
      </c>
      <c r="K48" s="64"/>
    </row>
    <row r="49" spans="1:20" x14ac:dyDescent="0.2">
      <c r="A49" s="17" t="s">
        <v>36</v>
      </c>
      <c r="B49" s="17" t="s">
        <v>43</v>
      </c>
      <c r="C49" s="17" t="s">
        <v>13</v>
      </c>
      <c r="D49" s="17" t="s">
        <v>251</v>
      </c>
      <c r="E49" s="17" t="s">
        <v>24</v>
      </c>
      <c r="F49" s="17" t="s">
        <v>57</v>
      </c>
      <c r="G49" s="17" t="s">
        <v>23</v>
      </c>
      <c r="H49" s="18">
        <v>24.27</v>
      </c>
      <c r="I49" s="17"/>
      <c r="J49" s="18">
        <f t="shared" si="1"/>
        <v>146.8972533062055</v>
      </c>
      <c r="K49" s="65">
        <f>AVERAGE(J49:J50)</f>
        <v>178.38250254323501</v>
      </c>
    </row>
    <row r="50" spans="1:20" x14ac:dyDescent="0.2">
      <c r="A50" s="17" t="s">
        <v>36</v>
      </c>
      <c r="B50" s="17" t="s">
        <v>43</v>
      </c>
      <c r="C50" s="17" t="s">
        <v>13</v>
      </c>
      <c r="D50" s="17" t="s">
        <v>251</v>
      </c>
      <c r="E50" s="17" t="s">
        <v>22</v>
      </c>
      <c r="F50" s="17" t="s">
        <v>57</v>
      </c>
      <c r="G50" s="17" t="s">
        <v>23</v>
      </c>
      <c r="H50" s="18">
        <v>30.46</v>
      </c>
      <c r="I50" s="17"/>
      <c r="J50" s="18">
        <f t="shared" si="1"/>
        <v>209.86775178026451</v>
      </c>
      <c r="K50" s="64"/>
    </row>
    <row r="51" spans="1:20" x14ac:dyDescent="0.2">
      <c r="A51" s="17" t="s">
        <v>36</v>
      </c>
      <c r="B51" s="17" t="s">
        <v>44</v>
      </c>
      <c r="C51" s="17" t="s">
        <v>8</v>
      </c>
      <c r="D51" s="17" t="s">
        <v>251</v>
      </c>
      <c r="E51" s="17" t="s">
        <v>22</v>
      </c>
      <c r="F51" s="17" t="s">
        <v>57</v>
      </c>
      <c r="G51" s="17" t="s">
        <v>23</v>
      </c>
      <c r="H51" s="18">
        <v>28.55</v>
      </c>
      <c r="I51" s="17"/>
      <c r="J51" s="18">
        <f t="shared" si="1"/>
        <v>190.43743641912511</v>
      </c>
      <c r="K51" s="66">
        <f>J51</f>
        <v>190.43743641912511</v>
      </c>
    </row>
    <row r="52" spans="1:20" x14ac:dyDescent="0.2">
      <c r="A52" s="17" t="s">
        <v>36</v>
      </c>
      <c r="B52" s="17" t="s">
        <v>45</v>
      </c>
      <c r="C52" s="17" t="s">
        <v>13</v>
      </c>
      <c r="D52" s="17" t="s">
        <v>251</v>
      </c>
      <c r="E52" s="17" t="s">
        <v>24</v>
      </c>
      <c r="F52" s="17" t="s">
        <v>57</v>
      </c>
      <c r="G52" s="17" t="s">
        <v>221</v>
      </c>
      <c r="H52" s="18">
        <v>19.440000000000001</v>
      </c>
      <c r="I52" s="17"/>
      <c r="J52" s="18">
        <f t="shared" si="1"/>
        <v>97.7619532044761</v>
      </c>
      <c r="K52" s="67">
        <v>79.09</v>
      </c>
    </row>
    <row r="53" spans="1:20" x14ac:dyDescent="0.2">
      <c r="A53" s="17" t="s">
        <v>36</v>
      </c>
      <c r="B53" s="17" t="s">
        <v>45</v>
      </c>
      <c r="C53" s="17" t="s">
        <v>13</v>
      </c>
      <c r="D53" s="17" t="s">
        <v>251</v>
      </c>
      <c r="E53" s="17" t="s">
        <v>22</v>
      </c>
      <c r="F53" s="17" t="s">
        <v>57</v>
      </c>
      <c r="G53" s="17" t="s">
        <v>221</v>
      </c>
      <c r="H53" s="18">
        <v>24.56</v>
      </c>
      <c r="I53" s="17"/>
      <c r="J53" s="18">
        <f t="shared" si="1"/>
        <v>149.84740590030518</v>
      </c>
      <c r="K53" s="64"/>
    </row>
    <row r="54" spans="1:20" x14ac:dyDescent="0.2">
      <c r="A54" s="17" t="s">
        <v>36</v>
      </c>
      <c r="B54" s="17" t="s">
        <v>46</v>
      </c>
      <c r="C54" s="17" t="s">
        <v>8</v>
      </c>
      <c r="D54" s="17" t="s">
        <v>251</v>
      </c>
      <c r="E54" s="17" t="s">
        <v>24</v>
      </c>
      <c r="F54" s="17" t="s">
        <v>57</v>
      </c>
      <c r="G54" s="17" t="s">
        <v>221</v>
      </c>
      <c r="H54" s="18">
        <v>30.18</v>
      </c>
      <c r="I54" s="17"/>
      <c r="J54" s="18">
        <f t="shared" si="1"/>
        <v>207.01932858596135</v>
      </c>
      <c r="K54" s="67">
        <v>79.09</v>
      </c>
    </row>
    <row r="55" spans="1:20" x14ac:dyDescent="0.2">
      <c r="A55" s="17" t="s">
        <v>36</v>
      </c>
      <c r="B55" s="17" t="s">
        <v>46</v>
      </c>
      <c r="C55" s="17" t="s">
        <v>8</v>
      </c>
      <c r="D55" s="17" t="s">
        <v>251</v>
      </c>
      <c r="E55" s="17" t="s">
        <v>22</v>
      </c>
      <c r="F55" s="17" t="s">
        <v>57</v>
      </c>
      <c r="G55" s="17" t="s">
        <v>221</v>
      </c>
      <c r="H55" s="18">
        <v>35.29</v>
      </c>
      <c r="I55" s="85">
        <f>AVERAGE(H30:H40)</f>
        <v>9.83</v>
      </c>
      <c r="J55" s="18">
        <f t="shared" si="1"/>
        <v>259.00305188199388</v>
      </c>
      <c r="K55" s="64"/>
    </row>
    <row r="56" spans="1:20" x14ac:dyDescent="0.2">
      <c r="A56" s="22" t="s">
        <v>16</v>
      </c>
    </row>
    <row r="57" spans="1:20" x14ac:dyDescent="0.2">
      <c r="A57" s="12" t="s">
        <v>17</v>
      </c>
      <c r="K57" t="s">
        <v>55</v>
      </c>
      <c r="T57" s="13"/>
    </row>
    <row r="58" spans="1:20" x14ac:dyDescent="0.2">
      <c r="A58" s="12" t="s">
        <v>18</v>
      </c>
    </row>
    <row r="100" spans="1:10" x14ac:dyDescent="0.2">
      <c r="F100" s="5"/>
      <c r="H100" s="7"/>
      <c r="I100" s="5"/>
      <c r="J100" s="8"/>
    </row>
    <row r="101" spans="1:10" x14ac:dyDescent="0.2">
      <c r="A101" s="9"/>
      <c r="F101" s="5"/>
      <c r="G101" s="7"/>
      <c r="H101" s="7"/>
      <c r="I101" s="5"/>
      <c r="J101" s="8"/>
    </row>
  </sheetData>
  <sortState xmlns:xlrd2="http://schemas.microsoft.com/office/spreadsheetml/2017/richdata2" ref="A41:H55">
    <sortCondition ref="G41:G55"/>
  </sortState>
  <mergeCells count="1">
    <mergeCell ref="A1: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43BD2-D842-404E-84F3-ACFEF6AED1C2}">
  <dimension ref="A1:U84"/>
  <sheetViews>
    <sheetView zoomScale="68" workbookViewId="0">
      <selection activeCell="G40" sqref="G40"/>
    </sheetView>
  </sheetViews>
  <sheetFormatPr baseColWidth="10" defaultRowHeight="16" x14ac:dyDescent="0.2"/>
  <cols>
    <col min="1" max="1" width="20.33203125" customWidth="1"/>
    <col min="2" max="2" width="18.5" customWidth="1"/>
    <col min="6" max="6" width="24.83203125" customWidth="1"/>
    <col min="7" max="7" width="17.1640625" customWidth="1"/>
    <col min="8" max="8" width="24.33203125" customWidth="1"/>
    <col min="9" max="9" width="32.6640625" customWidth="1"/>
    <col min="10" max="10" width="34.6640625" customWidth="1"/>
    <col min="11" max="11" width="34.1640625" customWidth="1"/>
    <col min="13" max="13" width="32.6640625" customWidth="1"/>
    <col min="14" max="14" width="11.6640625" customWidth="1"/>
    <col min="15" max="15" width="22.1640625" customWidth="1"/>
    <col min="16" max="16" width="18.83203125" customWidth="1"/>
    <col min="18" max="18" width="22.5" customWidth="1"/>
    <col min="19" max="19" width="19.33203125" customWidth="1"/>
  </cols>
  <sheetData>
    <row r="1" spans="1:21" x14ac:dyDescent="0.2">
      <c r="A1" s="99" t="s">
        <v>258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</row>
    <row r="3" spans="1:21" x14ac:dyDescent="0.2">
      <c r="A3" s="36" t="s">
        <v>220</v>
      </c>
      <c r="B3" s="37"/>
      <c r="C3" s="37"/>
      <c r="D3" s="37"/>
      <c r="E3" s="37"/>
      <c r="F3" s="38"/>
      <c r="G3" s="39"/>
      <c r="H3" s="39"/>
      <c r="I3" s="37"/>
      <c r="J3" s="49"/>
      <c r="K3" s="49"/>
      <c r="L3" s="53"/>
      <c r="M3" s="51" t="s">
        <v>131</v>
      </c>
      <c r="N3" s="41"/>
      <c r="O3" s="41"/>
      <c r="P3" s="41"/>
      <c r="Q3" s="41"/>
      <c r="R3" s="41"/>
      <c r="S3" s="41"/>
      <c r="T3" s="41"/>
      <c r="U3" s="42"/>
    </row>
    <row r="4" spans="1:21" x14ac:dyDescent="0.2">
      <c r="A4" s="33" t="s">
        <v>0</v>
      </c>
      <c r="B4" s="33" t="s">
        <v>1</v>
      </c>
      <c r="C4" s="33" t="s">
        <v>2</v>
      </c>
      <c r="D4" s="33" t="s">
        <v>250</v>
      </c>
      <c r="E4" s="33" t="s">
        <v>19</v>
      </c>
      <c r="F4" s="33" t="s">
        <v>3</v>
      </c>
      <c r="G4" s="33" t="s">
        <v>4</v>
      </c>
      <c r="H4" s="33" t="s">
        <v>137</v>
      </c>
      <c r="I4" s="33" t="s">
        <v>129</v>
      </c>
      <c r="J4" s="16" t="s">
        <v>130</v>
      </c>
      <c r="K4" s="16" t="s">
        <v>130</v>
      </c>
      <c r="M4" s="71" t="s">
        <v>156</v>
      </c>
      <c r="N4" s="71">
        <v>1</v>
      </c>
      <c r="O4" s="71"/>
      <c r="P4" s="71"/>
      <c r="Q4" s="71"/>
      <c r="R4" s="71"/>
      <c r="S4" s="72"/>
      <c r="T4" s="72"/>
      <c r="U4" s="72"/>
    </row>
    <row r="5" spans="1:21" x14ac:dyDescent="0.2">
      <c r="A5" s="17" t="s">
        <v>36</v>
      </c>
      <c r="B5" s="17" t="s">
        <v>42</v>
      </c>
      <c r="C5" s="17" t="s">
        <v>8</v>
      </c>
      <c r="D5" s="17" t="s">
        <v>251</v>
      </c>
      <c r="E5" s="17" t="s">
        <v>24</v>
      </c>
      <c r="F5" s="17" t="s">
        <v>57</v>
      </c>
      <c r="G5" s="17" t="s">
        <v>144</v>
      </c>
      <c r="H5" s="86">
        <v>32.867017539999999</v>
      </c>
      <c r="I5" s="17"/>
      <c r="J5" s="18">
        <f>((H5-$I$26)/$I$26)*100</f>
        <v>53.79815089659148</v>
      </c>
      <c r="K5" s="65">
        <f>AVERAGE(J5:J6)</f>
        <v>36.669725577416799</v>
      </c>
      <c r="M5" s="54" t="s">
        <v>157</v>
      </c>
      <c r="N5" s="54">
        <v>6</v>
      </c>
      <c r="O5" s="54"/>
      <c r="P5" s="54"/>
      <c r="Q5" s="59"/>
      <c r="R5" s="59"/>
      <c r="S5" s="73"/>
      <c r="T5" s="3"/>
      <c r="U5" s="3"/>
    </row>
    <row r="6" spans="1:21" x14ac:dyDescent="0.2">
      <c r="A6" s="17" t="s">
        <v>36</v>
      </c>
      <c r="B6" s="17" t="s">
        <v>42</v>
      </c>
      <c r="C6" s="17" t="s">
        <v>13</v>
      </c>
      <c r="D6" s="17" t="s">
        <v>251</v>
      </c>
      <c r="E6" s="17" t="s">
        <v>22</v>
      </c>
      <c r="F6" s="17" t="s">
        <v>57</v>
      </c>
      <c r="G6" s="17" t="s">
        <v>144</v>
      </c>
      <c r="H6" s="86">
        <v>25.546250000000001</v>
      </c>
      <c r="I6" s="17"/>
      <c r="J6" s="18">
        <f t="shared" ref="J6:J12" si="0">((H6-$I$26)/$I$26)*100</f>
        <v>19.541300258242117</v>
      </c>
      <c r="K6" s="64"/>
      <c r="M6" s="54" t="s">
        <v>158</v>
      </c>
      <c r="N6" s="54">
        <v>0.05</v>
      </c>
      <c r="O6" s="54"/>
      <c r="P6" s="54"/>
      <c r="Q6" s="59"/>
      <c r="R6" s="59"/>
      <c r="S6" s="73"/>
      <c r="T6" s="3"/>
      <c r="U6" s="3"/>
    </row>
    <row r="7" spans="1:21" x14ac:dyDescent="0.2">
      <c r="A7" s="17" t="s">
        <v>36</v>
      </c>
      <c r="B7" s="17" t="s">
        <v>27</v>
      </c>
      <c r="C7" s="17" t="s">
        <v>8</v>
      </c>
      <c r="D7" s="17" t="s">
        <v>251</v>
      </c>
      <c r="E7" s="17" t="s">
        <v>22</v>
      </c>
      <c r="F7" s="17" t="s">
        <v>57</v>
      </c>
      <c r="G7" s="17" t="s">
        <v>144</v>
      </c>
      <c r="H7" s="86">
        <v>30.816827589999999</v>
      </c>
      <c r="I7" s="17"/>
      <c r="J7" s="18">
        <f t="shared" si="0"/>
        <v>44.20447775867963</v>
      </c>
      <c r="K7" s="65">
        <f>AVERAGE(J7:J8)</f>
        <v>33.67596559753774</v>
      </c>
      <c r="M7" s="54"/>
      <c r="N7" s="54"/>
      <c r="O7" s="54"/>
      <c r="P7" s="54"/>
      <c r="Q7" s="54"/>
      <c r="R7" s="54"/>
      <c r="S7" s="73"/>
      <c r="T7" s="3"/>
      <c r="U7" s="3"/>
    </row>
    <row r="8" spans="1:21" x14ac:dyDescent="0.2">
      <c r="A8" s="17" t="s">
        <v>36</v>
      </c>
      <c r="B8" s="17" t="s">
        <v>27</v>
      </c>
      <c r="C8" s="17" t="s">
        <v>8</v>
      </c>
      <c r="D8" s="17" t="s">
        <v>251</v>
      </c>
      <c r="E8" s="17" t="s">
        <v>22</v>
      </c>
      <c r="F8" s="17" t="s">
        <v>57</v>
      </c>
      <c r="G8" s="17" t="s">
        <v>144</v>
      </c>
      <c r="H8" s="87">
        <v>26.316893203883488</v>
      </c>
      <c r="I8" s="17"/>
      <c r="J8" s="18">
        <f t="shared" si="0"/>
        <v>23.147453436395846</v>
      </c>
      <c r="K8" s="64"/>
      <c r="M8" s="74" t="s">
        <v>123</v>
      </c>
      <c r="N8" s="74" t="s">
        <v>124</v>
      </c>
      <c r="O8" s="74" t="s">
        <v>125</v>
      </c>
      <c r="P8" s="74" t="s">
        <v>126</v>
      </c>
      <c r="Q8" s="74" t="s">
        <v>47</v>
      </c>
      <c r="R8" s="74" t="s">
        <v>127</v>
      </c>
      <c r="S8" s="74" t="s">
        <v>253</v>
      </c>
      <c r="T8" s="70"/>
      <c r="U8" s="70"/>
    </row>
    <row r="9" spans="1:21" x14ac:dyDescent="0.2">
      <c r="A9" s="17" t="s">
        <v>36</v>
      </c>
      <c r="B9" s="17" t="s">
        <v>26</v>
      </c>
      <c r="C9" s="17" t="s">
        <v>13</v>
      </c>
      <c r="D9" s="17" t="s">
        <v>251</v>
      </c>
      <c r="E9" s="17" t="s">
        <v>24</v>
      </c>
      <c r="F9" s="17" t="s">
        <v>57</v>
      </c>
      <c r="G9" s="17" t="s">
        <v>145</v>
      </c>
      <c r="H9" s="86">
        <v>21.355666670000002</v>
      </c>
      <c r="I9" s="17"/>
      <c r="J9" s="18">
        <f t="shared" si="0"/>
        <v>-6.814457646802527E-2</v>
      </c>
      <c r="K9" s="66">
        <f>J9</f>
        <v>-6.814457646802527E-2</v>
      </c>
      <c r="M9" s="17" t="s">
        <v>159</v>
      </c>
      <c r="N9" s="17">
        <v>84.23</v>
      </c>
      <c r="O9" s="17" t="s">
        <v>214</v>
      </c>
      <c r="P9" s="17" t="s">
        <v>50</v>
      </c>
      <c r="Q9" s="17" t="s">
        <v>52</v>
      </c>
      <c r="R9" s="17" t="s">
        <v>53</v>
      </c>
      <c r="S9" s="97">
        <v>1.8941616100000001E-4</v>
      </c>
      <c r="T9" s="3"/>
      <c r="U9" s="3"/>
    </row>
    <row r="10" spans="1:21" x14ac:dyDescent="0.2">
      <c r="A10" s="17" t="s">
        <v>36</v>
      </c>
      <c r="B10" s="17" t="s">
        <v>12</v>
      </c>
      <c r="C10" s="17" t="s">
        <v>8</v>
      </c>
      <c r="D10" s="17" t="s">
        <v>251</v>
      </c>
      <c r="E10" s="17" t="s">
        <v>24</v>
      </c>
      <c r="F10" s="17" t="s">
        <v>57</v>
      </c>
      <c r="G10" s="17" t="s">
        <v>145</v>
      </c>
      <c r="H10" s="86">
        <v>22.576054419999998</v>
      </c>
      <c r="I10" s="17"/>
      <c r="J10" s="18">
        <f t="shared" si="0"/>
        <v>5.6425463646380134</v>
      </c>
      <c r="K10" s="67">
        <f>AVERAGE(J10:J11)</f>
        <v>15.40535940486409</v>
      </c>
      <c r="M10" s="17" t="s">
        <v>161</v>
      </c>
      <c r="N10" s="17">
        <v>21.24</v>
      </c>
      <c r="O10" s="17" t="s">
        <v>215</v>
      </c>
      <c r="P10" s="17" t="s">
        <v>48</v>
      </c>
      <c r="Q10" s="17" t="s">
        <v>49</v>
      </c>
      <c r="R10" s="17">
        <v>0.44900000000000001</v>
      </c>
      <c r="S10" s="17">
        <v>0.44900000000000001</v>
      </c>
      <c r="T10" s="3"/>
      <c r="U10" s="3"/>
    </row>
    <row r="11" spans="1:21" x14ac:dyDescent="0.2">
      <c r="A11" s="17" t="s">
        <v>36</v>
      </c>
      <c r="B11" s="17" t="s">
        <v>12</v>
      </c>
      <c r="C11" s="17" t="s">
        <v>8</v>
      </c>
      <c r="D11" s="17" t="s">
        <v>251</v>
      </c>
      <c r="E11" s="17" t="s">
        <v>22</v>
      </c>
      <c r="F11" s="17" t="s">
        <v>57</v>
      </c>
      <c r="G11" s="17" t="s">
        <v>145</v>
      </c>
      <c r="H11" s="88">
        <v>26.748725490000002</v>
      </c>
      <c r="I11" s="17"/>
      <c r="J11" s="18">
        <f t="shared" si="0"/>
        <v>25.168172445090164</v>
      </c>
      <c r="K11" s="64"/>
      <c r="M11" s="3" t="s">
        <v>179</v>
      </c>
      <c r="N11" s="3">
        <v>111.7</v>
      </c>
      <c r="O11" s="3" t="s">
        <v>216</v>
      </c>
      <c r="P11" s="3" t="s">
        <v>50</v>
      </c>
      <c r="Q11" s="3" t="s">
        <v>52</v>
      </c>
      <c r="R11" s="3" t="s">
        <v>53</v>
      </c>
      <c r="S11" s="97">
        <v>1.6102733800000001E-5</v>
      </c>
      <c r="T11" s="3"/>
      <c r="U11" s="3"/>
    </row>
    <row r="12" spans="1:21" x14ac:dyDescent="0.2">
      <c r="A12" s="17" t="s">
        <v>36</v>
      </c>
      <c r="B12" s="17" t="s">
        <v>43</v>
      </c>
      <c r="C12" s="17" t="s">
        <v>13</v>
      </c>
      <c r="D12" s="17" t="s">
        <v>251</v>
      </c>
      <c r="E12" s="17" t="s">
        <v>24</v>
      </c>
      <c r="F12" s="17" t="s">
        <v>57</v>
      </c>
      <c r="G12" s="17" t="s">
        <v>23</v>
      </c>
      <c r="H12" s="86">
        <v>45.440267859999999</v>
      </c>
      <c r="I12" s="17"/>
      <c r="J12" s="18">
        <f t="shared" si="0"/>
        <v>112.63350605537835</v>
      </c>
      <c r="K12" s="67">
        <f>AVERAGE(J12:J13)</f>
        <v>82.039679892633998</v>
      </c>
      <c r="M12" s="3" t="s">
        <v>165</v>
      </c>
      <c r="N12" s="3">
        <v>-62.98</v>
      </c>
      <c r="O12" s="3" t="s">
        <v>217</v>
      </c>
      <c r="P12" s="3" t="s">
        <v>50</v>
      </c>
      <c r="Q12" s="3" t="s">
        <v>51</v>
      </c>
      <c r="R12" s="3">
        <v>2.3999999999999998E-3</v>
      </c>
      <c r="S12" s="3">
        <v>2.3999999999999998E-3</v>
      </c>
      <c r="T12" s="3"/>
      <c r="U12" s="3"/>
    </row>
    <row r="13" spans="1:21" x14ac:dyDescent="0.2">
      <c r="A13" s="17" t="s">
        <v>36</v>
      </c>
      <c r="B13" s="17" t="s">
        <v>43</v>
      </c>
      <c r="C13" s="17" t="s">
        <v>13</v>
      </c>
      <c r="D13" s="17" t="s">
        <v>251</v>
      </c>
      <c r="E13" s="17" t="s">
        <v>22</v>
      </c>
      <c r="F13" s="17" t="s">
        <v>57</v>
      </c>
      <c r="G13" s="17" t="s">
        <v>23</v>
      </c>
      <c r="H13" s="86">
        <v>32.364326241134748</v>
      </c>
      <c r="I13" s="17"/>
      <c r="J13" s="18">
        <f t="shared" ref="J13:J25" si="1">((H13-$I$26)/$I$26)*100</f>
        <v>51.445853729889649</v>
      </c>
      <c r="K13" s="64"/>
      <c r="M13" s="3" t="s">
        <v>147</v>
      </c>
      <c r="N13" s="3">
        <v>27.48</v>
      </c>
      <c r="O13" s="3" t="s">
        <v>218</v>
      </c>
      <c r="P13" s="3" t="s">
        <v>48</v>
      </c>
      <c r="Q13" s="3" t="s">
        <v>49</v>
      </c>
      <c r="R13" s="3">
        <v>0.24340000000000001</v>
      </c>
      <c r="S13" s="3">
        <v>0.24340000000000001</v>
      </c>
      <c r="T13" s="3"/>
      <c r="U13" s="3"/>
    </row>
    <row r="14" spans="1:21" x14ac:dyDescent="0.2">
      <c r="A14" s="17" t="s">
        <v>36</v>
      </c>
      <c r="B14" s="17" t="s">
        <v>44</v>
      </c>
      <c r="C14" s="17" t="s">
        <v>8</v>
      </c>
      <c r="D14" s="17" t="s">
        <v>251</v>
      </c>
      <c r="E14" s="17" t="s">
        <v>22</v>
      </c>
      <c r="F14" s="17" t="s">
        <v>57</v>
      </c>
      <c r="G14" s="17" t="s">
        <v>23</v>
      </c>
      <c r="H14" s="86">
        <v>44.07423841</v>
      </c>
      <c r="I14" s="17"/>
      <c r="J14" s="18">
        <f t="shared" si="1"/>
        <v>106.24129832844969</v>
      </c>
      <c r="K14" s="66">
        <f>J14</f>
        <v>106.24129832844969</v>
      </c>
      <c r="M14" s="3" t="s">
        <v>146</v>
      </c>
      <c r="N14" s="3">
        <v>90.46</v>
      </c>
      <c r="O14" s="3" t="s">
        <v>219</v>
      </c>
      <c r="P14" s="3" t="s">
        <v>50</v>
      </c>
      <c r="Q14" s="3" t="s">
        <v>54</v>
      </c>
      <c r="R14" s="3">
        <v>1E-4</v>
      </c>
      <c r="S14" s="3">
        <v>1E-4</v>
      </c>
      <c r="T14" s="3"/>
      <c r="U14" s="3"/>
    </row>
    <row r="15" spans="1:21" x14ac:dyDescent="0.2">
      <c r="A15" s="17" t="s">
        <v>36</v>
      </c>
      <c r="B15" s="17" t="s">
        <v>45</v>
      </c>
      <c r="C15" s="17" t="s">
        <v>13</v>
      </c>
      <c r="D15" s="17" t="s">
        <v>251</v>
      </c>
      <c r="E15" s="17" t="s">
        <v>24</v>
      </c>
      <c r="F15" s="17" t="s">
        <v>57</v>
      </c>
      <c r="G15" s="17" t="s">
        <v>221</v>
      </c>
      <c r="H15" s="86">
        <v>37.065217390000001</v>
      </c>
      <c r="I15" s="17"/>
      <c r="J15" s="18">
        <f t="shared" si="1"/>
        <v>73.44323652806213</v>
      </c>
      <c r="K15" s="67">
        <f>AVERAGE(J15:J16)</f>
        <v>81.295723296895659</v>
      </c>
      <c r="M15" s="3"/>
      <c r="N15" s="3"/>
      <c r="O15" s="3"/>
      <c r="P15" s="3"/>
      <c r="Q15" s="3"/>
      <c r="R15" s="3"/>
      <c r="S15" s="3"/>
      <c r="T15" s="3"/>
      <c r="U15" s="3"/>
    </row>
    <row r="16" spans="1:21" x14ac:dyDescent="0.2">
      <c r="A16" s="17" t="s">
        <v>36</v>
      </c>
      <c r="B16" s="17" t="s">
        <v>45</v>
      </c>
      <c r="C16" s="17" t="s">
        <v>13</v>
      </c>
      <c r="D16" s="17" t="s">
        <v>251</v>
      </c>
      <c r="E16" s="17" t="s">
        <v>22</v>
      </c>
      <c r="F16" s="17" t="s">
        <v>57</v>
      </c>
      <c r="G16" s="17" t="s">
        <v>221</v>
      </c>
      <c r="H16" s="86">
        <v>40.421406249999997</v>
      </c>
      <c r="I16" s="17"/>
      <c r="J16" s="18">
        <f t="shared" si="1"/>
        <v>89.148210065729188</v>
      </c>
      <c r="K16" s="64"/>
      <c r="M16" s="70" t="s">
        <v>171</v>
      </c>
      <c r="N16" s="70" t="s">
        <v>172</v>
      </c>
      <c r="O16" s="70" t="s">
        <v>173</v>
      </c>
      <c r="P16" s="70" t="s">
        <v>124</v>
      </c>
      <c r="Q16" s="70" t="s">
        <v>174</v>
      </c>
      <c r="R16" s="70" t="s">
        <v>175</v>
      </c>
      <c r="S16" s="70" t="s">
        <v>176</v>
      </c>
      <c r="T16" s="70" t="s">
        <v>177</v>
      </c>
      <c r="U16" s="70" t="s">
        <v>178</v>
      </c>
    </row>
    <row r="17" spans="1:21" x14ac:dyDescent="0.2">
      <c r="A17" s="17" t="s">
        <v>36</v>
      </c>
      <c r="B17" s="17" t="s">
        <v>46</v>
      </c>
      <c r="C17" s="17" t="s">
        <v>8</v>
      </c>
      <c r="D17" s="17" t="s">
        <v>251</v>
      </c>
      <c r="E17" s="17" t="s">
        <v>22</v>
      </c>
      <c r="F17" s="17" t="s">
        <v>57</v>
      </c>
      <c r="G17" s="17" t="s">
        <v>221</v>
      </c>
      <c r="H17" s="86">
        <v>52.724782609999998</v>
      </c>
      <c r="I17" s="17"/>
      <c r="J17" s="18">
        <f t="shared" si="1"/>
        <v>146.72071513558947</v>
      </c>
      <c r="K17" s="67">
        <f>AVERAGE(J17:J18)</f>
        <v>133.07363161102523</v>
      </c>
      <c r="M17" s="3" t="s">
        <v>159</v>
      </c>
      <c r="N17" s="3">
        <v>118.3</v>
      </c>
      <c r="O17" s="3">
        <v>34.11</v>
      </c>
      <c r="P17" s="3">
        <v>84.23</v>
      </c>
      <c r="Q17" s="3">
        <v>13.12</v>
      </c>
      <c r="R17" s="3">
        <v>5</v>
      </c>
      <c r="S17" s="3">
        <v>5</v>
      </c>
      <c r="T17" s="3">
        <v>9.0760000000000005</v>
      </c>
      <c r="U17" s="3">
        <v>14</v>
      </c>
    </row>
    <row r="18" spans="1:21" x14ac:dyDescent="0.2">
      <c r="A18" s="17" t="s">
        <v>36</v>
      </c>
      <c r="B18" s="17" t="s">
        <v>46</v>
      </c>
      <c r="C18" s="17" t="s">
        <v>8</v>
      </c>
      <c r="D18" s="17" t="s">
        <v>251</v>
      </c>
      <c r="E18" s="17" t="s">
        <v>24</v>
      </c>
      <c r="F18" s="17" t="s">
        <v>57</v>
      </c>
      <c r="G18" s="17" t="s">
        <v>221</v>
      </c>
      <c r="H18" s="86">
        <v>46.891956520000001</v>
      </c>
      <c r="I18" s="17"/>
      <c r="J18" s="18">
        <f t="shared" si="1"/>
        <v>119.42654808646098</v>
      </c>
      <c r="K18" s="64"/>
      <c r="M18" s="3" t="s">
        <v>161</v>
      </c>
      <c r="N18" s="3">
        <v>118.3</v>
      </c>
      <c r="O18" s="3">
        <v>97.09</v>
      </c>
      <c r="P18" s="3">
        <v>21.24</v>
      </c>
      <c r="Q18" s="3">
        <v>13.92</v>
      </c>
      <c r="R18" s="3">
        <v>5</v>
      </c>
      <c r="S18" s="3">
        <v>4</v>
      </c>
      <c r="T18" s="3">
        <v>2.1579999999999999</v>
      </c>
      <c r="U18" s="3">
        <v>14</v>
      </c>
    </row>
    <row r="19" spans="1:21" x14ac:dyDescent="0.2">
      <c r="A19" s="17" t="s">
        <v>36</v>
      </c>
      <c r="B19" s="17" t="s">
        <v>35</v>
      </c>
      <c r="C19" s="17" t="s">
        <v>8</v>
      </c>
      <c r="D19" s="17" t="s">
        <v>251</v>
      </c>
      <c r="E19" s="17" t="s">
        <v>22</v>
      </c>
      <c r="F19" s="17" t="s">
        <v>56</v>
      </c>
      <c r="G19" s="17" t="s">
        <v>144</v>
      </c>
      <c r="H19" s="86">
        <v>22.81189655</v>
      </c>
      <c r="I19" s="18"/>
      <c r="J19" s="18">
        <f t="shared" si="1"/>
        <v>6.7461476711261898</v>
      </c>
      <c r="K19" s="66">
        <f>J19</f>
        <v>6.7461476711261898</v>
      </c>
      <c r="M19" s="3" t="s">
        <v>179</v>
      </c>
      <c r="N19" s="3">
        <v>118.3</v>
      </c>
      <c r="O19" s="3">
        <v>6.6260000000000003</v>
      </c>
      <c r="P19" s="3">
        <v>111.7</v>
      </c>
      <c r="Q19" s="3">
        <v>13.92</v>
      </c>
      <c r="R19" s="3">
        <v>5</v>
      </c>
      <c r="S19" s="3">
        <v>4</v>
      </c>
      <c r="T19" s="3">
        <v>11.35</v>
      </c>
      <c r="U19" s="3">
        <v>14</v>
      </c>
    </row>
    <row r="20" spans="1:21" x14ac:dyDescent="0.2">
      <c r="A20" s="17" t="s">
        <v>36</v>
      </c>
      <c r="B20" s="17" t="s">
        <v>37</v>
      </c>
      <c r="C20" s="17" t="s">
        <v>13</v>
      </c>
      <c r="D20" s="17" t="s">
        <v>251</v>
      </c>
      <c r="E20" s="17" t="s">
        <v>24</v>
      </c>
      <c r="F20" s="17" t="s">
        <v>56</v>
      </c>
      <c r="G20" s="17" t="s">
        <v>145</v>
      </c>
      <c r="H20" s="88">
        <v>19.21939759</v>
      </c>
      <c r="I20" s="17"/>
      <c r="J20" s="18">
        <f t="shared" si="1"/>
        <v>-10.064616995107899</v>
      </c>
      <c r="K20" s="67">
        <f>AVERAGE(J20:J21)</f>
        <v>-1.1759009155794375</v>
      </c>
      <c r="M20" s="3" t="s">
        <v>165</v>
      </c>
      <c r="N20" s="3">
        <v>34.11</v>
      </c>
      <c r="O20" s="3">
        <v>97.09</v>
      </c>
      <c r="P20" s="3">
        <v>-62.98</v>
      </c>
      <c r="Q20" s="3">
        <v>13.92</v>
      </c>
      <c r="R20" s="3">
        <v>5</v>
      </c>
      <c r="S20" s="3">
        <v>4</v>
      </c>
      <c r="T20" s="3">
        <v>6.399</v>
      </c>
      <c r="U20" s="3">
        <v>14</v>
      </c>
    </row>
    <row r="21" spans="1:21" x14ac:dyDescent="0.2">
      <c r="A21" s="17" t="s">
        <v>36</v>
      </c>
      <c r="B21" s="17" t="s">
        <v>37</v>
      </c>
      <c r="C21" s="17" t="s">
        <v>13</v>
      </c>
      <c r="D21" s="17" t="s">
        <v>251</v>
      </c>
      <c r="E21" s="17" t="s">
        <v>22</v>
      </c>
      <c r="F21" s="17" t="s">
        <v>56</v>
      </c>
      <c r="G21" s="17" t="s">
        <v>145</v>
      </c>
      <c r="H21" s="86">
        <v>23.018475609999999</v>
      </c>
      <c r="I21" s="17"/>
      <c r="J21" s="18">
        <f t="shared" si="1"/>
        <v>7.7128151639490241</v>
      </c>
      <c r="K21" s="64"/>
      <c r="M21" s="3" t="s">
        <v>147</v>
      </c>
      <c r="N21" s="3">
        <v>34.11</v>
      </c>
      <c r="O21" s="3">
        <v>6.6260000000000003</v>
      </c>
      <c r="P21" s="3">
        <v>27.48</v>
      </c>
      <c r="Q21" s="3">
        <v>13.92</v>
      </c>
      <c r="R21" s="3">
        <v>5</v>
      </c>
      <c r="S21" s="3">
        <v>4</v>
      </c>
      <c r="T21" s="3">
        <v>2.7919999999999998</v>
      </c>
      <c r="U21" s="3">
        <v>14</v>
      </c>
    </row>
    <row r="22" spans="1:21" x14ac:dyDescent="0.2">
      <c r="A22" s="17" t="s">
        <v>36</v>
      </c>
      <c r="B22" s="17" t="s">
        <v>25</v>
      </c>
      <c r="C22" s="17" t="s">
        <v>8</v>
      </c>
      <c r="D22" s="17" t="s">
        <v>251</v>
      </c>
      <c r="E22" s="17" t="s">
        <v>24</v>
      </c>
      <c r="F22" s="17" t="s">
        <v>56</v>
      </c>
      <c r="G22" s="17" t="s">
        <v>145</v>
      </c>
      <c r="H22" s="86">
        <v>21.461769910000001</v>
      </c>
      <c r="I22" s="17"/>
      <c r="J22" s="18">
        <f t="shared" si="1"/>
        <v>0.42835566412353954</v>
      </c>
      <c r="K22" s="67">
        <f>AVERAGE(J22:J23)</f>
        <v>0.36625375683995165</v>
      </c>
      <c r="M22" s="3" t="s">
        <v>146</v>
      </c>
      <c r="N22" s="3">
        <v>97.09</v>
      </c>
      <c r="O22" s="3">
        <v>6.6260000000000003</v>
      </c>
      <c r="P22" s="3">
        <v>90.46</v>
      </c>
      <c r="Q22" s="3">
        <v>14.67</v>
      </c>
      <c r="R22" s="3">
        <v>4</v>
      </c>
      <c r="S22" s="3">
        <v>4</v>
      </c>
      <c r="T22" s="3">
        <v>8.7189999999999994</v>
      </c>
      <c r="U22" s="3">
        <v>14</v>
      </c>
    </row>
    <row r="23" spans="1:21" x14ac:dyDescent="0.2">
      <c r="A23" s="17" t="s">
        <v>36</v>
      </c>
      <c r="B23" s="17" t="s">
        <v>25</v>
      </c>
      <c r="C23" s="17" t="s">
        <v>8</v>
      </c>
      <c r="D23" s="17" t="s">
        <v>251</v>
      </c>
      <c r="E23" s="17" t="s">
        <v>22</v>
      </c>
      <c r="F23" s="17" t="s">
        <v>56</v>
      </c>
      <c r="G23" s="17" t="s">
        <v>145</v>
      </c>
      <c r="H23" s="86">
        <v>21.435227269999999</v>
      </c>
      <c r="I23" s="17"/>
      <c r="J23" s="18">
        <f t="shared" si="1"/>
        <v>0.30415184955636382</v>
      </c>
      <c r="K23" s="64"/>
    </row>
    <row r="24" spans="1:21" x14ac:dyDescent="0.2">
      <c r="A24" s="17" t="s">
        <v>36</v>
      </c>
      <c r="B24" s="17" t="s">
        <v>40</v>
      </c>
      <c r="C24" s="17" t="s">
        <v>13</v>
      </c>
      <c r="D24" s="17" t="s">
        <v>251</v>
      </c>
      <c r="E24" s="17" t="s">
        <v>24</v>
      </c>
      <c r="F24" s="17" t="s">
        <v>56</v>
      </c>
      <c r="G24" s="17" t="s">
        <v>145</v>
      </c>
      <c r="H24" s="86">
        <v>23.51117241</v>
      </c>
      <c r="I24" s="18"/>
      <c r="J24" s="18">
        <f t="shared" si="1"/>
        <v>10.018344003018367</v>
      </c>
      <c r="K24" s="66">
        <f>J24</f>
        <v>10.018344003018367</v>
      </c>
    </row>
    <row r="25" spans="1:21" x14ac:dyDescent="0.2">
      <c r="A25" s="17" t="s">
        <v>36</v>
      </c>
      <c r="B25" s="17" t="s">
        <v>38</v>
      </c>
      <c r="C25" s="17" t="s">
        <v>13</v>
      </c>
      <c r="D25" s="17" t="s">
        <v>251</v>
      </c>
      <c r="E25" s="17" t="s">
        <v>24</v>
      </c>
      <c r="F25" s="17" t="s">
        <v>56</v>
      </c>
      <c r="G25" s="17" t="s">
        <v>23</v>
      </c>
      <c r="H25" s="86">
        <v>20.421800000000001</v>
      </c>
      <c r="I25" s="17"/>
      <c r="J25" s="18">
        <f t="shared" si="1"/>
        <v>-4.4380867793210763</v>
      </c>
      <c r="K25" s="67">
        <f>AVERAGE(J25:J26)</f>
        <v>-7.572598678332767</v>
      </c>
    </row>
    <row r="26" spans="1:21" x14ac:dyDescent="0.2">
      <c r="A26" s="17" t="s">
        <v>36</v>
      </c>
      <c r="B26" s="17" t="s">
        <v>38</v>
      </c>
      <c r="C26" s="17" t="s">
        <v>13</v>
      </c>
      <c r="D26" s="17" t="s">
        <v>251</v>
      </c>
      <c r="E26" s="17" t="s">
        <v>22</v>
      </c>
      <c r="F26" s="17" t="s">
        <v>56</v>
      </c>
      <c r="G26" s="17" t="s">
        <v>23</v>
      </c>
      <c r="H26" s="87">
        <v>19.082095238095231</v>
      </c>
      <c r="I26" s="85">
        <f>AVERAGE(H19:H26)</f>
        <v>21.370229322261903</v>
      </c>
      <c r="J26" s="18">
        <f>((H26-$I$26)/$I$26)*100</f>
        <v>-10.707110577344459</v>
      </c>
      <c r="K26" s="4">
        <f>J26</f>
        <v>-10.707110577344459</v>
      </c>
    </row>
    <row r="27" spans="1:21" x14ac:dyDescent="0.2">
      <c r="A27" s="17" t="s">
        <v>20</v>
      </c>
      <c r="B27" s="17" t="s">
        <v>11</v>
      </c>
      <c r="C27" s="17" t="s">
        <v>13</v>
      </c>
      <c r="D27" s="17" t="s">
        <v>251</v>
      </c>
      <c r="E27" s="17" t="s">
        <v>24</v>
      </c>
      <c r="F27" s="17" t="s">
        <v>56</v>
      </c>
      <c r="G27" s="17" t="s">
        <v>144</v>
      </c>
      <c r="H27" s="4">
        <v>16.400044439999999</v>
      </c>
      <c r="I27" s="24"/>
      <c r="J27" s="18">
        <f>((H27-$I$34)/$I$34)*100</f>
        <v>-24.54207963751962</v>
      </c>
      <c r="K27" s="4">
        <f>J27</f>
        <v>-24.54207963751962</v>
      </c>
    </row>
    <row r="28" spans="1:21" x14ac:dyDescent="0.2">
      <c r="A28" s="17" t="s">
        <v>20</v>
      </c>
      <c r="B28" s="17" t="s">
        <v>26</v>
      </c>
      <c r="C28" s="17" t="s">
        <v>13</v>
      </c>
      <c r="D28" s="17" t="s">
        <v>251</v>
      </c>
      <c r="E28" s="17" t="s">
        <v>22</v>
      </c>
      <c r="F28" s="17" t="s">
        <v>56</v>
      </c>
      <c r="G28" s="17" t="s">
        <v>145</v>
      </c>
      <c r="H28" s="86">
        <v>27.39315217</v>
      </c>
      <c r="I28" s="24"/>
      <c r="J28" s="18">
        <f t="shared" ref="J28:J44" si="2">((H28-$I$34)/$I$34)*100</f>
        <v>26.038091084658475</v>
      </c>
      <c r="K28" s="4">
        <f t="shared" ref="K28:K44" si="3">J28</f>
        <v>26.038091084658475</v>
      </c>
    </row>
    <row r="29" spans="1:21" x14ac:dyDescent="0.2">
      <c r="A29" s="17" t="s">
        <v>20</v>
      </c>
      <c r="B29" s="17" t="s">
        <v>27</v>
      </c>
      <c r="C29" s="90" t="s">
        <v>8</v>
      </c>
      <c r="D29" s="17" t="s">
        <v>251</v>
      </c>
      <c r="E29" s="17" t="s">
        <v>24</v>
      </c>
      <c r="F29" s="17" t="s">
        <v>56</v>
      </c>
      <c r="G29" s="17" t="s">
        <v>145</v>
      </c>
      <c r="H29" s="86">
        <v>18.944826920000001</v>
      </c>
      <c r="I29" s="24"/>
      <c r="J29" s="18">
        <f t="shared" si="2"/>
        <v>-12.83333126075757</v>
      </c>
      <c r="K29" s="4">
        <f t="shared" si="3"/>
        <v>-12.83333126075757</v>
      </c>
      <c r="L29" s="48"/>
    </row>
    <row r="30" spans="1:21" x14ac:dyDescent="0.2">
      <c r="A30" s="17" t="s">
        <v>20</v>
      </c>
      <c r="B30" s="17" t="s">
        <v>25</v>
      </c>
      <c r="C30" s="17" t="s">
        <v>8</v>
      </c>
      <c r="D30" s="17" t="s">
        <v>251</v>
      </c>
      <c r="E30" s="17" t="s">
        <v>22</v>
      </c>
      <c r="F30" s="17" t="s">
        <v>56</v>
      </c>
      <c r="G30" s="17" t="s">
        <v>145</v>
      </c>
      <c r="H30" s="86">
        <v>24.40887755</v>
      </c>
      <c r="I30" s="24"/>
      <c r="J30" s="18">
        <f t="shared" si="2"/>
        <v>12.307204108127122</v>
      </c>
      <c r="K30" s="4">
        <f t="shared" si="3"/>
        <v>12.307204108127122</v>
      </c>
    </row>
    <row r="31" spans="1:21" x14ac:dyDescent="0.2">
      <c r="A31" s="17" t="s">
        <v>20</v>
      </c>
      <c r="B31" s="17" t="s">
        <v>10</v>
      </c>
      <c r="C31" s="17" t="s">
        <v>8</v>
      </c>
      <c r="D31" s="17" t="s">
        <v>251</v>
      </c>
      <c r="E31" s="17" t="s">
        <v>22</v>
      </c>
      <c r="F31" s="17" t="s">
        <v>56</v>
      </c>
      <c r="G31" s="17" t="s">
        <v>23</v>
      </c>
      <c r="H31" s="86">
        <v>25.76412766</v>
      </c>
      <c r="I31" s="24"/>
      <c r="J31" s="18">
        <f t="shared" si="2"/>
        <v>18.542818605743861</v>
      </c>
      <c r="K31" s="4">
        <f t="shared" si="3"/>
        <v>18.542818605743861</v>
      </c>
      <c r="L31" s="43"/>
    </row>
    <row r="32" spans="1:21" x14ac:dyDescent="0.2">
      <c r="A32" s="17" t="s">
        <v>20</v>
      </c>
      <c r="B32" s="17" t="s">
        <v>21</v>
      </c>
      <c r="C32" s="17" t="s">
        <v>8</v>
      </c>
      <c r="D32" s="17" t="s">
        <v>251</v>
      </c>
      <c r="E32" s="17" t="s">
        <v>24</v>
      </c>
      <c r="F32" s="17" t="s">
        <v>56</v>
      </c>
      <c r="G32" s="17" t="s">
        <v>23</v>
      </c>
      <c r="H32" s="86">
        <v>19.87590909</v>
      </c>
      <c r="I32" s="24"/>
      <c r="J32" s="18">
        <f t="shared" si="2"/>
        <v>-8.5493474891388743</v>
      </c>
      <c r="K32" s="4">
        <f t="shared" si="3"/>
        <v>-8.5493474891388743</v>
      </c>
      <c r="L32" s="43"/>
    </row>
    <row r="33" spans="1:15" x14ac:dyDescent="0.2">
      <c r="A33" s="17" t="s">
        <v>20</v>
      </c>
      <c r="B33" s="17" t="s">
        <v>9</v>
      </c>
      <c r="C33" s="17" t="s">
        <v>13</v>
      </c>
      <c r="D33" s="17" t="s">
        <v>251</v>
      </c>
      <c r="E33" s="17" t="s">
        <v>22</v>
      </c>
      <c r="F33" s="17" t="s">
        <v>56</v>
      </c>
      <c r="G33" s="17" t="s">
        <v>221</v>
      </c>
      <c r="H33" s="86">
        <v>18.345941180000001</v>
      </c>
      <c r="I33" s="24"/>
      <c r="J33" s="18">
        <f t="shared" si="2"/>
        <v>-15.588852603426878</v>
      </c>
      <c r="K33" s="4">
        <f t="shared" si="3"/>
        <v>-15.588852603426878</v>
      </c>
      <c r="L33" s="43"/>
    </row>
    <row r="34" spans="1:15" x14ac:dyDescent="0.2">
      <c r="A34" s="17" t="s">
        <v>20</v>
      </c>
      <c r="B34" s="17" t="s">
        <v>28</v>
      </c>
      <c r="C34" s="17" t="s">
        <v>8</v>
      </c>
      <c r="D34" s="17" t="s">
        <v>251</v>
      </c>
      <c r="E34" s="17" t="s">
        <v>24</v>
      </c>
      <c r="F34" s="17" t="s">
        <v>56</v>
      </c>
      <c r="G34" s="17" t="s">
        <v>221</v>
      </c>
      <c r="H34" s="86">
        <v>22.739333330000001</v>
      </c>
      <c r="I34" s="85">
        <f>AVERAGE(H27:H34)</f>
        <v>21.734026542500001</v>
      </c>
      <c r="J34" s="18">
        <f t="shared" si="2"/>
        <v>4.6254971923134631</v>
      </c>
      <c r="K34" s="4">
        <f t="shared" si="3"/>
        <v>4.6254971923134631</v>
      </c>
      <c r="L34" s="43"/>
    </row>
    <row r="35" spans="1:15" x14ac:dyDescent="0.2">
      <c r="A35" s="17" t="s">
        <v>20</v>
      </c>
      <c r="B35" s="17" t="s">
        <v>29</v>
      </c>
      <c r="C35" s="17" t="s">
        <v>8</v>
      </c>
      <c r="D35" s="17" t="s">
        <v>251</v>
      </c>
      <c r="E35" s="17" t="s">
        <v>22</v>
      </c>
      <c r="F35" s="17" t="s">
        <v>57</v>
      </c>
      <c r="G35" s="17" t="s">
        <v>144</v>
      </c>
      <c r="H35" s="87">
        <v>38.040217390000002</v>
      </c>
      <c r="I35" s="24"/>
      <c r="J35" s="18">
        <f>((H35-$I$34)/$I$34)*100</f>
        <v>75.026092452836167</v>
      </c>
      <c r="K35" s="4">
        <f t="shared" si="3"/>
        <v>75.026092452836167</v>
      </c>
      <c r="L35" s="43"/>
    </row>
    <row r="36" spans="1:15" x14ac:dyDescent="0.2">
      <c r="A36" s="17" t="s">
        <v>20</v>
      </c>
      <c r="B36" s="17" t="s">
        <v>30</v>
      </c>
      <c r="C36" s="17" t="s">
        <v>8</v>
      </c>
      <c r="D36" s="17" t="s">
        <v>251</v>
      </c>
      <c r="E36" s="17" t="s">
        <v>22</v>
      </c>
      <c r="F36" s="17" t="s">
        <v>57</v>
      </c>
      <c r="G36" s="17" t="s">
        <v>144</v>
      </c>
      <c r="H36" s="86">
        <v>26.993375</v>
      </c>
      <c r="I36" s="24"/>
      <c r="J36" s="18">
        <f t="shared" si="2"/>
        <v>24.198684248478113</v>
      </c>
      <c r="K36" s="4">
        <f t="shared" si="3"/>
        <v>24.198684248478113</v>
      </c>
      <c r="L36" s="43"/>
    </row>
    <row r="37" spans="1:15" x14ac:dyDescent="0.2">
      <c r="A37" s="17" t="s">
        <v>20</v>
      </c>
      <c r="B37" s="17" t="s">
        <v>7</v>
      </c>
      <c r="C37" s="17" t="s">
        <v>13</v>
      </c>
      <c r="D37" s="17" t="s">
        <v>251</v>
      </c>
      <c r="E37" s="17" t="s">
        <v>22</v>
      </c>
      <c r="F37" s="17" t="s">
        <v>57</v>
      </c>
      <c r="G37" s="17" t="s">
        <v>144</v>
      </c>
      <c r="H37" s="86">
        <v>21.945470589999999</v>
      </c>
      <c r="I37" s="24"/>
      <c r="J37" s="18">
        <f t="shared" si="2"/>
        <v>0.97287102823091065</v>
      </c>
      <c r="K37" s="4">
        <f t="shared" si="3"/>
        <v>0.97287102823091065</v>
      </c>
      <c r="L37" s="43"/>
    </row>
    <row r="38" spans="1:15" x14ac:dyDescent="0.2">
      <c r="A38" s="17" t="s">
        <v>20</v>
      </c>
      <c r="B38" s="17" t="s">
        <v>31</v>
      </c>
      <c r="C38" s="17" t="s">
        <v>8</v>
      </c>
      <c r="D38" s="17" t="s">
        <v>251</v>
      </c>
      <c r="E38" s="17" t="s">
        <v>24</v>
      </c>
      <c r="F38" s="17" t="s">
        <v>57</v>
      </c>
      <c r="G38" s="17" t="s">
        <v>145</v>
      </c>
      <c r="H38" s="87">
        <v>25.068636359999999</v>
      </c>
      <c r="I38" s="24"/>
      <c r="J38" s="18">
        <f t="shared" si="2"/>
        <v>15.342807330152585</v>
      </c>
      <c r="K38" s="4">
        <f t="shared" si="3"/>
        <v>15.342807330152585</v>
      </c>
      <c r="L38" s="43"/>
    </row>
    <row r="39" spans="1:15" x14ac:dyDescent="0.2">
      <c r="A39" s="17" t="s">
        <v>20</v>
      </c>
      <c r="B39" s="17" t="s">
        <v>32</v>
      </c>
      <c r="C39" s="17" t="s">
        <v>13</v>
      </c>
      <c r="D39" s="17" t="s">
        <v>251</v>
      </c>
      <c r="E39" s="17" t="s">
        <v>22</v>
      </c>
      <c r="F39" s="17" t="s">
        <v>57</v>
      </c>
      <c r="G39" s="17" t="s">
        <v>145</v>
      </c>
      <c r="H39" s="86">
        <v>20.827178570000001</v>
      </c>
      <c r="I39" s="24"/>
      <c r="J39" s="18">
        <f t="shared" si="2"/>
        <v>-4.1724802844364595</v>
      </c>
      <c r="K39" s="4">
        <f t="shared" si="3"/>
        <v>-4.1724802844364595</v>
      </c>
    </row>
    <row r="40" spans="1:15" x14ac:dyDescent="0.2">
      <c r="A40" s="17" t="s">
        <v>20</v>
      </c>
      <c r="B40" s="17" t="s">
        <v>15</v>
      </c>
      <c r="C40" s="17" t="s">
        <v>13</v>
      </c>
      <c r="D40" s="17" t="s">
        <v>251</v>
      </c>
      <c r="E40" s="17" t="s">
        <v>22</v>
      </c>
      <c r="F40" s="17" t="s">
        <v>57</v>
      </c>
      <c r="G40" s="17" t="s">
        <v>23</v>
      </c>
      <c r="H40" s="87">
        <v>41.21454902</v>
      </c>
      <c r="I40" s="24"/>
      <c r="J40" s="18">
        <f t="shared" si="2"/>
        <v>89.6314469820244</v>
      </c>
      <c r="K40" s="4">
        <f t="shared" si="3"/>
        <v>89.6314469820244</v>
      </c>
    </row>
    <row r="41" spans="1:15" x14ac:dyDescent="0.2">
      <c r="A41" s="17" t="s">
        <v>20</v>
      </c>
      <c r="B41" s="17" t="s">
        <v>14</v>
      </c>
      <c r="C41" s="17" t="s">
        <v>8</v>
      </c>
      <c r="D41" s="17" t="s">
        <v>251</v>
      </c>
      <c r="E41" s="17" t="s">
        <v>22</v>
      </c>
      <c r="F41" s="17" t="s">
        <v>57</v>
      </c>
      <c r="G41" s="17" t="s">
        <v>23</v>
      </c>
      <c r="H41" s="86">
        <v>45.738500000000002</v>
      </c>
      <c r="I41" s="24"/>
      <c r="J41" s="18">
        <f t="shared" si="2"/>
        <v>110.44650843027284</v>
      </c>
      <c r="K41" s="4">
        <f t="shared" si="3"/>
        <v>110.44650843027284</v>
      </c>
    </row>
    <row r="42" spans="1:15" x14ac:dyDescent="0.2">
      <c r="A42" s="17" t="s">
        <v>20</v>
      </c>
      <c r="B42" s="17" t="s">
        <v>35</v>
      </c>
      <c r="C42" s="17" t="s">
        <v>8</v>
      </c>
      <c r="D42" s="17" t="s">
        <v>251</v>
      </c>
      <c r="E42" s="17" t="s">
        <v>22</v>
      </c>
      <c r="F42" s="17" t="s">
        <v>57</v>
      </c>
      <c r="G42" s="17" t="s">
        <v>221</v>
      </c>
      <c r="H42" s="87">
        <v>50.738783779999999</v>
      </c>
      <c r="I42" s="24"/>
      <c r="J42" s="18">
        <f t="shared" si="2"/>
        <v>133.45321531094288</v>
      </c>
      <c r="K42" s="4">
        <f t="shared" si="3"/>
        <v>133.45321531094288</v>
      </c>
    </row>
    <row r="43" spans="1:15" x14ac:dyDescent="0.2">
      <c r="A43" s="17" t="s">
        <v>20</v>
      </c>
      <c r="B43" s="17" t="s">
        <v>34</v>
      </c>
      <c r="C43" s="17" t="s">
        <v>8</v>
      </c>
      <c r="D43" s="17" t="s">
        <v>251</v>
      </c>
      <c r="E43" s="17" t="s">
        <v>22</v>
      </c>
      <c r="F43" s="17" t="s">
        <v>57</v>
      </c>
      <c r="G43" s="17" t="s">
        <v>221</v>
      </c>
      <c r="H43" s="86">
        <v>51.485725000000002</v>
      </c>
      <c r="I43" s="24"/>
      <c r="J43" s="18">
        <f t="shared" si="2"/>
        <v>136.88995179665289</v>
      </c>
      <c r="K43" s="4">
        <f t="shared" si="3"/>
        <v>136.88995179665289</v>
      </c>
    </row>
    <row r="44" spans="1:15" x14ac:dyDescent="0.2">
      <c r="A44" s="17" t="s">
        <v>20</v>
      </c>
      <c r="B44" s="17" t="s">
        <v>33</v>
      </c>
      <c r="C44" s="17" t="s">
        <v>13</v>
      </c>
      <c r="D44" s="17" t="s">
        <v>251</v>
      </c>
      <c r="E44" s="17" t="s">
        <v>22</v>
      </c>
      <c r="F44" s="17" t="s">
        <v>57</v>
      </c>
      <c r="G44" s="17" t="s">
        <v>221</v>
      </c>
      <c r="H44" s="86">
        <v>44.981642860000001</v>
      </c>
      <c r="I44" s="24"/>
      <c r="J44" s="18">
        <f t="shared" si="2"/>
        <v>106.96414800101692</v>
      </c>
      <c r="K44" s="4">
        <f t="shared" si="3"/>
        <v>106.96414800101692</v>
      </c>
      <c r="L44" s="43"/>
      <c r="M44" s="43"/>
      <c r="N44" s="43"/>
      <c r="O44" s="43"/>
    </row>
    <row r="45" spans="1:15" x14ac:dyDescent="0.2">
      <c r="A45" s="22" t="s">
        <v>16</v>
      </c>
      <c r="K45" t="s">
        <v>55</v>
      </c>
      <c r="L45" s="43"/>
      <c r="M45" s="43"/>
      <c r="N45" s="43"/>
      <c r="O45" s="43"/>
    </row>
    <row r="46" spans="1:15" x14ac:dyDescent="0.2">
      <c r="A46" s="12" t="s">
        <v>17</v>
      </c>
      <c r="B46" s="13"/>
      <c r="C46" s="13"/>
      <c r="D46" s="13"/>
      <c r="E46" s="13"/>
      <c r="F46" s="13"/>
      <c r="G46" s="43"/>
      <c r="H46" s="43"/>
      <c r="L46" s="43"/>
      <c r="M46" s="43"/>
      <c r="N46" s="43"/>
      <c r="O46" s="43"/>
    </row>
    <row r="47" spans="1:15" x14ac:dyDescent="0.2">
      <c r="A47" s="12" t="s">
        <v>132</v>
      </c>
      <c r="L47" s="43"/>
      <c r="M47" s="43"/>
      <c r="N47" s="43"/>
      <c r="O47" s="43"/>
    </row>
    <row r="48" spans="1:15" x14ac:dyDescent="0.2">
      <c r="A48" s="13"/>
      <c r="L48" s="43"/>
      <c r="M48" s="43"/>
      <c r="N48" s="43"/>
      <c r="O48" s="43"/>
    </row>
    <row r="49" spans="1:15" x14ac:dyDescent="0.2">
      <c r="A49" s="13"/>
      <c r="N49" s="43"/>
      <c r="O49" s="43"/>
    </row>
    <row r="50" spans="1:15" x14ac:dyDescent="0.2">
      <c r="A50" s="13"/>
      <c r="N50" s="43"/>
      <c r="O50" s="43"/>
    </row>
    <row r="51" spans="1:15" x14ac:dyDescent="0.2">
      <c r="N51" s="43"/>
      <c r="O51" s="43"/>
    </row>
    <row r="52" spans="1:15" x14ac:dyDescent="0.2">
      <c r="N52" s="43"/>
      <c r="O52" s="43"/>
    </row>
    <row r="53" spans="1:15" x14ac:dyDescent="0.2">
      <c r="N53" s="43"/>
      <c r="O53" s="43"/>
    </row>
    <row r="54" spans="1:15" x14ac:dyDescent="0.2">
      <c r="N54" s="43"/>
      <c r="O54" s="43"/>
    </row>
    <row r="55" spans="1:15" x14ac:dyDescent="0.2">
      <c r="N55" s="43"/>
      <c r="O55" s="43"/>
    </row>
    <row r="56" spans="1:15" x14ac:dyDescent="0.2">
      <c r="H56" s="89"/>
      <c r="N56" s="43"/>
      <c r="O56" s="43"/>
    </row>
    <row r="57" spans="1:15" x14ac:dyDescent="0.2">
      <c r="N57" s="43"/>
      <c r="O57" s="43"/>
    </row>
    <row r="58" spans="1:15" x14ac:dyDescent="0.2">
      <c r="N58" s="43"/>
      <c r="O58" s="43"/>
    </row>
    <row r="59" spans="1:15" x14ac:dyDescent="0.2">
      <c r="F59" s="44"/>
      <c r="G59" s="43"/>
      <c r="H59" s="43"/>
      <c r="I59" s="43"/>
      <c r="J59" s="43"/>
      <c r="K59" s="43"/>
      <c r="L59" s="43"/>
      <c r="M59" s="43"/>
      <c r="N59" s="43"/>
      <c r="O59" s="43"/>
    </row>
    <row r="60" spans="1:15" x14ac:dyDescent="0.2">
      <c r="F60" s="44"/>
      <c r="G60" s="43"/>
      <c r="H60" s="43"/>
      <c r="I60" s="43"/>
      <c r="J60" s="43"/>
      <c r="K60" s="43"/>
      <c r="L60" s="43"/>
      <c r="M60" s="43"/>
      <c r="N60" s="43"/>
      <c r="O60" s="43"/>
    </row>
    <row r="61" spans="1:15" x14ac:dyDescent="0.2">
      <c r="F61" s="44"/>
      <c r="G61" s="43"/>
      <c r="H61" s="43"/>
      <c r="I61" s="43"/>
      <c r="J61" s="43"/>
      <c r="K61" s="43"/>
      <c r="L61" s="43"/>
      <c r="M61" s="43"/>
      <c r="N61" s="43"/>
      <c r="O61" s="43"/>
    </row>
    <row r="62" spans="1:15" x14ac:dyDescent="0.2">
      <c r="F62" s="44"/>
      <c r="G62" s="43"/>
      <c r="H62" s="43"/>
      <c r="I62" s="43"/>
      <c r="J62" s="43"/>
      <c r="K62" s="43"/>
      <c r="L62" s="43"/>
      <c r="M62" s="43"/>
      <c r="N62" s="43"/>
      <c r="O62" s="43"/>
    </row>
    <row r="63" spans="1:15" x14ac:dyDescent="0.2">
      <c r="F63" s="44"/>
      <c r="G63" s="43"/>
      <c r="H63" s="43"/>
      <c r="I63" s="43"/>
      <c r="J63" s="43"/>
      <c r="K63" s="43"/>
      <c r="L63" s="43"/>
      <c r="M63" s="43"/>
      <c r="N63" s="43"/>
      <c r="O63" s="43"/>
    </row>
    <row r="64" spans="1:15" x14ac:dyDescent="0.2">
      <c r="F64" s="44"/>
      <c r="G64" s="43"/>
      <c r="H64" s="43"/>
      <c r="I64" s="43"/>
      <c r="J64" s="43"/>
      <c r="K64" s="43"/>
      <c r="L64" s="43"/>
      <c r="M64" s="43"/>
      <c r="N64" s="43"/>
      <c r="O64" s="43"/>
    </row>
    <row r="65" spans="6:15" x14ac:dyDescent="0.2">
      <c r="F65" s="44"/>
      <c r="G65" s="43"/>
      <c r="H65" s="43"/>
      <c r="I65" s="43"/>
      <c r="J65" s="43"/>
      <c r="K65" s="43"/>
      <c r="L65" s="43"/>
      <c r="M65" s="43"/>
      <c r="N65" s="43"/>
      <c r="O65" s="43"/>
    </row>
    <row r="66" spans="6:15" x14ac:dyDescent="0.2">
      <c r="F66" s="44"/>
      <c r="G66" s="43"/>
      <c r="H66" s="43"/>
      <c r="I66" s="43"/>
      <c r="J66" s="43"/>
      <c r="K66" s="43"/>
      <c r="L66" s="43"/>
      <c r="M66" s="43"/>
      <c r="N66" s="43"/>
      <c r="O66" s="43"/>
    </row>
    <row r="67" spans="6:15" x14ac:dyDescent="0.2">
      <c r="F67" s="44"/>
      <c r="G67" s="43"/>
      <c r="H67" s="43"/>
      <c r="I67" s="43"/>
      <c r="J67" s="43"/>
      <c r="K67" s="43"/>
      <c r="L67" s="43"/>
      <c r="M67" s="43"/>
      <c r="N67" s="43"/>
      <c r="O67" s="43"/>
    </row>
    <row r="68" spans="6:15" x14ac:dyDescent="0.2">
      <c r="F68" s="44"/>
      <c r="G68" s="43"/>
      <c r="H68" s="43"/>
      <c r="I68" s="43"/>
      <c r="J68" s="43"/>
      <c r="K68" s="43"/>
      <c r="L68" s="43"/>
      <c r="M68" s="43"/>
      <c r="N68" s="43"/>
      <c r="O68" s="43"/>
    </row>
    <row r="69" spans="6:15" x14ac:dyDescent="0.2">
      <c r="F69" s="44"/>
      <c r="G69" s="43"/>
      <c r="H69" s="43"/>
      <c r="I69" s="43"/>
      <c r="J69" s="43"/>
      <c r="K69" s="43"/>
      <c r="L69" s="43"/>
      <c r="M69" s="43"/>
      <c r="N69" s="43"/>
      <c r="O69" s="43"/>
    </row>
    <row r="70" spans="6:15" x14ac:dyDescent="0.2">
      <c r="F70" s="44"/>
      <c r="G70" s="43"/>
      <c r="H70" s="43"/>
      <c r="I70" s="43"/>
      <c r="J70" s="43"/>
      <c r="K70" s="43"/>
      <c r="L70" s="43"/>
      <c r="M70" s="43"/>
      <c r="N70" s="43"/>
      <c r="O70" s="43"/>
    </row>
    <row r="71" spans="6:15" x14ac:dyDescent="0.2">
      <c r="F71" s="44"/>
      <c r="G71" s="43"/>
      <c r="H71" s="43"/>
      <c r="I71" s="43"/>
      <c r="J71" s="43"/>
      <c r="K71" s="43"/>
      <c r="L71" s="43"/>
      <c r="M71" s="43"/>
      <c r="N71" s="43"/>
      <c r="O71" s="43"/>
    </row>
    <row r="72" spans="6:15" x14ac:dyDescent="0.2">
      <c r="L72" s="43"/>
      <c r="M72" s="43"/>
      <c r="N72" s="43"/>
      <c r="O72" s="43"/>
    </row>
    <row r="73" spans="6:15" x14ac:dyDescent="0.2">
      <c r="L73" s="43"/>
      <c r="M73" s="43"/>
      <c r="N73" s="43"/>
      <c r="O73" s="43"/>
    </row>
    <row r="74" spans="6:15" x14ac:dyDescent="0.2">
      <c r="L74" s="43"/>
      <c r="M74" s="43"/>
      <c r="N74" s="43"/>
      <c r="O74" s="43"/>
    </row>
    <row r="75" spans="6:15" x14ac:dyDescent="0.2">
      <c r="L75" s="43"/>
      <c r="M75" s="43"/>
      <c r="N75" s="43"/>
      <c r="O75" s="43"/>
    </row>
    <row r="76" spans="6:15" x14ac:dyDescent="0.2">
      <c r="L76" s="43"/>
      <c r="M76" s="43"/>
      <c r="N76" s="43"/>
      <c r="O76" s="43"/>
    </row>
    <row r="77" spans="6:15" x14ac:dyDescent="0.2">
      <c r="L77" s="43"/>
      <c r="M77" s="43"/>
      <c r="N77" s="43"/>
      <c r="O77" s="43"/>
    </row>
    <row r="81" spans="1:1" x14ac:dyDescent="0.2">
      <c r="A81" s="13"/>
    </row>
    <row r="82" spans="1:1" x14ac:dyDescent="0.2">
      <c r="A82" s="13"/>
    </row>
    <row r="83" spans="1:1" x14ac:dyDescent="0.2">
      <c r="A83" s="13"/>
    </row>
    <row r="84" spans="1:1" x14ac:dyDescent="0.2">
      <c r="A84" s="13"/>
    </row>
  </sheetData>
  <sortState xmlns:xlrd2="http://schemas.microsoft.com/office/spreadsheetml/2017/richdata2" ref="A5:J26">
    <sortCondition descending="1" ref="F5:F26"/>
  </sortState>
  <mergeCells count="1">
    <mergeCell ref="A1:R1"/>
  </mergeCells>
  <phoneticPr fontId="1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BBBA1-E186-0948-BA53-F988A03D0B0A}">
  <dimension ref="A1:U66"/>
  <sheetViews>
    <sheetView topLeftCell="A11" zoomScale="75" zoomScaleNormal="59" workbookViewId="0">
      <selection activeCell="F16" sqref="F16"/>
    </sheetView>
  </sheetViews>
  <sheetFormatPr baseColWidth="10" defaultRowHeight="16" x14ac:dyDescent="0.2"/>
  <cols>
    <col min="1" max="1" width="23.83203125" customWidth="1"/>
    <col min="6" max="6" width="22" customWidth="1"/>
    <col min="7" max="7" width="20.33203125" customWidth="1"/>
    <col min="8" max="8" width="18.1640625" customWidth="1"/>
    <col min="9" max="9" width="25.33203125" customWidth="1"/>
    <col min="10" max="10" width="29.83203125" customWidth="1"/>
    <col min="11" max="11" width="37" customWidth="1"/>
    <col min="12" max="12" width="14.5" customWidth="1"/>
    <col min="13" max="13" width="43.6640625" customWidth="1"/>
    <col min="14" max="14" width="13" customWidth="1"/>
    <col min="15" max="15" width="18.83203125" customWidth="1"/>
    <col min="16" max="16" width="20.33203125" customWidth="1"/>
    <col min="17" max="17" width="13" customWidth="1"/>
    <col min="18" max="18" width="21" customWidth="1"/>
    <col min="19" max="19" width="23.5" customWidth="1"/>
  </cols>
  <sheetData>
    <row r="1" spans="1:21" x14ac:dyDescent="0.2">
      <c r="A1" s="23" t="s">
        <v>257</v>
      </c>
    </row>
    <row r="3" spans="1:21" x14ac:dyDescent="0.2">
      <c r="A3" s="36" t="s">
        <v>213</v>
      </c>
      <c r="B3" s="37"/>
      <c r="C3" s="37"/>
      <c r="D3" s="37"/>
      <c r="E3" s="37"/>
      <c r="F3" s="38"/>
      <c r="G3" s="39"/>
      <c r="H3" s="39"/>
      <c r="I3" s="37"/>
      <c r="J3" s="37"/>
      <c r="K3" s="76"/>
      <c r="M3" s="51" t="s">
        <v>136</v>
      </c>
      <c r="N3" s="41"/>
      <c r="O3" s="41"/>
      <c r="P3" s="41"/>
      <c r="Q3" s="41"/>
      <c r="R3" s="41"/>
      <c r="S3" s="52"/>
      <c r="T3" s="42"/>
      <c r="U3" s="41"/>
    </row>
    <row r="4" spans="1:21" x14ac:dyDescent="0.2">
      <c r="A4" s="94" t="s">
        <v>0</v>
      </c>
      <c r="B4" s="94" t="s">
        <v>1</v>
      </c>
      <c r="C4" s="94" t="s">
        <v>2</v>
      </c>
      <c r="D4" s="94" t="s">
        <v>250</v>
      </c>
      <c r="E4" s="94" t="s">
        <v>19</v>
      </c>
      <c r="F4" s="94" t="s">
        <v>3</v>
      </c>
      <c r="G4" s="94" t="s">
        <v>4</v>
      </c>
      <c r="H4" s="94" t="s">
        <v>5</v>
      </c>
      <c r="I4" s="94" t="s">
        <v>6</v>
      </c>
      <c r="J4" s="95" t="s">
        <v>154</v>
      </c>
      <c r="K4" s="96" t="s">
        <v>155</v>
      </c>
      <c r="M4" s="77" t="s">
        <v>156</v>
      </c>
      <c r="N4" s="77">
        <v>1</v>
      </c>
      <c r="O4" s="77"/>
      <c r="P4" s="77"/>
      <c r="Q4" s="77"/>
      <c r="R4" s="77"/>
      <c r="S4" s="77"/>
      <c r="T4" s="3"/>
      <c r="U4" s="3"/>
    </row>
    <row r="5" spans="1:21" x14ac:dyDescent="0.2">
      <c r="A5" s="17" t="s">
        <v>58</v>
      </c>
      <c r="B5" s="3" t="s">
        <v>65</v>
      </c>
      <c r="C5" s="3" t="s">
        <v>13</v>
      </c>
      <c r="D5" s="3" t="s">
        <v>251</v>
      </c>
      <c r="E5" s="3" t="s">
        <v>60</v>
      </c>
      <c r="F5" s="17" t="s">
        <v>57</v>
      </c>
      <c r="G5" s="3" t="s">
        <v>152</v>
      </c>
      <c r="H5" s="32">
        <v>31.402000000000001</v>
      </c>
      <c r="I5" s="25"/>
      <c r="J5" s="18">
        <f t="shared" ref="J5:J23" si="0">((H5-$I$24)/$I$24)*100</f>
        <v>5.4253676223729261</v>
      </c>
      <c r="K5" s="65">
        <f>AVERAGE(J5:J6)</f>
        <v>19.833143087356472</v>
      </c>
      <c r="M5" s="3" t="s">
        <v>157</v>
      </c>
      <c r="N5" s="3">
        <v>6</v>
      </c>
      <c r="O5" s="3"/>
      <c r="P5" s="3"/>
      <c r="Q5" s="3"/>
      <c r="R5" s="3"/>
      <c r="S5" s="78"/>
      <c r="T5" s="3"/>
      <c r="U5" s="3"/>
    </row>
    <row r="6" spans="1:21" x14ac:dyDescent="0.2">
      <c r="A6" s="17" t="s">
        <v>58</v>
      </c>
      <c r="B6" s="3" t="s">
        <v>65</v>
      </c>
      <c r="C6" s="3" t="s">
        <v>13</v>
      </c>
      <c r="D6" s="3" t="s">
        <v>251</v>
      </c>
      <c r="E6" s="3" t="s">
        <v>59</v>
      </c>
      <c r="F6" s="17" t="s">
        <v>57</v>
      </c>
      <c r="G6" s="3" t="s">
        <v>152</v>
      </c>
      <c r="H6" s="32">
        <v>39.984999999999999</v>
      </c>
      <c r="I6" s="25"/>
      <c r="J6" s="18">
        <f t="shared" si="0"/>
        <v>34.24091855234002</v>
      </c>
      <c r="K6" s="64"/>
      <c r="M6" s="3" t="s">
        <v>158</v>
      </c>
      <c r="N6" s="3">
        <v>0.05</v>
      </c>
      <c r="O6" s="3"/>
      <c r="P6" s="3"/>
      <c r="Q6" s="3"/>
      <c r="R6" s="3"/>
      <c r="S6" s="78"/>
      <c r="T6" s="3"/>
      <c r="U6" s="3"/>
    </row>
    <row r="7" spans="1:21" x14ac:dyDescent="0.2">
      <c r="A7" s="17" t="s">
        <v>58</v>
      </c>
      <c r="B7" s="3" t="s">
        <v>66</v>
      </c>
      <c r="C7" s="3" t="s">
        <v>8</v>
      </c>
      <c r="D7" s="3" t="s">
        <v>251</v>
      </c>
      <c r="E7" s="3" t="s">
        <v>60</v>
      </c>
      <c r="F7" s="17" t="s">
        <v>57</v>
      </c>
      <c r="G7" s="3" t="s">
        <v>152</v>
      </c>
      <c r="H7" s="32">
        <v>46.828000000000003</v>
      </c>
      <c r="I7" s="25"/>
      <c r="J7" s="18">
        <f t="shared" si="0"/>
        <v>57.214798898811523</v>
      </c>
      <c r="K7" s="65">
        <f>AVERAGE(J7:J8)</f>
        <v>36.455045994762635</v>
      </c>
      <c r="M7" s="3"/>
      <c r="N7" s="3"/>
      <c r="O7" s="3"/>
      <c r="P7" s="3"/>
      <c r="Q7" s="3"/>
      <c r="R7" s="3"/>
      <c r="S7" s="78"/>
      <c r="T7" s="3"/>
      <c r="U7" s="3"/>
    </row>
    <row r="8" spans="1:21" x14ac:dyDescent="0.2">
      <c r="A8" s="17" t="s">
        <v>58</v>
      </c>
      <c r="B8" s="3" t="s">
        <v>66</v>
      </c>
      <c r="C8" s="3" t="s">
        <v>8</v>
      </c>
      <c r="D8" s="3" t="s">
        <v>251</v>
      </c>
      <c r="E8" s="3" t="s">
        <v>59</v>
      </c>
      <c r="F8" s="17" t="s">
        <v>57</v>
      </c>
      <c r="G8" s="3" t="s">
        <v>152</v>
      </c>
      <c r="H8" s="32">
        <v>34.460999999999999</v>
      </c>
      <c r="I8" s="25"/>
      <c r="J8" s="18">
        <f>((H8-$I$24)/$I$24)*100</f>
        <v>15.695293090713747</v>
      </c>
      <c r="K8" s="64"/>
      <c r="M8" s="70" t="s">
        <v>123</v>
      </c>
      <c r="N8" s="70" t="s">
        <v>124</v>
      </c>
      <c r="O8" s="70" t="s">
        <v>125</v>
      </c>
      <c r="P8" s="70" t="s">
        <v>126</v>
      </c>
      <c r="Q8" s="70" t="s">
        <v>47</v>
      </c>
      <c r="R8" s="70" t="s">
        <v>127</v>
      </c>
      <c r="S8" s="79" t="s">
        <v>253</v>
      </c>
      <c r="T8" s="70"/>
      <c r="U8" s="70"/>
    </row>
    <row r="9" spans="1:21" x14ac:dyDescent="0.2">
      <c r="A9" s="17" t="s">
        <v>58</v>
      </c>
      <c r="B9" s="3" t="s">
        <v>67</v>
      </c>
      <c r="C9" s="3" t="s">
        <v>8</v>
      </c>
      <c r="D9" s="3" t="s">
        <v>251</v>
      </c>
      <c r="E9" s="3" t="s">
        <v>59</v>
      </c>
      <c r="F9" s="17" t="s">
        <v>57</v>
      </c>
      <c r="G9" s="3" t="s">
        <v>152</v>
      </c>
      <c r="H9" s="32">
        <v>35.210999999999999</v>
      </c>
      <c r="I9" s="25"/>
      <c r="J9" s="18">
        <f>((H9-$I$24)/$I$24)*100</f>
        <v>18.213254549117025</v>
      </c>
      <c r="K9" s="65">
        <f>AVERAGE(J9:J10)</f>
        <v>14.132478345531453</v>
      </c>
      <c r="M9" s="3" t="s">
        <v>223</v>
      </c>
      <c r="N9" s="3">
        <v>43.45</v>
      </c>
      <c r="O9" s="3" t="s">
        <v>180</v>
      </c>
      <c r="P9" s="3" t="s">
        <v>50</v>
      </c>
      <c r="Q9" s="3" t="s">
        <v>128</v>
      </c>
      <c r="R9" s="3">
        <v>1.9800000000000002E-2</v>
      </c>
      <c r="S9" s="3">
        <v>1.9800000000000002E-2</v>
      </c>
      <c r="T9" s="3"/>
      <c r="U9" s="3"/>
    </row>
    <row r="10" spans="1:21" x14ac:dyDescent="0.2">
      <c r="A10" s="17" t="s">
        <v>58</v>
      </c>
      <c r="B10" s="3" t="s">
        <v>67</v>
      </c>
      <c r="C10" s="3" t="s">
        <v>8</v>
      </c>
      <c r="D10" s="3" t="s">
        <v>251</v>
      </c>
      <c r="E10" s="3" t="s">
        <v>60</v>
      </c>
      <c r="F10" s="17" t="s">
        <v>57</v>
      </c>
      <c r="G10" s="3" t="s">
        <v>152</v>
      </c>
      <c r="H10" s="32">
        <v>32.78</v>
      </c>
      <c r="I10" s="25"/>
      <c r="J10" s="18">
        <f>((H10-$I$24)/$I$24)*100</f>
        <v>10.05170214194588</v>
      </c>
      <c r="K10" s="64"/>
      <c r="M10" s="3" t="s">
        <v>224</v>
      </c>
      <c r="N10" s="3">
        <v>22.09</v>
      </c>
      <c r="O10" s="3" t="s">
        <v>181</v>
      </c>
      <c r="P10" s="3" t="s">
        <v>48</v>
      </c>
      <c r="Q10" s="3" t="s">
        <v>49</v>
      </c>
      <c r="R10" s="3">
        <v>0.60589999999999999</v>
      </c>
      <c r="S10" s="3">
        <v>0.60589999999999999</v>
      </c>
      <c r="T10" s="3"/>
      <c r="U10" s="3"/>
    </row>
    <row r="11" spans="1:21" x14ac:dyDescent="0.2">
      <c r="A11" s="17" t="s">
        <v>58</v>
      </c>
      <c r="B11" s="3" t="s">
        <v>62</v>
      </c>
      <c r="C11" s="3" t="s">
        <v>13</v>
      </c>
      <c r="D11" s="3" t="s">
        <v>251</v>
      </c>
      <c r="E11" s="3" t="s">
        <v>59</v>
      </c>
      <c r="F11" s="17" t="s">
        <v>57</v>
      </c>
      <c r="G11" s="3" t="s">
        <v>23</v>
      </c>
      <c r="H11" s="32">
        <v>54.427999999999997</v>
      </c>
      <c r="I11" s="25"/>
      <c r="J11" s="18">
        <f t="shared" si="0"/>
        <v>82.730141677298036</v>
      </c>
      <c r="K11" s="65">
        <f>AVERAGE(J11:J12)</f>
        <v>87.987645202444099</v>
      </c>
      <c r="M11" s="3" t="s">
        <v>225</v>
      </c>
      <c r="N11" s="3">
        <v>90.34</v>
      </c>
      <c r="O11" s="3" t="s">
        <v>182</v>
      </c>
      <c r="P11" s="3" t="s">
        <v>50</v>
      </c>
      <c r="Q11" s="3" t="s">
        <v>52</v>
      </c>
      <c r="R11" s="98" t="s">
        <v>53</v>
      </c>
      <c r="S11" s="98">
        <v>1.20481050049914E-5</v>
      </c>
      <c r="T11" s="3"/>
      <c r="U11" s="3"/>
    </row>
    <row r="12" spans="1:21" x14ac:dyDescent="0.2">
      <c r="A12" s="17" t="s">
        <v>58</v>
      </c>
      <c r="B12" s="3" t="s">
        <v>62</v>
      </c>
      <c r="C12" s="3" t="s">
        <v>13</v>
      </c>
      <c r="D12" s="3" t="s">
        <v>251</v>
      </c>
      <c r="E12" s="3" t="s">
        <v>60</v>
      </c>
      <c r="F12" s="17" t="s">
        <v>57</v>
      </c>
      <c r="G12" s="3" t="s">
        <v>23</v>
      </c>
      <c r="H12" s="32">
        <v>57.56</v>
      </c>
      <c r="I12" s="25"/>
      <c r="J12" s="18">
        <f t="shared" si="0"/>
        <v>93.245148727590148</v>
      </c>
      <c r="K12" s="64"/>
      <c r="M12" s="3" t="s">
        <v>151</v>
      </c>
      <c r="N12" s="3">
        <v>-21.37</v>
      </c>
      <c r="O12" s="3" t="s">
        <v>183</v>
      </c>
      <c r="P12" s="3" t="s">
        <v>48</v>
      </c>
      <c r="Q12" s="3" t="s">
        <v>49</v>
      </c>
      <c r="R12" s="3">
        <v>0.68500000000000005</v>
      </c>
      <c r="S12" s="3">
        <v>0.68500000000000005</v>
      </c>
      <c r="T12" s="3"/>
      <c r="U12" s="3"/>
    </row>
    <row r="13" spans="1:21" x14ac:dyDescent="0.2">
      <c r="A13" s="17" t="s">
        <v>58</v>
      </c>
      <c r="B13" s="3" t="s">
        <v>63</v>
      </c>
      <c r="C13" s="3" t="s">
        <v>8</v>
      </c>
      <c r="D13" s="3" t="s">
        <v>251</v>
      </c>
      <c r="E13" s="3" t="s">
        <v>60</v>
      </c>
      <c r="F13" s="17" t="s">
        <v>57</v>
      </c>
      <c r="G13" s="3" t="s">
        <v>23</v>
      </c>
      <c r="H13" s="32">
        <v>49.064999999999998</v>
      </c>
      <c r="I13" s="25"/>
      <c r="J13" s="18">
        <f t="shared" si="0"/>
        <v>64.725038608742352</v>
      </c>
      <c r="K13" s="65">
        <f>AVERAGE(J13:J14)</f>
        <v>79.960384073054442</v>
      </c>
      <c r="M13" s="3" t="s">
        <v>184</v>
      </c>
      <c r="N13" s="3">
        <v>46.89</v>
      </c>
      <c r="O13" s="3" t="s">
        <v>185</v>
      </c>
      <c r="P13" s="3" t="s">
        <v>50</v>
      </c>
      <c r="Q13" s="3" t="s">
        <v>128</v>
      </c>
      <c r="R13" s="3">
        <v>3.4500000000000003E-2</v>
      </c>
      <c r="S13" s="3">
        <v>3.4500000000000003E-2</v>
      </c>
      <c r="T13" s="3"/>
      <c r="U13" s="3"/>
    </row>
    <row r="14" spans="1:21" x14ac:dyDescent="0.2">
      <c r="A14" s="17" t="s">
        <v>58</v>
      </c>
      <c r="B14" s="3" t="s">
        <v>63</v>
      </c>
      <c r="C14" s="3" t="s">
        <v>8</v>
      </c>
      <c r="D14" s="3" t="s">
        <v>251</v>
      </c>
      <c r="E14" s="3" t="s">
        <v>59</v>
      </c>
      <c r="F14" s="17" t="s">
        <v>57</v>
      </c>
      <c r="G14" s="3" t="s">
        <v>23</v>
      </c>
      <c r="H14" s="32">
        <v>58.140999999999998</v>
      </c>
      <c r="I14" s="25"/>
      <c r="J14" s="18">
        <f t="shared" si="0"/>
        <v>95.195729537366532</v>
      </c>
      <c r="K14" s="64"/>
      <c r="M14" s="3" t="s">
        <v>186</v>
      </c>
      <c r="N14" s="3">
        <v>68.25</v>
      </c>
      <c r="O14" s="3" t="s">
        <v>187</v>
      </c>
      <c r="P14" s="3" t="s">
        <v>50</v>
      </c>
      <c r="Q14" s="3" t="s">
        <v>51</v>
      </c>
      <c r="R14" s="3">
        <v>8.3999999999999995E-3</v>
      </c>
      <c r="S14" s="3">
        <v>8.3999999999999995E-3</v>
      </c>
      <c r="T14" s="3"/>
      <c r="U14" s="3"/>
    </row>
    <row r="15" spans="1:21" x14ac:dyDescent="0.2">
      <c r="A15" s="17" t="s">
        <v>58</v>
      </c>
      <c r="B15" s="3" t="s">
        <v>64</v>
      </c>
      <c r="C15" s="3" t="s">
        <v>8</v>
      </c>
      <c r="D15" s="3" t="s">
        <v>251</v>
      </c>
      <c r="E15" s="3" t="s">
        <v>60</v>
      </c>
      <c r="F15" s="17" t="s">
        <v>57</v>
      </c>
      <c r="G15" s="3" t="s">
        <v>23</v>
      </c>
      <c r="H15" s="32">
        <v>60.146999999999998</v>
      </c>
      <c r="I15" s="25"/>
      <c r="J15" s="18">
        <f t="shared" si="0"/>
        <v>101.93043711810917</v>
      </c>
      <c r="K15" s="65">
        <f>AVERAGE(J15:J16)</f>
        <v>120.17390720472704</v>
      </c>
      <c r="M15" s="78"/>
      <c r="N15" s="78"/>
      <c r="O15" s="78"/>
      <c r="P15" s="78"/>
      <c r="Q15" s="78"/>
      <c r="R15" s="78"/>
      <c r="S15" s="78"/>
      <c r="T15" s="3"/>
      <c r="U15" s="3"/>
    </row>
    <row r="16" spans="1:21" x14ac:dyDescent="0.2">
      <c r="A16" s="17" t="s">
        <v>58</v>
      </c>
      <c r="B16" s="3" t="s">
        <v>64</v>
      </c>
      <c r="C16" s="3" t="s">
        <v>8</v>
      </c>
      <c r="D16" s="3" t="s">
        <v>251</v>
      </c>
      <c r="E16" s="3" t="s">
        <v>59</v>
      </c>
      <c r="F16" s="17" t="s">
        <v>57</v>
      </c>
      <c r="G16" s="3" t="s">
        <v>23</v>
      </c>
      <c r="H16" s="32">
        <v>71.015000000000001</v>
      </c>
      <c r="I16" s="25"/>
      <c r="J16" s="18">
        <f t="shared" si="0"/>
        <v>138.41737729134491</v>
      </c>
      <c r="K16" s="64"/>
      <c r="M16" s="70" t="s">
        <v>171</v>
      </c>
      <c r="N16" s="70" t="s">
        <v>172</v>
      </c>
      <c r="O16" s="70" t="s">
        <v>173</v>
      </c>
      <c r="P16" s="70" t="s">
        <v>124</v>
      </c>
      <c r="Q16" s="70" t="s">
        <v>174</v>
      </c>
      <c r="R16" s="70" t="s">
        <v>175</v>
      </c>
      <c r="S16" s="70" t="s">
        <v>176</v>
      </c>
      <c r="T16" s="70" t="s">
        <v>177</v>
      </c>
      <c r="U16" s="70" t="s">
        <v>178</v>
      </c>
    </row>
    <row r="17" spans="1:21" x14ac:dyDescent="0.2">
      <c r="A17" s="17" t="s">
        <v>58</v>
      </c>
      <c r="B17" s="3" t="s">
        <v>68</v>
      </c>
      <c r="C17" s="3" t="s">
        <v>8</v>
      </c>
      <c r="D17" s="3" t="s">
        <v>251</v>
      </c>
      <c r="E17" s="3" t="s">
        <v>60</v>
      </c>
      <c r="F17" s="17" t="s">
        <v>57</v>
      </c>
      <c r="G17" s="3" t="s">
        <v>222</v>
      </c>
      <c r="H17" s="32">
        <v>66.799000000000007</v>
      </c>
      <c r="I17" s="25"/>
      <c r="J17" s="18">
        <f t="shared" si="0"/>
        <v>124.26307661317399</v>
      </c>
      <c r="K17" s="65">
        <f>AVERAGE(J17:J18)</f>
        <v>151.26737393406299</v>
      </c>
      <c r="M17" s="3" t="s">
        <v>226</v>
      </c>
      <c r="N17" s="3">
        <v>113.1</v>
      </c>
      <c r="O17" s="3">
        <v>69.66</v>
      </c>
      <c r="P17" s="3">
        <v>43.45</v>
      </c>
      <c r="Q17" s="3">
        <v>13.9</v>
      </c>
      <c r="R17" s="3">
        <v>14</v>
      </c>
      <c r="S17" s="3">
        <v>8</v>
      </c>
      <c r="T17" s="3">
        <v>4.4210000000000003</v>
      </c>
      <c r="U17" s="3">
        <v>29</v>
      </c>
    </row>
    <row r="18" spans="1:21" x14ac:dyDescent="0.2">
      <c r="A18" s="17" t="s">
        <v>58</v>
      </c>
      <c r="B18" s="3" t="s">
        <v>68</v>
      </c>
      <c r="C18" s="3" t="s">
        <v>8</v>
      </c>
      <c r="D18" s="3" t="s">
        <v>251</v>
      </c>
      <c r="E18" s="3" t="s">
        <v>59</v>
      </c>
      <c r="F18" s="17" t="s">
        <v>57</v>
      </c>
      <c r="G18" s="3" t="s">
        <v>222</v>
      </c>
      <c r="H18" s="32">
        <v>82.885999999999996</v>
      </c>
      <c r="I18" s="25"/>
      <c r="J18" s="18">
        <f t="shared" si="0"/>
        <v>178.27167125495197</v>
      </c>
      <c r="K18" s="64"/>
      <c r="M18" s="3" t="s">
        <v>227</v>
      </c>
      <c r="N18" s="3">
        <v>113.1</v>
      </c>
      <c r="O18" s="3">
        <v>91.03</v>
      </c>
      <c r="P18" s="3">
        <v>22.09</v>
      </c>
      <c r="Q18" s="3">
        <v>17.78</v>
      </c>
      <c r="R18" s="3">
        <v>14</v>
      </c>
      <c r="S18" s="3">
        <v>4</v>
      </c>
      <c r="T18" s="3">
        <v>1.7569999999999999</v>
      </c>
      <c r="U18" s="3">
        <v>29</v>
      </c>
    </row>
    <row r="19" spans="1:21" x14ac:dyDescent="0.2">
      <c r="A19" s="17" t="s">
        <v>58</v>
      </c>
      <c r="B19" s="28" t="s">
        <v>69</v>
      </c>
      <c r="C19" s="3" t="s">
        <v>8</v>
      </c>
      <c r="D19" s="3" t="s">
        <v>251</v>
      </c>
      <c r="E19" s="3" t="s">
        <v>60</v>
      </c>
      <c r="F19" s="17" t="s">
        <v>56</v>
      </c>
      <c r="G19" s="3" t="s">
        <v>201</v>
      </c>
      <c r="H19" s="32">
        <v>33.173000000000002</v>
      </c>
      <c r="I19" s="25"/>
      <c r="J19" s="18">
        <f t="shared" si="0"/>
        <v>11.371113946149199</v>
      </c>
      <c r="K19" s="66">
        <f t="shared" ref="K19:K24" si="1">J19</f>
        <v>11.371113946149199</v>
      </c>
      <c r="M19" s="3" t="s">
        <v>228</v>
      </c>
      <c r="N19" s="3">
        <v>113.1</v>
      </c>
      <c r="O19" s="3">
        <v>22.77</v>
      </c>
      <c r="P19" s="3">
        <v>90.34</v>
      </c>
      <c r="Q19" s="3">
        <v>14.52</v>
      </c>
      <c r="R19" s="3">
        <v>14</v>
      </c>
      <c r="S19" s="3">
        <v>7</v>
      </c>
      <c r="T19" s="3">
        <v>8.8000000000000007</v>
      </c>
      <c r="U19" s="3">
        <v>29</v>
      </c>
    </row>
    <row r="20" spans="1:21" x14ac:dyDescent="0.2">
      <c r="A20" s="17" t="s">
        <v>58</v>
      </c>
      <c r="B20" s="28" t="s">
        <v>70</v>
      </c>
      <c r="C20" s="3" t="s">
        <v>8</v>
      </c>
      <c r="D20" s="3" t="s">
        <v>251</v>
      </c>
      <c r="E20" s="3" t="s">
        <v>60</v>
      </c>
      <c r="F20" s="17" t="s">
        <v>56</v>
      </c>
      <c r="G20" s="3" t="s">
        <v>201</v>
      </c>
      <c r="H20" s="32">
        <v>25.827999999999999</v>
      </c>
      <c r="I20" s="25"/>
      <c r="J20" s="18">
        <f t="shared" si="0"/>
        <v>-13.288121936480232</v>
      </c>
      <c r="K20" s="66">
        <f t="shared" si="1"/>
        <v>-13.288121936480232</v>
      </c>
      <c r="M20" s="3" t="s">
        <v>151</v>
      </c>
      <c r="N20" s="3">
        <v>69.66</v>
      </c>
      <c r="O20" s="3">
        <v>91.03</v>
      </c>
      <c r="P20" s="3">
        <v>-21.37</v>
      </c>
      <c r="Q20" s="3">
        <v>19.21</v>
      </c>
      <c r="R20" s="3">
        <v>8</v>
      </c>
      <c r="S20" s="3">
        <v>4</v>
      </c>
      <c r="T20" s="3">
        <v>1.573</v>
      </c>
      <c r="U20" s="3">
        <v>29</v>
      </c>
    </row>
    <row r="21" spans="1:21" x14ac:dyDescent="0.2">
      <c r="A21" s="17" t="s">
        <v>58</v>
      </c>
      <c r="B21" s="28" t="s">
        <v>71</v>
      </c>
      <c r="C21" s="3" t="s">
        <v>8</v>
      </c>
      <c r="D21" s="3" t="s">
        <v>251</v>
      </c>
      <c r="E21" s="3" t="s">
        <v>59</v>
      </c>
      <c r="F21" s="17" t="s">
        <v>56</v>
      </c>
      <c r="G21" s="3" t="s">
        <v>201</v>
      </c>
      <c r="H21" s="32">
        <v>38.466999999999999</v>
      </c>
      <c r="I21" s="26"/>
      <c r="J21" s="18">
        <f t="shared" si="0"/>
        <v>29.144564560531784</v>
      </c>
      <c r="K21" s="66">
        <f t="shared" si="1"/>
        <v>29.144564560531784</v>
      </c>
      <c r="M21" s="3" t="s">
        <v>184</v>
      </c>
      <c r="N21" s="3">
        <v>69.66</v>
      </c>
      <c r="O21" s="3">
        <v>22.77</v>
      </c>
      <c r="P21" s="3">
        <v>46.89</v>
      </c>
      <c r="Q21" s="3">
        <v>16.23</v>
      </c>
      <c r="R21" s="3">
        <v>8</v>
      </c>
      <c r="S21" s="3">
        <v>7</v>
      </c>
      <c r="T21" s="3">
        <v>4.085</v>
      </c>
      <c r="U21" s="3">
        <v>29</v>
      </c>
    </row>
    <row r="22" spans="1:21" x14ac:dyDescent="0.2">
      <c r="A22" s="17" t="s">
        <v>58</v>
      </c>
      <c r="B22" s="28" t="s">
        <v>29</v>
      </c>
      <c r="C22" s="3" t="s">
        <v>8</v>
      </c>
      <c r="D22" s="3" t="s">
        <v>251</v>
      </c>
      <c r="E22" s="3" t="s">
        <v>60</v>
      </c>
      <c r="F22" s="17" t="s">
        <v>56</v>
      </c>
      <c r="G22" s="3" t="s">
        <v>201</v>
      </c>
      <c r="H22" s="32">
        <v>21.425999999999998</v>
      </c>
      <c r="I22" s="25"/>
      <c r="J22" s="18">
        <f t="shared" si="0"/>
        <v>-28.066877056335198</v>
      </c>
      <c r="K22" s="66">
        <f t="shared" si="1"/>
        <v>-28.066877056335198</v>
      </c>
      <c r="M22" s="3" t="s">
        <v>186</v>
      </c>
      <c r="N22" s="3">
        <v>91.03</v>
      </c>
      <c r="O22" s="3">
        <v>22.77</v>
      </c>
      <c r="P22" s="3">
        <v>68.25</v>
      </c>
      <c r="Q22" s="3">
        <v>19.66</v>
      </c>
      <c r="R22" s="3">
        <v>4</v>
      </c>
      <c r="S22" s="3">
        <v>7</v>
      </c>
      <c r="T22" s="3">
        <v>4.91</v>
      </c>
      <c r="U22" s="3">
        <v>29</v>
      </c>
    </row>
    <row r="23" spans="1:21" x14ac:dyDescent="0.2">
      <c r="A23" s="17" t="s">
        <v>58</v>
      </c>
      <c r="B23" s="28" t="s">
        <v>25</v>
      </c>
      <c r="C23" s="3" t="s">
        <v>8</v>
      </c>
      <c r="D23" s="3" t="s">
        <v>251</v>
      </c>
      <c r="E23" s="3" t="s">
        <v>60</v>
      </c>
      <c r="F23" s="17" t="s">
        <v>56</v>
      </c>
      <c r="G23" s="3" t="s">
        <v>201</v>
      </c>
      <c r="H23" s="32">
        <v>24.872</v>
      </c>
      <c r="I23" s="25"/>
      <c r="J23" s="18">
        <f t="shared" si="0"/>
        <v>-16.49768347545827</v>
      </c>
      <c r="K23" s="66">
        <f t="shared" si="1"/>
        <v>-16.49768347545827</v>
      </c>
    </row>
    <row r="24" spans="1:21" x14ac:dyDescent="0.2">
      <c r="A24" s="17" t="s">
        <v>58</v>
      </c>
      <c r="B24" s="3" t="s">
        <v>61</v>
      </c>
      <c r="C24" s="3" t="s">
        <v>8</v>
      </c>
      <c r="D24" s="3" t="s">
        <v>251</v>
      </c>
      <c r="E24" s="3" t="s">
        <v>60</v>
      </c>
      <c r="F24" s="17" t="s">
        <v>56</v>
      </c>
      <c r="G24" s="3" t="s">
        <v>201</v>
      </c>
      <c r="H24" s="32">
        <v>29.786000000000001</v>
      </c>
      <c r="I24" s="27">
        <f>AVERAGE(H24:H24)</f>
        <v>29.786000000000001</v>
      </c>
      <c r="J24" s="18">
        <f t="shared" ref="J24" si="2">((H24-$I$24)/$I$24)*100</f>
        <v>0</v>
      </c>
      <c r="K24" s="66">
        <f t="shared" si="1"/>
        <v>0</v>
      </c>
    </row>
    <row r="25" spans="1:21" x14ac:dyDescent="0.2">
      <c r="A25" s="3" t="s">
        <v>81</v>
      </c>
      <c r="B25" s="3" t="s">
        <v>15</v>
      </c>
      <c r="C25" s="3" t="s">
        <v>13</v>
      </c>
      <c r="D25" s="3" t="s">
        <v>251</v>
      </c>
      <c r="E25" s="3" t="s">
        <v>60</v>
      </c>
      <c r="F25" s="17" t="s">
        <v>57</v>
      </c>
      <c r="G25" s="3" t="s">
        <v>153</v>
      </c>
      <c r="H25" s="32">
        <v>30.516999999999999</v>
      </c>
      <c r="I25" s="25"/>
      <c r="J25" s="18">
        <f>((H25-$I$33)/$I$33)*100</f>
        <v>22.067999999999998</v>
      </c>
      <c r="K25" s="66">
        <f t="shared" ref="K25:K32" si="3">J25</f>
        <v>22.067999999999998</v>
      </c>
    </row>
    <row r="26" spans="1:21" x14ac:dyDescent="0.2">
      <c r="A26" s="3" t="s">
        <v>81</v>
      </c>
      <c r="B26" s="3" t="s">
        <v>77</v>
      </c>
      <c r="C26" s="3" t="s">
        <v>8</v>
      </c>
      <c r="D26" s="3" t="s">
        <v>251</v>
      </c>
      <c r="E26" s="3" t="s">
        <v>60</v>
      </c>
      <c r="F26" s="17" t="s">
        <v>57</v>
      </c>
      <c r="G26" s="3" t="s">
        <v>153</v>
      </c>
      <c r="H26" s="32">
        <v>62.703000000000003</v>
      </c>
      <c r="I26" s="25"/>
      <c r="J26" s="18">
        <f t="shared" ref="J26:J32" si="4">((H26-$I$33)/$I$33)*100</f>
        <v>150.81200000000001</v>
      </c>
      <c r="K26" s="66">
        <f t="shared" si="3"/>
        <v>150.81200000000001</v>
      </c>
    </row>
    <row r="27" spans="1:21" x14ac:dyDescent="0.2">
      <c r="A27" s="3" t="s">
        <v>81</v>
      </c>
      <c r="B27" s="3" t="s">
        <v>75</v>
      </c>
      <c r="C27" s="3" t="s">
        <v>13</v>
      </c>
      <c r="D27" s="3" t="s">
        <v>251</v>
      </c>
      <c r="E27" s="3" t="s">
        <v>60</v>
      </c>
      <c r="F27" s="17" t="s">
        <v>57</v>
      </c>
      <c r="G27" s="3" t="s">
        <v>153</v>
      </c>
      <c r="H27" s="32">
        <v>29.966999999999999</v>
      </c>
      <c r="I27" s="25"/>
      <c r="J27" s="18">
        <f t="shared" si="4"/>
        <v>19.867999999999995</v>
      </c>
      <c r="K27" s="66">
        <f t="shared" si="3"/>
        <v>19.867999999999995</v>
      </c>
    </row>
    <row r="28" spans="1:21" x14ac:dyDescent="0.2">
      <c r="A28" s="3" t="s">
        <v>81</v>
      </c>
      <c r="B28" s="3" t="s">
        <v>79</v>
      </c>
      <c r="C28" s="3" t="s">
        <v>8</v>
      </c>
      <c r="D28" s="3" t="s">
        <v>251</v>
      </c>
      <c r="E28" s="3" t="s">
        <v>60</v>
      </c>
      <c r="F28" s="17" t="s">
        <v>57</v>
      </c>
      <c r="G28" s="3" t="s">
        <v>222</v>
      </c>
      <c r="H28" s="32">
        <v>58.957999999999998</v>
      </c>
      <c r="I28" s="25"/>
      <c r="J28" s="18">
        <f t="shared" si="4"/>
        <v>135.83199999999999</v>
      </c>
      <c r="K28" s="66">
        <f t="shared" si="3"/>
        <v>135.83199999999999</v>
      </c>
    </row>
    <row r="29" spans="1:21" x14ac:dyDescent="0.2">
      <c r="A29" s="3" t="s">
        <v>81</v>
      </c>
      <c r="B29" s="3" t="s">
        <v>78</v>
      </c>
      <c r="C29" s="3" t="s">
        <v>13</v>
      </c>
      <c r="D29" s="3" t="s">
        <v>251</v>
      </c>
      <c r="E29" s="3" t="s">
        <v>60</v>
      </c>
      <c r="F29" s="17" t="s">
        <v>57</v>
      </c>
      <c r="G29" s="3" t="s">
        <v>222</v>
      </c>
      <c r="H29" s="32">
        <v>59.603999999999999</v>
      </c>
      <c r="I29" s="5"/>
      <c r="J29" s="18">
        <f t="shared" si="4"/>
        <v>138.416</v>
      </c>
      <c r="K29" s="66">
        <f t="shared" si="3"/>
        <v>138.416</v>
      </c>
    </row>
    <row r="30" spans="1:21" x14ac:dyDescent="0.2">
      <c r="A30" s="3" t="s">
        <v>81</v>
      </c>
      <c r="B30" s="3" t="s">
        <v>74</v>
      </c>
      <c r="C30" s="3" t="s">
        <v>13</v>
      </c>
      <c r="D30" s="3" t="s">
        <v>251</v>
      </c>
      <c r="E30" s="3" t="s">
        <v>60</v>
      </c>
      <c r="F30" s="17" t="s">
        <v>57</v>
      </c>
      <c r="G30" s="3" t="s">
        <v>222</v>
      </c>
      <c r="H30" s="32">
        <v>44.941000000000003</v>
      </c>
      <c r="I30" s="25"/>
      <c r="J30" s="18">
        <f t="shared" si="4"/>
        <v>79.76400000000001</v>
      </c>
      <c r="K30" s="66">
        <f t="shared" si="3"/>
        <v>79.76400000000001</v>
      </c>
    </row>
    <row r="31" spans="1:21" x14ac:dyDescent="0.2">
      <c r="A31" s="3" t="s">
        <v>81</v>
      </c>
      <c r="B31" s="3" t="s">
        <v>73</v>
      </c>
      <c r="C31" s="3" t="s">
        <v>13</v>
      </c>
      <c r="D31" s="3" t="s">
        <v>251</v>
      </c>
      <c r="E31" s="3" t="s">
        <v>60</v>
      </c>
      <c r="F31" s="17" t="s">
        <v>57</v>
      </c>
      <c r="G31" s="3" t="s">
        <v>222</v>
      </c>
      <c r="H31" s="32">
        <v>61.213000000000001</v>
      </c>
      <c r="I31" s="25"/>
      <c r="J31" s="18">
        <f t="shared" si="4"/>
        <v>144.852</v>
      </c>
      <c r="K31" s="66">
        <f t="shared" si="3"/>
        <v>144.852</v>
      </c>
    </row>
    <row r="32" spans="1:21" x14ac:dyDescent="0.2">
      <c r="A32" s="3" t="s">
        <v>81</v>
      </c>
      <c r="B32" s="3" t="s">
        <v>76</v>
      </c>
      <c r="C32" s="3" t="s">
        <v>8</v>
      </c>
      <c r="D32" s="3" t="s">
        <v>251</v>
      </c>
      <c r="E32" s="3" t="s">
        <v>60</v>
      </c>
      <c r="F32" s="17" t="s">
        <v>57</v>
      </c>
      <c r="G32" s="3" t="s">
        <v>222</v>
      </c>
      <c r="H32" s="32">
        <v>68.887</v>
      </c>
      <c r="I32" s="25"/>
      <c r="J32" s="18">
        <f t="shared" si="4"/>
        <v>175.548</v>
      </c>
      <c r="K32" s="66">
        <f t="shared" si="3"/>
        <v>175.548</v>
      </c>
    </row>
    <row r="33" spans="1:11" x14ac:dyDescent="0.2">
      <c r="A33" s="3" t="s">
        <v>81</v>
      </c>
      <c r="B33" s="3" t="s">
        <v>72</v>
      </c>
      <c r="C33" s="3" t="s">
        <v>8</v>
      </c>
      <c r="D33" s="3" t="s">
        <v>251</v>
      </c>
      <c r="E33" s="3" t="s">
        <v>60</v>
      </c>
      <c r="F33" s="17" t="s">
        <v>56</v>
      </c>
      <c r="G33" s="3" t="s">
        <v>201</v>
      </c>
      <c r="H33" s="32">
        <v>25</v>
      </c>
      <c r="I33" s="29">
        <f>AVERAGE(H33)</f>
        <v>25</v>
      </c>
      <c r="J33" s="18">
        <f>((H33-$I$33)/$I$33)*100</f>
        <v>0</v>
      </c>
      <c r="K33" s="66">
        <f>J33</f>
        <v>0</v>
      </c>
    </row>
    <row r="34" spans="1:11" x14ac:dyDescent="0.2">
      <c r="A34" s="17" t="s">
        <v>82</v>
      </c>
      <c r="B34" s="3" t="s">
        <v>83</v>
      </c>
      <c r="C34" s="3" t="s">
        <v>13</v>
      </c>
      <c r="D34" s="3" t="s">
        <v>251</v>
      </c>
      <c r="E34" s="3" t="s">
        <v>60</v>
      </c>
      <c r="F34" s="17" t="s">
        <v>57</v>
      </c>
      <c r="G34" s="3" t="s">
        <v>153</v>
      </c>
      <c r="H34" s="32">
        <v>28.943999999999999</v>
      </c>
      <c r="I34" s="25"/>
      <c r="J34" s="18">
        <f t="shared" ref="J34:J39" si="5">((H34-$I$42)/$I$42)*100</f>
        <v>39.0624749763777</v>
      </c>
      <c r="K34" s="66">
        <f t="shared" ref="K34:K63" si="6">J34</f>
        <v>39.0624749763777</v>
      </c>
    </row>
    <row r="35" spans="1:11" x14ac:dyDescent="0.2">
      <c r="A35" s="17" t="s">
        <v>82</v>
      </c>
      <c r="B35" s="3" t="s">
        <v>28</v>
      </c>
      <c r="C35" s="3" t="s">
        <v>13</v>
      </c>
      <c r="D35" s="3" t="s">
        <v>251</v>
      </c>
      <c r="E35" s="3" t="s">
        <v>60</v>
      </c>
      <c r="F35" s="17" t="s">
        <v>57</v>
      </c>
      <c r="G35" s="3" t="s">
        <v>153</v>
      </c>
      <c r="H35" s="32">
        <v>36.435000000000002</v>
      </c>
      <c r="I35" s="25"/>
      <c r="J35" s="18">
        <f t="shared" si="5"/>
        <v>75.053250268253251</v>
      </c>
      <c r="K35" s="66">
        <f t="shared" si="6"/>
        <v>75.053250268253251</v>
      </c>
    </row>
    <row r="36" spans="1:11" x14ac:dyDescent="0.2">
      <c r="A36" s="17" t="s">
        <v>82</v>
      </c>
      <c r="B36" s="3" t="s">
        <v>7</v>
      </c>
      <c r="C36" s="3" t="s">
        <v>8</v>
      </c>
      <c r="D36" s="3" t="s">
        <v>251</v>
      </c>
      <c r="E36" s="3" t="s">
        <v>60</v>
      </c>
      <c r="F36" s="17" t="s">
        <v>57</v>
      </c>
      <c r="G36" s="17" t="s">
        <v>153</v>
      </c>
      <c r="H36" s="32">
        <v>36.292999999999999</v>
      </c>
      <c r="I36" s="25"/>
      <c r="J36" s="18">
        <f t="shared" si="5"/>
        <v>74.371006229881004</v>
      </c>
      <c r="K36" s="66">
        <f t="shared" si="6"/>
        <v>74.371006229881004</v>
      </c>
    </row>
    <row r="37" spans="1:11" x14ac:dyDescent="0.2">
      <c r="A37" s="17" t="s">
        <v>82</v>
      </c>
      <c r="B37" s="3" t="s">
        <v>14</v>
      </c>
      <c r="C37" s="3" t="s">
        <v>13</v>
      </c>
      <c r="D37" s="3" t="s">
        <v>251</v>
      </c>
      <c r="E37" s="3" t="s">
        <v>60</v>
      </c>
      <c r="F37" s="17" t="s">
        <v>57</v>
      </c>
      <c r="G37" s="3" t="s">
        <v>222</v>
      </c>
      <c r="H37" s="32">
        <v>44.73</v>
      </c>
      <c r="I37" s="25"/>
      <c r="J37" s="18">
        <f t="shared" si="5"/>
        <v>114.90687208725035</v>
      </c>
      <c r="K37" s="66">
        <f t="shared" si="6"/>
        <v>114.90687208725035</v>
      </c>
    </row>
    <row r="38" spans="1:11" x14ac:dyDescent="0.2">
      <c r="A38" s="17" t="s">
        <v>82</v>
      </c>
      <c r="B38" s="3" t="s">
        <v>11</v>
      </c>
      <c r="C38" s="3" t="s">
        <v>8</v>
      </c>
      <c r="D38" s="3" t="s">
        <v>251</v>
      </c>
      <c r="E38" s="3" t="s">
        <v>60</v>
      </c>
      <c r="F38" s="17" t="s">
        <v>57</v>
      </c>
      <c r="G38" s="3" t="s">
        <v>222</v>
      </c>
      <c r="H38" s="32">
        <v>38.966000000000001</v>
      </c>
      <c r="I38" s="25"/>
      <c r="J38" s="18">
        <f t="shared" si="5"/>
        <v>87.213529571915899</v>
      </c>
      <c r="K38" s="66">
        <f t="shared" si="6"/>
        <v>87.213529571915899</v>
      </c>
    </row>
    <row r="39" spans="1:11" x14ac:dyDescent="0.2">
      <c r="A39" s="17" t="s">
        <v>82</v>
      </c>
      <c r="B39" s="3" t="s">
        <v>10</v>
      </c>
      <c r="C39" s="3" t="s">
        <v>8</v>
      </c>
      <c r="D39" s="3" t="s">
        <v>251</v>
      </c>
      <c r="E39" s="3" t="s">
        <v>60</v>
      </c>
      <c r="F39" s="17" t="s">
        <v>57</v>
      </c>
      <c r="G39" s="3" t="s">
        <v>222</v>
      </c>
      <c r="H39" s="32">
        <v>37.197000000000003</v>
      </c>
      <c r="I39" s="30"/>
      <c r="J39" s="18">
        <f t="shared" si="5"/>
        <v>78.714306305152078</v>
      </c>
      <c r="K39" s="66">
        <f t="shared" si="6"/>
        <v>78.714306305152078</v>
      </c>
    </row>
    <row r="40" spans="1:11" x14ac:dyDescent="0.2">
      <c r="A40" s="17" t="s">
        <v>82</v>
      </c>
      <c r="B40" s="3" t="s">
        <v>15</v>
      </c>
      <c r="C40" s="3" t="s">
        <v>8</v>
      </c>
      <c r="D40" s="3" t="s">
        <v>251</v>
      </c>
      <c r="E40" s="3" t="s">
        <v>60</v>
      </c>
      <c r="F40" s="17" t="s">
        <v>56</v>
      </c>
      <c r="G40" s="3" t="s">
        <v>201</v>
      </c>
      <c r="H40" s="32">
        <v>23.297999999999998</v>
      </c>
      <c r="I40" s="25"/>
      <c r="J40" s="18">
        <f t="shared" ref="J40:J42" si="7">((H40-$I$42)/$I$42)*100</f>
        <v>11.936067647859574</v>
      </c>
      <c r="K40" s="66">
        <f t="shared" si="6"/>
        <v>11.936067647859574</v>
      </c>
    </row>
    <row r="41" spans="1:11" x14ac:dyDescent="0.2">
      <c r="A41" s="17" t="s">
        <v>82</v>
      </c>
      <c r="B41" s="3" t="s">
        <v>9</v>
      </c>
      <c r="C41" s="3" t="s">
        <v>8</v>
      </c>
      <c r="D41" s="3" t="s">
        <v>251</v>
      </c>
      <c r="E41" s="3" t="s">
        <v>60</v>
      </c>
      <c r="F41" s="17" t="s">
        <v>56</v>
      </c>
      <c r="G41" s="3" t="s">
        <v>201</v>
      </c>
      <c r="H41" s="32">
        <v>21.143000000000001</v>
      </c>
      <c r="I41" s="25"/>
      <c r="J41" s="18">
        <f t="shared" si="7"/>
        <v>1.5822936852388705</v>
      </c>
      <c r="K41" s="66">
        <f t="shared" si="6"/>
        <v>1.5822936852388705</v>
      </c>
    </row>
    <row r="42" spans="1:11" x14ac:dyDescent="0.2">
      <c r="A42" s="17" t="s">
        <v>82</v>
      </c>
      <c r="B42" s="3" t="s">
        <v>84</v>
      </c>
      <c r="C42" s="17" t="s">
        <v>13</v>
      </c>
      <c r="D42" s="3" t="s">
        <v>251</v>
      </c>
      <c r="E42" s="3" t="s">
        <v>60</v>
      </c>
      <c r="F42" s="17" t="s">
        <v>56</v>
      </c>
      <c r="G42" s="3" t="s">
        <v>201</v>
      </c>
      <c r="H42" s="19">
        <v>18</v>
      </c>
      <c r="I42" s="31">
        <f>AVERAGE(H40:H42)</f>
        <v>20.813666666666666</v>
      </c>
      <c r="J42" s="18">
        <f t="shared" si="7"/>
        <v>-13.518361333098444</v>
      </c>
      <c r="K42" s="66">
        <f t="shared" si="6"/>
        <v>-13.518361333098444</v>
      </c>
    </row>
    <row r="43" spans="1:11" x14ac:dyDescent="0.2">
      <c r="A43" s="17" t="s">
        <v>85</v>
      </c>
      <c r="B43" s="3" t="s">
        <v>90</v>
      </c>
      <c r="C43" s="17" t="s">
        <v>8</v>
      </c>
      <c r="D43" s="3" t="s">
        <v>251</v>
      </c>
      <c r="E43" s="3" t="s">
        <v>60</v>
      </c>
      <c r="F43" s="17" t="s">
        <v>57</v>
      </c>
      <c r="G43" s="17" t="s">
        <v>153</v>
      </c>
      <c r="H43" s="32">
        <v>55.66</v>
      </c>
      <c r="I43" s="17"/>
      <c r="J43" s="18">
        <f t="shared" ref="J43:J54" si="8">((H43-$I$63)/$I$63)*100</f>
        <v>106.01747965410826</v>
      </c>
      <c r="K43" s="66">
        <f t="shared" si="6"/>
        <v>106.01747965410826</v>
      </c>
    </row>
    <row r="44" spans="1:11" x14ac:dyDescent="0.2">
      <c r="A44" s="17" t="s">
        <v>85</v>
      </c>
      <c r="B44" s="3" t="s">
        <v>91</v>
      </c>
      <c r="C44" s="17" t="s">
        <v>8</v>
      </c>
      <c r="D44" s="3" t="s">
        <v>251</v>
      </c>
      <c r="E44" s="3" t="s">
        <v>60</v>
      </c>
      <c r="F44" s="17" t="s">
        <v>57</v>
      </c>
      <c r="G44" s="17" t="s">
        <v>153</v>
      </c>
      <c r="H44" s="32">
        <v>45.942999999999998</v>
      </c>
      <c r="I44" s="17"/>
      <c r="J44" s="18">
        <f t="shared" si="8"/>
        <v>70.051402582621208</v>
      </c>
      <c r="K44" s="66">
        <f t="shared" si="6"/>
        <v>70.051402582621208</v>
      </c>
    </row>
    <row r="45" spans="1:11" x14ac:dyDescent="0.2">
      <c r="A45" s="17" t="s">
        <v>85</v>
      </c>
      <c r="B45" s="3" t="s">
        <v>92</v>
      </c>
      <c r="C45" s="17" t="s">
        <v>8</v>
      </c>
      <c r="D45" s="3" t="s">
        <v>251</v>
      </c>
      <c r="E45" s="3" t="s">
        <v>60</v>
      </c>
      <c r="F45" s="17" t="s">
        <v>57</v>
      </c>
      <c r="G45" s="17" t="s">
        <v>152</v>
      </c>
      <c r="H45" s="32">
        <v>31.641999999999999</v>
      </c>
      <c r="I45" s="17"/>
      <c r="J45" s="18">
        <f t="shared" si="8"/>
        <v>17.118309220540674</v>
      </c>
      <c r="K45" s="66">
        <f t="shared" si="6"/>
        <v>17.118309220540674</v>
      </c>
    </row>
    <row r="46" spans="1:11" x14ac:dyDescent="0.2">
      <c r="A46" s="17" t="s">
        <v>85</v>
      </c>
      <c r="B46" s="3" t="s">
        <v>93</v>
      </c>
      <c r="C46" s="17" t="s">
        <v>8</v>
      </c>
      <c r="D46" s="3" t="s">
        <v>251</v>
      </c>
      <c r="E46" s="3" t="s">
        <v>60</v>
      </c>
      <c r="F46" s="17" t="s">
        <v>57</v>
      </c>
      <c r="G46" s="17" t="s">
        <v>152</v>
      </c>
      <c r="H46" s="32">
        <v>33.194000000000003</v>
      </c>
      <c r="I46" s="17"/>
      <c r="J46" s="18">
        <f t="shared" si="8"/>
        <v>22.862813863429224</v>
      </c>
      <c r="K46" s="66">
        <f t="shared" si="6"/>
        <v>22.862813863429224</v>
      </c>
    </row>
    <row r="47" spans="1:11" x14ac:dyDescent="0.2">
      <c r="A47" s="17" t="s">
        <v>85</v>
      </c>
      <c r="B47" s="3" t="s">
        <v>94</v>
      </c>
      <c r="C47" s="17" t="s">
        <v>8</v>
      </c>
      <c r="D47" s="3" t="s">
        <v>251</v>
      </c>
      <c r="E47" s="3" t="s">
        <v>60</v>
      </c>
      <c r="F47" s="17" t="s">
        <v>57</v>
      </c>
      <c r="G47" s="17" t="s">
        <v>152</v>
      </c>
      <c r="H47" s="32">
        <v>37.975000000000001</v>
      </c>
      <c r="I47" s="17"/>
      <c r="J47" s="18">
        <f t="shared" si="8"/>
        <v>40.558997302636755</v>
      </c>
      <c r="K47" s="66">
        <f t="shared" si="6"/>
        <v>40.558997302636755</v>
      </c>
    </row>
    <row r="48" spans="1:11" x14ac:dyDescent="0.2">
      <c r="A48" s="17" t="s">
        <v>85</v>
      </c>
      <c r="B48" s="3" t="s">
        <v>95</v>
      </c>
      <c r="C48" s="17" t="s">
        <v>13</v>
      </c>
      <c r="D48" s="3" t="s">
        <v>251</v>
      </c>
      <c r="E48" s="3" t="s">
        <v>60</v>
      </c>
      <c r="F48" s="17" t="s">
        <v>57</v>
      </c>
      <c r="G48" s="17" t="s">
        <v>152</v>
      </c>
      <c r="H48" s="32">
        <v>29.3</v>
      </c>
      <c r="I48" s="17"/>
      <c r="J48" s="18">
        <f t="shared" si="8"/>
        <v>8.449733271027176</v>
      </c>
      <c r="K48" s="66">
        <f t="shared" si="6"/>
        <v>8.449733271027176</v>
      </c>
    </row>
    <row r="49" spans="1:11" x14ac:dyDescent="0.2">
      <c r="A49" s="17" t="s">
        <v>85</v>
      </c>
      <c r="B49" s="3" t="s">
        <v>96</v>
      </c>
      <c r="C49" s="17" t="s">
        <v>8</v>
      </c>
      <c r="D49" s="3" t="s">
        <v>251</v>
      </c>
      <c r="E49" s="3" t="s">
        <v>60</v>
      </c>
      <c r="F49" s="17" t="s">
        <v>57</v>
      </c>
      <c r="G49" s="17" t="s">
        <v>23</v>
      </c>
      <c r="H49" s="32">
        <v>47.543999999999997</v>
      </c>
      <c r="I49" s="17"/>
      <c r="J49" s="18">
        <f t="shared" si="8"/>
        <v>75.977273673642159</v>
      </c>
      <c r="K49" s="66">
        <f t="shared" si="6"/>
        <v>75.977273673642159</v>
      </c>
    </row>
    <row r="50" spans="1:11" x14ac:dyDescent="0.2">
      <c r="A50" s="17" t="s">
        <v>85</v>
      </c>
      <c r="B50" s="3" t="s">
        <v>106</v>
      </c>
      <c r="C50" s="17" t="s">
        <v>13</v>
      </c>
      <c r="D50" s="3" t="s">
        <v>251</v>
      </c>
      <c r="E50" s="3" t="s">
        <v>60</v>
      </c>
      <c r="F50" s="17" t="s">
        <v>57</v>
      </c>
      <c r="G50" s="3" t="s">
        <v>222</v>
      </c>
      <c r="H50" s="32">
        <v>57.927</v>
      </c>
      <c r="I50" s="17"/>
      <c r="J50" s="18">
        <f t="shared" si="8"/>
        <v>114.40845389729661</v>
      </c>
      <c r="K50" s="66">
        <f t="shared" si="6"/>
        <v>114.40845389729661</v>
      </c>
    </row>
    <row r="51" spans="1:11" x14ac:dyDescent="0.2">
      <c r="A51" s="17" t="s">
        <v>85</v>
      </c>
      <c r="B51" s="3" t="s">
        <v>86</v>
      </c>
      <c r="C51" s="17" t="s">
        <v>8</v>
      </c>
      <c r="D51" s="3" t="s">
        <v>251</v>
      </c>
      <c r="E51" s="3" t="s">
        <v>60</v>
      </c>
      <c r="F51" s="17" t="s">
        <v>57</v>
      </c>
      <c r="G51" s="3" t="s">
        <v>222</v>
      </c>
      <c r="H51" s="32">
        <v>52.145000000000003</v>
      </c>
      <c r="I51" s="17"/>
      <c r="J51" s="18">
        <f t="shared" si="8"/>
        <v>93.007213017669358</v>
      </c>
      <c r="K51" s="66">
        <f t="shared" si="6"/>
        <v>93.007213017669358</v>
      </c>
    </row>
    <row r="52" spans="1:11" x14ac:dyDescent="0.2">
      <c r="A52" s="17" t="s">
        <v>85</v>
      </c>
      <c r="B52" s="3" t="s">
        <v>87</v>
      </c>
      <c r="C52" s="17" t="s">
        <v>13</v>
      </c>
      <c r="D52" s="3" t="s">
        <v>251</v>
      </c>
      <c r="E52" s="3" t="s">
        <v>60</v>
      </c>
      <c r="F52" s="17" t="s">
        <v>57</v>
      </c>
      <c r="G52" s="3" t="s">
        <v>222</v>
      </c>
      <c r="H52" s="32">
        <v>49.764000000000003</v>
      </c>
      <c r="I52" s="17"/>
      <c r="J52" s="18">
        <f t="shared" si="8"/>
        <v>84.194284180866774</v>
      </c>
      <c r="K52" s="66">
        <f t="shared" si="6"/>
        <v>84.194284180866774</v>
      </c>
    </row>
    <row r="53" spans="1:11" x14ac:dyDescent="0.2">
      <c r="A53" s="17" t="s">
        <v>85</v>
      </c>
      <c r="B53" s="3" t="s">
        <v>88</v>
      </c>
      <c r="C53" s="17" t="s">
        <v>8</v>
      </c>
      <c r="D53" s="3" t="s">
        <v>251</v>
      </c>
      <c r="E53" s="3" t="s">
        <v>60</v>
      </c>
      <c r="F53" s="17" t="s">
        <v>57</v>
      </c>
      <c r="G53" s="3" t="s">
        <v>222</v>
      </c>
      <c r="H53" s="32">
        <v>55.381999999999998</v>
      </c>
      <c r="I53" s="17"/>
      <c r="J53" s="18">
        <f t="shared" si="8"/>
        <v>104.98850266266302</v>
      </c>
      <c r="K53" s="66">
        <f t="shared" si="6"/>
        <v>104.98850266266302</v>
      </c>
    </row>
    <row r="54" spans="1:11" x14ac:dyDescent="0.2">
      <c r="A54" s="17" t="s">
        <v>85</v>
      </c>
      <c r="B54" s="3" t="s">
        <v>89</v>
      </c>
      <c r="C54" s="17" t="s">
        <v>13</v>
      </c>
      <c r="D54" s="3" t="s">
        <v>251</v>
      </c>
      <c r="E54" s="3" t="s">
        <v>60</v>
      </c>
      <c r="F54" s="17" t="s">
        <v>57</v>
      </c>
      <c r="G54" s="3" t="s">
        <v>222</v>
      </c>
      <c r="H54" s="32">
        <v>48.771000000000001</v>
      </c>
      <c r="I54" s="17"/>
      <c r="J54" s="18">
        <f t="shared" si="8"/>
        <v>80.518837589121716</v>
      </c>
      <c r="K54" s="66">
        <f t="shared" si="6"/>
        <v>80.518837589121716</v>
      </c>
    </row>
    <row r="55" spans="1:11" x14ac:dyDescent="0.2">
      <c r="A55" s="17" t="s">
        <v>85</v>
      </c>
      <c r="B55" s="3" t="s">
        <v>97</v>
      </c>
      <c r="C55" s="17" t="s">
        <v>8</v>
      </c>
      <c r="D55" s="3" t="s">
        <v>251</v>
      </c>
      <c r="E55" s="3" t="s">
        <v>60</v>
      </c>
      <c r="F55" s="17" t="s">
        <v>56</v>
      </c>
      <c r="G55" s="3" t="s">
        <v>201</v>
      </c>
      <c r="H55" s="32">
        <v>34.706000000000003</v>
      </c>
      <c r="I55" s="5"/>
      <c r="J55" s="18">
        <f t="shared" ref="J55:J63" si="9">((H55-$I$63)/$I$63)*100</f>
        <v>28.459264262944345</v>
      </c>
      <c r="K55" s="66">
        <f t="shared" si="6"/>
        <v>28.459264262944345</v>
      </c>
    </row>
    <row r="56" spans="1:11" x14ac:dyDescent="0.2">
      <c r="A56" s="17" t="s">
        <v>85</v>
      </c>
      <c r="B56" s="3" t="s">
        <v>103</v>
      </c>
      <c r="C56" s="17" t="s">
        <v>13</v>
      </c>
      <c r="D56" s="3" t="s">
        <v>251</v>
      </c>
      <c r="E56" s="3" t="s">
        <v>60</v>
      </c>
      <c r="F56" s="17" t="s">
        <v>56</v>
      </c>
      <c r="G56" s="3" t="s">
        <v>201</v>
      </c>
      <c r="H56" s="32">
        <v>25.867000000000001</v>
      </c>
      <c r="I56" s="17"/>
      <c r="J56" s="18">
        <f t="shared" si="9"/>
        <v>-4.2570221664962471</v>
      </c>
      <c r="K56" s="66">
        <f t="shared" si="6"/>
        <v>-4.2570221664962471</v>
      </c>
    </row>
    <row r="57" spans="1:11" x14ac:dyDescent="0.2">
      <c r="A57" s="17" t="s">
        <v>85</v>
      </c>
      <c r="B57" s="3" t="s">
        <v>98</v>
      </c>
      <c r="C57" s="17" t="s">
        <v>13</v>
      </c>
      <c r="D57" s="3" t="s">
        <v>251</v>
      </c>
      <c r="E57" s="3" t="s">
        <v>60</v>
      </c>
      <c r="F57" s="17" t="s">
        <v>56</v>
      </c>
      <c r="G57" s="3" t="s">
        <v>201</v>
      </c>
      <c r="H57" s="32">
        <v>21.456</v>
      </c>
      <c r="I57" s="3"/>
      <c r="J57" s="18">
        <f t="shared" si="9"/>
        <v>-20.583703854499692</v>
      </c>
      <c r="K57" s="66">
        <f t="shared" si="6"/>
        <v>-20.583703854499692</v>
      </c>
    </row>
    <row r="58" spans="1:11" x14ac:dyDescent="0.2">
      <c r="A58" s="17" t="s">
        <v>85</v>
      </c>
      <c r="B58" s="3" t="s">
        <v>99</v>
      </c>
      <c r="C58" s="17" t="s">
        <v>8</v>
      </c>
      <c r="D58" s="3" t="s">
        <v>251</v>
      </c>
      <c r="E58" s="3" t="s">
        <v>60</v>
      </c>
      <c r="F58" s="17" t="s">
        <v>56</v>
      </c>
      <c r="G58" s="3" t="s">
        <v>201</v>
      </c>
      <c r="H58" s="32">
        <v>28.481999999999999</v>
      </c>
      <c r="I58" s="3"/>
      <c r="J58" s="18">
        <f t="shared" si="9"/>
        <v>5.4220239940408135</v>
      </c>
      <c r="K58" s="66">
        <f t="shared" si="6"/>
        <v>5.4220239940408135</v>
      </c>
    </row>
    <row r="59" spans="1:11" x14ac:dyDescent="0.2">
      <c r="A59" s="17" t="s">
        <v>85</v>
      </c>
      <c r="B59" s="3" t="s">
        <v>105</v>
      </c>
      <c r="C59" s="17" t="s">
        <v>13</v>
      </c>
      <c r="D59" s="3" t="s">
        <v>251</v>
      </c>
      <c r="E59" s="3" t="s">
        <v>60</v>
      </c>
      <c r="F59" s="17" t="s">
        <v>56</v>
      </c>
      <c r="G59" s="3" t="s">
        <v>201</v>
      </c>
      <c r="H59" s="32">
        <v>27.024000000000001</v>
      </c>
      <c r="I59" s="3"/>
      <c r="J59" s="18">
        <f t="shared" si="9"/>
        <v>2.5446823079809021E-2</v>
      </c>
      <c r="K59" s="66">
        <f t="shared" si="6"/>
        <v>2.5446823079809021E-2</v>
      </c>
    </row>
    <row r="60" spans="1:11" x14ac:dyDescent="0.2">
      <c r="A60" s="17" t="s">
        <v>85</v>
      </c>
      <c r="B60" s="3" t="s">
        <v>100</v>
      </c>
      <c r="C60" s="3" t="s">
        <v>8</v>
      </c>
      <c r="D60" s="3" t="s">
        <v>251</v>
      </c>
      <c r="E60" s="3" t="s">
        <v>60</v>
      </c>
      <c r="F60" s="17" t="s">
        <v>56</v>
      </c>
      <c r="G60" s="3" t="s">
        <v>201</v>
      </c>
      <c r="H60" s="32">
        <v>23.24</v>
      </c>
      <c r="I60" s="3"/>
      <c r="J60" s="18">
        <f t="shared" si="9"/>
        <v>-13.980484600045347</v>
      </c>
      <c r="K60" s="66">
        <f t="shared" si="6"/>
        <v>-13.980484600045347</v>
      </c>
    </row>
    <row r="61" spans="1:11" x14ac:dyDescent="0.2">
      <c r="A61" s="17" t="s">
        <v>85</v>
      </c>
      <c r="B61" s="3" t="s">
        <v>101</v>
      </c>
      <c r="C61" s="3" t="s">
        <v>8</v>
      </c>
      <c r="D61" s="3" t="s">
        <v>251</v>
      </c>
      <c r="E61" s="3" t="s">
        <v>60</v>
      </c>
      <c r="F61" s="17" t="s">
        <v>56</v>
      </c>
      <c r="G61" s="3" t="s">
        <v>201</v>
      </c>
      <c r="H61" s="32">
        <v>35.023000000000003</v>
      </c>
      <c r="I61" s="3"/>
      <c r="J61" s="18">
        <f t="shared" si="9"/>
        <v>29.63259414167867</v>
      </c>
      <c r="K61" s="66">
        <f t="shared" si="6"/>
        <v>29.63259414167867</v>
      </c>
    </row>
    <row r="62" spans="1:11" x14ac:dyDescent="0.2">
      <c r="A62" s="17" t="s">
        <v>85</v>
      </c>
      <c r="B62" s="3" t="s">
        <v>102</v>
      </c>
      <c r="C62" s="3" t="s">
        <v>8</v>
      </c>
      <c r="D62" s="3" t="s">
        <v>251</v>
      </c>
      <c r="E62" s="3" t="s">
        <v>60</v>
      </c>
      <c r="F62" s="17" t="s">
        <v>56</v>
      </c>
      <c r="G62" s="3" t="s">
        <v>201</v>
      </c>
      <c r="H62" s="32">
        <v>29.943999999999999</v>
      </c>
      <c r="I62" s="3"/>
      <c r="J62" s="18">
        <f t="shared" si="9"/>
        <v>10.833406589339166</v>
      </c>
      <c r="K62" s="66">
        <f t="shared" si="6"/>
        <v>10.833406589339166</v>
      </c>
    </row>
    <row r="63" spans="1:11" x14ac:dyDescent="0.2">
      <c r="A63" s="17" t="s">
        <v>85</v>
      </c>
      <c r="B63" s="3" t="s">
        <v>104</v>
      </c>
      <c r="C63" s="3" t="s">
        <v>13</v>
      </c>
      <c r="D63" s="3" t="s">
        <v>251</v>
      </c>
      <c r="E63" s="3" t="s">
        <v>60</v>
      </c>
      <c r="F63" s="17" t="s">
        <v>56</v>
      </c>
      <c r="G63" s="3" t="s">
        <v>201</v>
      </c>
      <c r="H63" s="32">
        <v>25.100999999999999</v>
      </c>
      <c r="I63" s="20">
        <f>AVERAGE(H56:H63)</f>
        <v>27.017125</v>
      </c>
      <c r="J63" s="18">
        <f t="shared" si="9"/>
        <v>-7.0922609270971684</v>
      </c>
      <c r="K63" s="66">
        <f t="shared" si="6"/>
        <v>-7.0922609270971684</v>
      </c>
    </row>
    <row r="64" spans="1:11" x14ac:dyDescent="0.2">
      <c r="A64" s="22" t="s">
        <v>16</v>
      </c>
      <c r="B64" s="12"/>
      <c r="C64" s="12"/>
      <c r="D64" s="12"/>
      <c r="E64" s="12"/>
      <c r="F64" s="13"/>
      <c r="G64" s="12"/>
      <c r="H64" s="14"/>
      <c r="I64" s="13"/>
      <c r="K64" t="s">
        <v>55</v>
      </c>
    </row>
    <row r="65" spans="1:10" x14ac:dyDescent="0.2">
      <c r="A65" s="12" t="s">
        <v>17</v>
      </c>
      <c r="B65" s="12"/>
      <c r="C65" s="12"/>
      <c r="D65" s="12"/>
      <c r="E65" s="12"/>
      <c r="F65" s="13"/>
      <c r="G65" s="12"/>
      <c r="H65" s="14"/>
      <c r="I65" s="13"/>
      <c r="J65" s="21"/>
    </row>
    <row r="66" spans="1:10" x14ac:dyDescent="0.2">
      <c r="A66" s="12" t="s">
        <v>18</v>
      </c>
      <c r="B66" s="12"/>
      <c r="C66" s="12"/>
      <c r="D66" s="12"/>
      <c r="E66" s="12"/>
      <c r="F66" s="13"/>
      <c r="G66" s="12"/>
      <c r="H66" s="14"/>
      <c r="I66" s="13"/>
      <c r="J66" s="21"/>
    </row>
  </sheetData>
  <sortState xmlns:xlrd2="http://schemas.microsoft.com/office/spreadsheetml/2017/richdata2" ref="A25:H32">
    <sortCondition ref="G25:G32"/>
  </sortState>
  <phoneticPr fontId="1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6E13-BB89-564B-A272-542F53FCE12E}">
  <dimension ref="A1:U63"/>
  <sheetViews>
    <sheetView topLeftCell="A23" workbookViewId="0">
      <selection activeCell="F16" sqref="F16"/>
    </sheetView>
  </sheetViews>
  <sheetFormatPr baseColWidth="10" defaultRowHeight="16" x14ac:dyDescent="0.2"/>
  <cols>
    <col min="1" max="1" width="16.5" customWidth="1"/>
    <col min="2" max="2" width="19.1640625" customWidth="1"/>
    <col min="6" max="6" width="20.33203125" customWidth="1"/>
    <col min="7" max="7" width="22.33203125" customWidth="1"/>
    <col min="8" max="8" width="23" customWidth="1"/>
    <col min="9" max="9" width="31.33203125" customWidth="1"/>
    <col min="10" max="10" width="36.33203125" customWidth="1"/>
    <col min="11" max="11" width="42.33203125" customWidth="1"/>
    <col min="13" max="13" width="38.5" customWidth="1"/>
    <col min="14" max="14" width="12" customWidth="1"/>
    <col min="15" max="15" width="18.1640625" customWidth="1"/>
    <col min="16" max="16" width="19" customWidth="1"/>
    <col min="17" max="17" width="11.5" customWidth="1"/>
    <col min="18" max="18" width="23.83203125" customWidth="1"/>
    <col min="19" max="19" width="23.6640625" customWidth="1"/>
  </cols>
  <sheetData>
    <row r="1" spans="1:21" x14ac:dyDescent="0.2">
      <c r="A1" s="23" t="s">
        <v>256</v>
      </c>
      <c r="B1" s="23"/>
      <c r="C1" s="23"/>
      <c r="D1" s="23"/>
      <c r="E1" s="23"/>
      <c r="F1" s="23"/>
      <c r="G1" s="23"/>
      <c r="H1" s="23"/>
      <c r="I1" s="23"/>
    </row>
    <row r="2" spans="1:21" x14ac:dyDescent="0.2">
      <c r="H2" s="5"/>
    </row>
    <row r="3" spans="1:21" x14ac:dyDescent="0.2">
      <c r="A3" s="36" t="s">
        <v>213</v>
      </c>
      <c r="B3" s="37"/>
      <c r="C3" s="37"/>
      <c r="D3" s="37"/>
      <c r="E3" s="37"/>
      <c r="F3" s="38"/>
      <c r="G3" s="39"/>
      <c r="H3" s="40"/>
      <c r="I3" s="41"/>
      <c r="J3" s="41"/>
      <c r="K3" s="42"/>
      <c r="M3" s="51" t="s">
        <v>131</v>
      </c>
      <c r="N3" s="41"/>
      <c r="O3" s="41"/>
      <c r="P3" s="41"/>
      <c r="Q3" s="41"/>
      <c r="R3" s="41"/>
      <c r="S3" s="52"/>
      <c r="T3" s="41"/>
      <c r="U3" s="42"/>
    </row>
    <row r="4" spans="1:21" x14ac:dyDescent="0.2">
      <c r="A4" s="63" t="s">
        <v>0</v>
      </c>
      <c r="B4" s="63" t="s">
        <v>1</v>
      </c>
      <c r="C4" s="63" t="s">
        <v>2</v>
      </c>
      <c r="D4" s="63" t="s">
        <v>250</v>
      </c>
      <c r="E4" s="63" t="s">
        <v>19</v>
      </c>
      <c r="F4" s="63" t="s">
        <v>3</v>
      </c>
      <c r="G4" s="63" t="s">
        <v>4</v>
      </c>
      <c r="H4" s="63" t="s">
        <v>133</v>
      </c>
      <c r="I4" s="63" t="s">
        <v>107</v>
      </c>
      <c r="J4" s="62" t="s">
        <v>188</v>
      </c>
      <c r="K4" s="62" t="s">
        <v>189</v>
      </c>
      <c r="M4" s="72" t="s">
        <v>156</v>
      </c>
      <c r="N4" s="80">
        <v>1</v>
      </c>
      <c r="O4" s="80"/>
      <c r="P4" s="80"/>
      <c r="Q4" s="80"/>
      <c r="R4" s="80"/>
      <c r="S4" s="81"/>
      <c r="T4" s="72"/>
      <c r="U4" s="72"/>
    </row>
    <row r="5" spans="1:21" x14ac:dyDescent="0.2">
      <c r="A5" s="17" t="s">
        <v>58</v>
      </c>
      <c r="B5" s="3" t="s">
        <v>62</v>
      </c>
      <c r="C5" s="3" t="s">
        <v>13</v>
      </c>
      <c r="D5" s="3" t="s">
        <v>251</v>
      </c>
      <c r="E5" s="3" t="s">
        <v>59</v>
      </c>
      <c r="F5" s="17" t="s">
        <v>57</v>
      </c>
      <c r="G5" s="60" t="s">
        <v>23</v>
      </c>
      <c r="H5" s="34">
        <v>0.44935260115606934</v>
      </c>
      <c r="I5" s="24"/>
      <c r="J5" s="4">
        <f>((H5-$I$60)/$I$60*100)</f>
        <v>80.962683976186042</v>
      </c>
      <c r="K5" s="65">
        <f>AVERAGE(J5:J6)</f>
        <v>87.374887893101686</v>
      </c>
      <c r="M5" s="17" t="s">
        <v>157</v>
      </c>
      <c r="N5" s="17">
        <v>10</v>
      </c>
      <c r="O5" s="17"/>
      <c r="P5" s="17"/>
      <c r="Q5" s="17"/>
      <c r="R5" s="17"/>
      <c r="S5" s="75"/>
      <c r="T5" s="3"/>
      <c r="U5" s="3"/>
    </row>
    <row r="6" spans="1:21" x14ac:dyDescent="0.2">
      <c r="A6" s="17" t="s">
        <v>58</v>
      </c>
      <c r="B6" s="3" t="s">
        <v>62</v>
      </c>
      <c r="C6" s="3" t="s">
        <v>13</v>
      </c>
      <c r="D6" s="3" t="s">
        <v>251</v>
      </c>
      <c r="E6" s="3" t="s">
        <v>60</v>
      </c>
      <c r="F6" s="17" t="s">
        <v>57</v>
      </c>
      <c r="G6" s="60" t="s">
        <v>23</v>
      </c>
      <c r="H6" s="34">
        <v>0.48119718309859133</v>
      </c>
      <c r="I6" s="24"/>
      <c r="J6" s="4">
        <f t="shared" ref="J6:J60" si="0">((H6-$I$60)/$I$60*100)</f>
        <v>93.787091810017344</v>
      </c>
      <c r="K6" s="64"/>
      <c r="M6" s="17" t="s">
        <v>158</v>
      </c>
      <c r="N6" s="17">
        <v>0.05</v>
      </c>
      <c r="O6" s="17"/>
      <c r="P6" s="17"/>
      <c r="Q6" s="17"/>
      <c r="R6" s="17"/>
      <c r="S6" s="75"/>
      <c r="T6" s="3"/>
      <c r="U6" s="3"/>
    </row>
    <row r="7" spans="1:21" x14ac:dyDescent="0.2">
      <c r="A7" s="17" t="s">
        <v>58</v>
      </c>
      <c r="B7" s="3" t="s">
        <v>63</v>
      </c>
      <c r="C7" s="3" t="s">
        <v>8</v>
      </c>
      <c r="D7" s="3" t="s">
        <v>251</v>
      </c>
      <c r="E7" s="3" t="s">
        <v>60</v>
      </c>
      <c r="F7" s="17" t="s">
        <v>57</v>
      </c>
      <c r="G7" s="60" t="s">
        <v>23</v>
      </c>
      <c r="H7" s="34">
        <v>0.56428906249999999</v>
      </c>
      <c r="I7" s="24"/>
      <c r="J7" s="4">
        <f t="shared" si="0"/>
        <v>127.24974335452679</v>
      </c>
      <c r="K7" s="65">
        <f>AVERAGE(J7:J8)</f>
        <v>124.68279863654539</v>
      </c>
      <c r="M7" s="17"/>
      <c r="N7" s="17"/>
      <c r="O7" s="17"/>
      <c r="P7" s="17"/>
      <c r="Q7" s="17"/>
      <c r="R7" s="17"/>
      <c r="S7" s="75"/>
      <c r="T7" s="3"/>
      <c r="U7" s="3"/>
    </row>
    <row r="8" spans="1:21" x14ac:dyDescent="0.2">
      <c r="A8" s="17" t="s">
        <v>58</v>
      </c>
      <c r="B8" s="3" t="s">
        <v>63</v>
      </c>
      <c r="C8" s="3" t="s">
        <v>8</v>
      </c>
      <c r="D8" s="3" t="s">
        <v>251</v>
      </c>
      <c r="E8" s="3" t="s">
        <v>59</v>
      </c>
      <c r="F8" s="17" t="s">
        <v>57</v>
      </c>
      <c r="G8" s="60" t="s">
        <v>23</v>
      </c>
      <c r="H8" s="34">
        <v>0.55154098360655734</v>
      </c>
      <c r="I8" s="24"/>
      <c r="J8" s="4">
        <f t="shared" si="0"/>
        <v>122.11585391856399</v>
      </c>
      <c r="K8" s="64"/>
      <c r="M8" s="82" t="s">
        <v>123</v>
      </c>
      <c r="N8" s="70" t="s">
        <v>124</v>
      </c>
      <c r="O8" s="70" t="s">
        <v>125</v>
      </c>
      <c r="P8" s="70" t="s">
        <v>126</v>
      </c>
      <c r="Q8" s="70" t="s">
        <v>47</v>
      </c>
      <c r="R8" s="70" t="s">
        <v>127</v>
      </c>
      <c r="S8" s="70" t="s">
        <v>254</v>
      </c>
      <c r="T8" s="3"/>
      <c r="U8" s="3"/>
    </row>
    <row r="9" spans="1:21" x14ac:dyDescent="0.2">
      <c r="A9" s="17" t="s">
        <v>58</v>
      </c>
      <c r="B9" s="3" t="s">
        <v>64</v>
      </c>
      <c r="C9" s="3" t="s">
        <v>8</v>
      </c>
      <c r="D9" s="3" t="s">
        <v>251</v>
      </c>
      <c r="E9" s="3" t="s">
        <v>60</v>
      </c>
      <c r="F9" s="17" t="s">
        <v>57</v>
      </c>
      <c r="G9" s="60" t="s">
        <v>23</v>
      </c>
      <c r="H9" s="34">
        <v>0.42186821705426392</v>
      </c>
      <c r="I9" s="24"/>
      <c r="J9" s="4">
        <f t="shared" si="0"/>
        <v>69.894209237864274</v>
      </c>
      <c r="K9" s="65">
        <f>AVERAGE(J9:J10)</f>
        <v>80.817495189443733</v>
      </c>
      <c r="M9" s="3" t="s">
        <v>209</v>
      </c>
      <c r="N9" s="3">
        <v>-78.400000000000006</v>
      </c>
      <c r="O9" s="3" t="s">
        <v>190</v>
      </c>
      <c r="P9" s="3" t="s">
        <v>50</v>
      </c>
      <c r="Q9" s="3" t="s">
        <v>52</v>
      </c>
      <c r="R9" s="3" t="s">
        <v>53</v>
      </c>
      <c r="S9" s="98">
        <v>6.3434812999999999E-12</v>
      </c>
      <c r="T9" s="3"/>
      <c r="U9" s="3"/>
    </row>
    <row r="10" spans="1:21" x14ac:dyDescent="0.2">
      <c r="A10" s="17" t="s">
        <v>58</v>
      </c>
      <c r="B10" s="3" t="s">
        <v>64</v>
      </c>
      <c r="C10" s="3" t="s">
        <v>8</v>
      </c>
      <c r="D10" s="3" t="s">
        <v>251</v>
      </c>
      <c r="E10" s="3" t="s">
        <v>59</v>
      </c>
      <c r="F10" s="17" t="s">
        <v>57</v>
      </c>
      <c r="G10" s="60" t="s">
        <v>23</v>
      </c>
      <c r="H10" s="34">
        <v>0.47611594202898527</v>
      </c>
      <c r="I10" s="24"/>
      <c r="J10" s="4">
        <f t="shared" si="0"/>
        <v>91.740781141023191</v>
      </c>
      <c r="K10" s="64"/>
      <c r="M10" s="3" t="s">
        <v>210</v>
      </c>
      <c r="N10" s="3">
        <v>-15.18</v>
      </c>
      <c r="O10" s="3" t="s">
        <v>191</v>
      </c>
      <c r="P10" s="3" t="s">
        <v>48</v>
      </c>
      <c r="Q10" s="3" t="s">
        <v>49</v>
      </c>
      <c r="R10" s="3">
        <v>0.45739999999999997</v>
      </c>
      <c r="S10" s="3">
        <v>0.45739999999999997</v>
      </c>
      <c r="T10" s="3"/>
      <c r="U10" s="3"/>
    </row>
    <row r="11" spans="1:21" x14ac:dyDescent="0.2">
      <c r="A11" s="17" t="s">
        <v>58</v>
      </c>
      <c r="B11" s="3" t="s">
        <v>65</v>
      </c>
      <c r="C11" s="3" t="s">
        <v>13</v>
      </c>
      <c r="D11" s="3" t="s">
        <v>251</v>
      </c>
      <c r="E11" s="3" t="s">
        <v>60</v>
      </c>
      <c r="F11" s="17" t="s">
        <v>57</v>
      </c>
      <c r="G11" s="60" t="s">
        <v>152</v>
      </c>
      <c r="H11" s="34">
        <v>0.29069458128078834</v>
      </c>
      <c r="I11" s="24"/>
      <c r="J11" s="4">
        <f t="shared" si="0"/>
        <v>17.06813649362693</v>
      </c>
      <c r="K11" s="66">
        <f>J11</f>
        <v>17.06813649362693</v>
      </c>
      <c r="M11" s="3" t="s">
        <v>211</v>
      </c>
      <c r="N11" s="3">
        <v>-82.25</v>
      </c>
      <c r="O11" s="3" t="s">
        <v>192</v>
      </c>
      <c r="P11" s="3" t="s">
        <v>50</v>
      </c>
      <c r="Q11" s="3" t="s">
        <v>52</v>
      </c>
      <c r="R11" s="3" t="s">
        <v>53</v>
      </c>
      <c r="S11" s="98">
        <v>4.09589954E-7</v>
      </c>
      <c r="T11" s="3"/>
      <c r="U11" s="3"/>
    </row>
    <row r="12" spans="1:21" x14ac:dyDescent="0.2">
      <c r="A12" s="17" t="s">
        <v>58</v>
      </c>
      <c r="B12" s="3" t="s">
        <v>66</v>
      </c>
      <c r="C12" s="3" t="s">
        <v>8</v>
      </c>
      <c r="D12" s="3" t="s">
        <v>251</v>
      </c>
      <c r="E12" s="3" t="s">
        <v>60</v>
      </c>
      <c r="F12" s="17" t="s">
        <v>57</v>
      </c>
      <c r="G12" s="60" t="s">
        <v>152</v>
      </c>
      <c r="H12" s="34">
        <v>0.36698578199052151</v>
      </c>
      <c r="I12" s="24"/>
      <c r="J12" s="4">
        <f t="shared" si="0"/>
        <v>47.792027728884662</v>
      </c>
      <c r="K12" s="65">
        <f>AVERAGE(J12:J13)</f>
        <v>35.261681425556482</v>
      </c>
      <c r="M12" s="3" t="s">
        <v>212</v>
      </c>
      <c r="N12" s="3">
        <v>-14.11</v>
      </c>
      <c r="O12" s="3" t="s">
        <v>193</v>
      </c>
      <c r="P12" s="3" t="s">
        <v>48</v>
      </c>
      <c r="Q12" s="3" t="s">
        <v>49</v>
      </c>
      <c r="R12" s="3">
        <v>0.57520000000000004</v>
      </c>
      <c r="S12" s="3">
        <v>0.57520000000000004</v>
      </c>
      <c r="T12" s="3"/>
      <c r="U12" s="3"/>
    </row>
    <row r="13" spans="1:21" x14ac:dyDescent="0.2">
      <c r="A13" s="17" t="s">
        <v>58</v>
      </c>
      <c r="B13" s="3" t="s">
        <v>66</v>
      </c>
      <c r="C13" s="3" t="s">
        <v>8</v>
      </c>
      <c r="D13" s="3" t="s">
        <v>251</v>
      </c>
      <c r="E13" s="3" t="s">
        <v>59</v>
      </c>
      <c r="F13" s="17" t="s">
        <v>57</v>
      </c>
      <c r="G13" s="60" t="s">
        <v>152</v>
      </c>
      <c r="H13" s="34">
        <v>0.30475700000000006</v>
      </c>
      <c r="I13" s="24"/>
      <c r="J13" s="4">
        <f>((H13-$I$60)/$I$60*100)</f>
        <v>22.731335122228302</v>
      </c>
      <c r="K13" s="64"/>
      <c r="M13" s="3" t="s">
        <v>202</v>
      </c>
      <c r="N13" s="3">
        <v>63.22</v>
      </c>
      <c r="O13" s="3" t="s">
        <v>194</v>
      </c>
      <c r="P13" s="3" t="s">
        <v>50</v>
      </c>
      <c r="Q13" s="3" t="s">
        <v>52</v>
      </c>
      <c r="R13" s="3" t="s">
        <v>53</v>
      </c>
      <c r="S13" s="98">
        <v>1.1035546999999999E-6</v>
      </c>
      <c r="T13" s="3"/>
      <c r="U13" s="3"/>
    </row>
    <row r="14" spans="1:21" x14ac:dyDescent="0.2">
      <c r="A14" s="17" t="s">
        <v>58</v>
      </c>
      <c r="B14" s="3" t="s">
        <v>67</v>
      </c>
      <c r="C14" s="3" t="s">
        <v>8</v>
      </c>
      <c r="D14" s="3" t="s">
        <v>251</v>
      </c>
      <c r="E14" s="3" t="s">
        <v>60</v>
      </c>
      <c r="F14" s="17" t="s">
        <v>57</v>
      </c>
      <c r="G14" s="60" t="s">
        <v>152</v>
      </c>
      <c r="H14" s="34">
        <v>0.38274725274725291</v>
      </c>
      <c r="I14" s="24"/>
      <c r="J14" s="4">
        <f>((H14-$I$60)/$I$60*100)</f>
        <v>54.139466342152289</v>
      </c>
      <c r="K14" s="66">
        <f>J14</f>
        <v>54.139466342152289</v>
      </c>
      <c r="M14" s="3" t="s">
        <v>203</v>
      </c>
      <c r="N14" s="3">
        <v>-3.8420000000000001</v>
      </c>
      <c r="O14" s="3" t="s">
        <v>195</v>
      </c>
      <c r="P14" s="3" t="s">
        <v>48</v>
      </c>
      <c r="Q14" s="3" t="s">
        <v>49</v>
      </c>
      <c r="R14" s="3">
        <v>0.99770000000000003</v>
      </c>
      <c r="S14" s="3">
        <v>0.99770000000000003</v>
      </c>
      <c r="T14" s="3"/>
      <c r="U14" s="3"/>
    </row>
    <row r="15" spans="1:21" x14ac:dyDescent="0.2">
      <c r="A15" s="17" t="s">
        <v>58</v>
      </c>
      <c r="B15" s="3" t="s">
        <v>68</v>
      </c>
      <c r="C15" s="3" t="s">
        <v>8</v>
      </c>
      <c r="D15" s="3" t="s">
        <v>251</v>
      </c>
      <c r="E15" s="3" t="s">
        <v>60</v>
      </c>
      <c r="F15" s="17" t="s">
        <v>57</v>
      </c>
      <c r="G15" s="60" t="s">
        <v>200</v>
      </c>
      <c r="H15" s="34">
        <v>0.5445347222222221</v>
      </c>
      <c r="I15" s="24"/>
      <c r="J15" s="4">
        <f t="shared" si="0"/>
        <v>119.29430161979883</v>
      </c>
      <c r="K15" s="65">
        <f>AVERAGE(J15:J16)</f>
        <v>91.929052187136165</v>
      </c>
      <c r="M15" s="3" t="s">
        <v>204</v>
      </c>
      <c r="N15" s="3">
        <v>64.290000000000006</v>
      </c>
      <c r="O15" s="3" t="s">
        <v>196</v>
      </c>
      <c r="P15" s="3" t="s">
        <v>50</v>
      </c>
      <c r="Q15" s="3" t="s">
        <v>52</v>
      </c>
      <c r="R15" s="3" t="s">
        <v>53</v>
      </c>
      <c r="S15" s="98">
        <v>2.0255483300000001E-6</v>
      </c>
      <c r="T15" s="3"/>
      <c r="U15" s="3"/>
    </row>
    <row r="16" spans="1:21" x14ac:dyDescent="0.2">
      <c r="A16" s="17" t="s">
        <v>58</v>
      </c>
      <c r="B16" s="3" t="s">
        <v>68</v>
      </c>
      <c r="C16" s="3" t="s">
        <v>8</v>
      </c>
      <c r="D16" s="3" t="s">
        <v>251</v>
      </c>
      <c r="E16" s="3" t="s">
        <v>59</v>
      </c>
      <c r="F16" s="17" t="s">
        <v>57</v>
      </c>
      <c r="G16" s="60" t="s">
        <v>200</v>
      </c>
      <c r="H16" s="34">
        <v>0.40863216216216236</v>
      </c>
      <c r="I16" s="24"/>
      <c r="J16" s="4">
        <f t="shared" si="0"/>
        <v>64.5638027544735</v>
      </c>
      <c r="K16" s="64"/>
      <c r="M16" s="3" t="s">
        <v>151</v>
      </c>
      <c r="N16" s="3">
        <v>-67.069999999999993</v>
      </c>
      <c r="O16" s="3" t="s">
        <v>197</v>
      </c>
      <c r="P16" s="3" t="s">
        <v>50</v>
      </c>
      <c r="Q16" s="3" t="s">
        <v>52</v>
      </c>
      <c r="R16" s="3" t="s">
        <v>53</v>
      </c>
      <c r="S16" s="98">
        <v>2.16164299E-4</v>
      </c>
      <c r="T16" s="3"/>
      <c r="U16" s="3"/>
    </row>
    <row r="17" spans="1:21" x14ac:dyDescent="0.2">
      <c r="A17" s="17" t="s">
        <v>58</v>
      </c>
      <c r="B17" s="28" t="s">
        <v>69</v>
      </c>
      <c r="C17" s="3" t="s">
        <v>8</v>
      </c>
      <c r="D17" s="3" t="s">
        <v>251</v>
      </c>
      <c r="E17" s="3" t="s">
        <v>60</v>
      </c>
      <c r="F17" s="17" t="s">
        <v>56</v>
      </c>
      <c r="G17" s="60" t="s">
        <v>201</v>
      </c>
      <c r="H17" s="34">
        <v>0.27678947368421036</v>
      </c>
      <c r="I17" s="24"/>
      <c r="J17" s="4">
        <f t="shared" si="0"/>
        <v>11.468289991836144</v>
      </c>
      <c r="K17" s="66">
        <f>J17</f>
        <v>11.468289991836144</v>
      </c>
      <c r="M17" s="3" t="s">
        <v>184</v>
      </c>
      <c r="N17" s="3">
        <v>1.0660000000000001</v>
      </c>
      <c r="O17" s="3" t="s">
        <v>198</v>
      </c>
      <c r="P17" s="3" t="s">
        <v>48</v>
      </c>
      <c r="Q17" s="3" t="s">
        <v>49</v>
      </c>
      <c r="R17" s="3" t="s">
        <v>134</v>
      </c>
      <c r="S17" s="3">
        <v>1</v>
      </c>
      <c r="T17" s="3"/>
      <c r="U17" s="3"/>
    </row>
    <row r="18" spans="1:21" x14ac:dyDescent="0.2">
      <c r="A18" s="17" t="s">
        <v>58</v>
      </c>
      <c r="B18" s="28" t="s">
        <v>70</v>
      </c>
      <c r="C18" s="3" t="s">
        <v>8</v>
      </c>
      <c r="D18" s="3" t="s">
        <v>251</v>
      </c>
      <c r="E18" s="3" t="s">
        <v>60</v>
      </c>
      <c r="F18" s="17" t="s">
        <v>56</v>
      </c>
      <c r="G18" s="60" t="s">
        <v>201</v>
      </c>
      <c r="H18" s="34">
        <v>0.29243181818181818</v>
      </c>
      <c r="I18" s="24"/>
      <c r="J18" s="4">
        <f t="shared" si="0"/>
        <v>17.767754235916669</v>
      </c>
      <c r="K18" s="66">
        <f t="shared" ref="K18:K60" si="1">J18</f>
        <v>17.767754235916669</v>
      </c>
      <c r="M18" s="3" t="s">
        <v>186</v>
      </c>
      <c r="N18" s="3">
        <v>68.13</v>
      </c>
      <c r="O18" s="3" t="s">
        <v>199</v>
      </c>
      <c r="P18" s="3" t="s">
        <v>50</v>
      </c>
      <c r="Q18" s="3" t="s">
        <v>52</v>
      </c>
      <c r="R18" s="3" t="s">
        <v>53</v>
      </c>
      <c r="S18" s="98">
        <v>2.4571500100000002E-4</v>
      </c>
      <c r="T18" s="3"/>
      <c r="U18" s="3"/>
    </row>
    <row r="19" spans="1:21" x14ac:dyDescent="0.2">
      <c r="A19" s="17" t="s">
        <v>58</v>
      </c>
      <c r="B19" s="28" t="s">
        <v>29</v>
      </c>
      <c r="C19" s="3" t="s">
        <v>8</v>
      </c>
      <c r="D19" s="3" t="s">
        <v>251</v>
      </c>
      <c r="E19" s="3" t="s">
        <v>60</v>
      </c>
      <c r="F19" s="17" t="s">
        <v>56</v>
      </c>
      <c r="G19" s="60" t="s">
        <v>201</v>
      </c>
      <c r="H19" s="34">
        <v>0.21860274074074051</v>
      </c>
      <c r="I19" s="24"/>
      <c r="J19" s="4">
        <f t="shared" si="0"/>
        <v>-11.964593979828489</v>
      </c>
      <c r="K19" s="66">
        <f t="shared" si="1"/>
        <v>-11.964593979828489</v>
      </c>
      <c r="M19" s="3"/>
      <c r="N19" s="3"/>
      <c r="O19" s="3"/>
      <c r="P19" s="3"/>
      <c r="Q19" s="3"/>
      <c r="R19" s="3"/>
      <c r="S19" s="3"/>
      <c r="T19" s="3"/>
      <c r="U19" s="3"/>
    </row>
    <row r="20" spans="1:21" x14ac:dyDescent="0.2">
      <c r="A20" s="17" t="s">
        <v>58</v>
      </c>
      <c r="B20" s="28" t="s">
        <v>25</v>
      </c>
      <c r="C20" s="3" t="s">
        <v>8</v>
      </c>
      <c r="D20" s="3" t="s">
        <v>251</v>
      </c>
      <c r="E20" s="3" t="s">
        <v>60</v>
      </c>
      <c r="F20" s="17" t="s">
        <v>56</v>
      </c>
      <c r="G20" s="60" t="s">
        <v>201</v>
      </c>
      <c r="H20" s="34">
        <v>0.24589535294117656</v>
      </c>
      <c r="I20" s="24"/>
      <c r="J20" s="4">
        <f t="shared" si="0"/>
        <v>-0.97334936745622747</v>
      </c>
      <c r="K20" s="66">
        <f t="shared" si="1"/>
        <v>-0.97334936745622747</v>
      </c>
      <c r="M20" s="70" t="s">
        <v>171</v>
      </c>
      <c r="N20" s="70" t="s">
        <v>172</v>
      </c>
      <c r="O20" s="70" t="s">
        <v>173</v>
      </c>
      <c r="P20" s="70" t="s">
        <v>124</v>
      </c>
      <c r="Q20" s="70" t="s">
        <v>174</v>
      </c>
      <c r="R20" s="70" t="s">
        <v>175</v>
      </c>
      <c r="S20" s="70" t="s">
        <v>176</v>
      </c>
      <c r="T20" s="70" t="s">
        <v>177</v>
      </c>
      <c r="U20" s="70" t="s">
        <v>178</v>
      </c>
    </row>
    <row r="21" spans="1:21" x14ac:dyDescent="0.2">
      <c r="A21" s="17" t="s">
        <v>58</v>
      </c>
      <c r="B21" s="3" t="s">
        <v>61</v>
      </c>
      <c r="C21" s="3" t="s">
        <v>8</v>
      </c>
      <c r="D21" s="3" t="s">
        <v>251</v>
      </c>
      <c r="E21" s="3" t="s">
        <v>60</v>
      </c>
      <c r="F21" s="17" t="s">
        <v>56</v>
      </c>
      <c r="G21" s="60" t="s">
        <v>201</v>
      </c>
      <c r="H21" s="34">
        <v>0.33760180451127825</v>
      </c>
      <c r="I21" s="24"/>
      <c r="J21" s="4">
        <f t="shared" si="0"/>
        <v>35.958551263277592</v>
      </c>
      <c r="K21" s="66">
        <f t="shared" si="1"/>
        <v>35.958551263277592</v>
      </c>
      <c r="M21" s="3" t="s">
        <v>205</v>
      </c>
      <c r="N21" s="3">
        <v>1.111E-3</v>
      </c>
      <c r="O21" s="3">
        <v>78.400000000000006</v>
      </c>
      <c r="P21" s="3">
        <v>-78.400000000000006</v>
      </c>
      <c r="Q21" s="3">
        <v>7.5869999999999997</v>
      </c>
      <c r="R21" s="3">
        <v>18</v>
      </c>
      <c r="S21" s="3">
        <v>14</v>
      </c>
      <c r="T21" s="3">
        <v>14.61</v>
      </c>
      <c r="U21" s="3">
        <v>46</v>
      </c>
    </row>
    <row r="22" spans="1:21" x14ac:dyDescent="0.2">
      <c r="A22" s="3" t="s">
        <v>81</v>
      </c>
      <c r="B22" s="3" t="s">
        <v>73</v>
      </c>
      <c r="C22" s="3" t="s">
        <v>13</v>
      </c>
      <c r="D22" s="3" t="s">
        <v>251</v>
      </c>
      <c r="E22" s="3" t="s">
        <v>60</v>
      </c>
      <c r="F22" s="17" t="s">
        <v>57</v>
      </c>
      <c r="G22" s="60" t="s">
        <v>200</v>
      </c>
      <c r="H22" s="34">
        <v>0.45</v>
      </c>
      <c r="I22" s="24"/>
      <c r="J22" s="4">
        <f t="shared" si="0"/>
        <v>81.223403580566583</v>
      </c>
      <c r="K22" s="66">
        <f t="shared" si="1"/>
        <v>81.223403580566583</v>
      </c>
      <c r="M22" s="3" t="s">
        <v>206</v>
      </c>
      <c r="N22" s="3">
        <v>1.111E-3</v>
      </c>
      <c r="O22" s="3">
        <v>15.18</v>
      </c>
      <c r="P22" s="3">
        <v>-15.18</v>
      </c>
      <c r="Q22" s="3">
        <v>9.0470000000000006</v>
      </c>
      <c r="R22" s="3">
        <v>18</v>
      </c>
      <c r="S22" s="3">
        <v>8</v>
      </c>
      <c r="T22" s="3">
        <v>2.3730000000000002</v>
      </c>
      <c r="U22" s="3">
        <v>46</v>
      </c>
    </row>
    <row r="23" spans="1:21" x14ac:dyDescent="0.2">
      <c r="A23" s="3" t="s">
        <v>81</v>
      </c>
      <c r="B23" s="3" t="s">
        <v>74</v>
      </c>
      <c r="C23" s="3" t="s">
        <v>13</v>
      </c>
      <c r="D23" s="3" t="s">
        <v>251</v>
      </c>
      <c r="E23" s="3" t="s">
        <v>60</v>
      </c>
      <c r="F23" s="17" t="s">
        <v>57</v>
      </c>
      <c r="G23" s="60" t="s">
        <v>200</v>
      </c>
      <c r="H23" s="34">
        <v>0.38782981818181811</v>
      </c>
      <c r="I23" s="24"/>
      <c r="J23" s="4">
        <f t="shared" si="0"/>
        <v>56.186310357647507</v>
      </c>
      <c r="K23" s="66">
        <f t="shared" si="1"/>
        <v>56.186310357647507</v>
      </c>
      <c r="M23" s="3" t="s">
        <v>207</v>
      </c>
      <c r="N23" s="3">
        <v>1.111E-3</v>
      </c>
      <c r="O23" s="3">
        <v>82.25</v>
      </c>
      <c r="P23" s="3">
        <v>-82.25</v>
      </c>
      <c r="Q23" s="3">
        <v>11.77</v>
      </c>
      <c r="R23" s="3">
        <v>18</v>
      </c>
      <c r="S23" s="3">
        <v>4</v>
      </c>
      <c r="T23" s="3">
        <v>9.8829999999999991</v>
      </c>
      <c r="U23" s="3">
        <v>46</v>
      </c>
    </row>
    <row r="24" spans="1:21" x14ac:dyDescent="0.2">
      <c r="A24" s="3" t="s">
        <v>81</v>
      </c>
      <c r="B24" s="3" t="s">
        <v>15</v>
      </c>
      <c r="C24" s="3" t="s">
        <v>13</v>
      </c>
      <c r="D24" s="3" t="s">
        <v>251</v>
      </c>
      <c r="E24" s="3" t="s">
        <v>60</v>
      </c>
      <c r="F24" s="17" t="s">
        <v>57</v>
      </c>
      <c r="G24" s="60" t="s">
        <v>153</v>
      </c>
      <c r="H24" s="34">
        <v>0.24664086206896552</v>
      </c>
      <c r="I24" s="24"/>
      <c r="J24" s="4">
        <f t="shared" si="0"/>
        <v>-0.67311891959335346</v>
      </c>
      <c r="K24" s="66">
        <f t="shared" si="1"/>
        <v>-0.67311891959335346</v>
      </c>
      <c r="M24" s="3" t="s">
        <v>208</v>
      </c>
      <c r="N24" s="3">
        <v>1.111E-3</v>
      </c>
      <c r="O24" s="3">
        <v>14.11</v>
      </c>
      <c r="P24" s="3">
        <v>-14.11</v>
      </c>
      <c r="Q24" s="3">
        <v>9.484</v>
      </c>
      <c r="R24" s="3">
        <v>18</v>
      </c>
      <c r="S24" s="3">
        <v>7</v>
      </c>
      <c r="T24" s="3">
        <v>2.105</v>
      </c>
      <c r="U24" s="3">
        <v>46</v>
      </c>
    </row>
    <row r="25" spans="1:21" x14ac:dyDescent="0.2">
      <c r="A25" s="3" t="s">
        <v>81</v>
      </c>
      <c r="B25" s="3" t="s">
        <v>75</v>
      </c>
      <c r="C25" s="3" t="s">
        <v>13</v>
      </c>
      <c r="D25" s="3" t="s">
        <v>251</v>
      </c>
      <c r="E25" s="3" t="s">
        <v>60</v>
      </c>
      <c r="F25" s="17" t="s">
        <v>57</v>
      </c>
      <c r="G25" s="60" t="s">
        <v>153</v>
      </c>
      <c r="H25" s="34">
        <v>0.34524326923076926</v>
      </c>
      <c r="I25" s="24"/>
      <c r="J25" s="4">
        <f t="shared" si="0"/>
        <v>39.035911807293104</v>
      </c>
      <c r="K25" s="66">
        <f t="shared" si="1"/>
        <v>39.035911807293104</v>
      </c>
      <c r="M25" s="3" t="s">
        <v>202</v>
      </c>
      <c r="N25" s="3">
        <v>78.400000000000006</v>
      </c>
      <c r="O25" s="3">
        <v>15.18</v>
      </c>
      <c r="P25" s="3">
        <v>63.22</v>
      </c>
      <c r="Q25" s="3">
        <v>9.4359999999999999</v>
      </c>
      <c r="R25" s="3">
        <v>14</v>
      </c>
      <c r="S25" s="3">
        <v>8</v>
      </c>
      <c r="T25" s="3">
        <v>9.4749999999999996</v>
      </c>
      <c r="U25" s="3">
        <v>46</v>
      </c>
    </row>
    <row r="26" spans="1:21" x14ac:dyDescent="0.2">
      <c r="A26" s="3" t="s">
        <v>81</v>
      </c>
      <c r="B26" s="3" t="s">
        <v>76</v>
      </c>
      <c r="C26" s="3" t="s">
        <v>8</v>
      </c>
      <c r="D26" s="3" t="s">
        <v>251</v>
      </c>
      <c r="E26" s="3" t="s">
        <v>60</v>
      </c>
      <c r="F26" s="17" t="s">
        <v>57</v>
      </c>
      <c r="G26" s="60" t="s">
        <v>80</v>
      </c>
      <c r="H26" s="34">
        <v>0.31421971112834635</v>
      </c>
      <c r="I26" s="24"/>
      <c r="J26" s="4">
        <f t="shared" si="0"/>
        <v>26.542145606180789</v>
      </c>
      <c r="K26" s="66">
        <f t="shared" si="1"/>
        <v>26.542145606180789</v>
      </c>
      <c r="M26" s="3" t="s">
        <v>203</v>
      </c>
      <c r="N26" s="3">
        <v>78.400000000000006</v>
      </c>
      <c r="O26" s="3">
        <v>82.25</v>
      </c>
      <c r="P26" s="3">
        <v>-3.8420000000000001</v>
      </c>
      <c r="Q26" s="3">
        <v>12.07</v>
      </c>
      <c r="R26" s="3">
        <v>14</v>
      </c>
      <c r="S26" s="3">
        <v>4</v>
      </c>
      <c r="T26" s="3">
        <v>0.4501</v>
      </c>
      <c r="U26" s="3">
        <v>46</v>
      </c>
    </row>
    <row r="27" spans="1:21" x14ac:dyDescent="0.2">
      <c r="A27" s="3" t="s">
        <v>81</v>
      </c>
      <c r="B27" s="3" t="s">
        <v>77</v>
      </c>
      <c r="C27" s="3" t="s">
        <v>8</v>
      </c>
      <c r="D27" s="3" t="s">
        <v>251</v>
      </c>
      <c r="E27" s="3" t="s">
        <v>60</v>
      </c>
      <c r="F27" s="17" t="s">
        <v>57</v>
      </c>
      <c r="G27" s="60" t="s">
        <v>153</v>
      </c>
      <c r="H27" s="34">
        <v>0.30547538461538448</v>
      </c>
      <c r="I27" s="24"/>
      <c r="J27" s="4">
        <f>((H27-$I$60)/$I$60*100)</f>
        <v>23.02064202240582</v>
      </c>
      <c r="K27" s="66">
        <f t="shared" si="1"/>
        <v>23.02064202240582</v>
      </c>
      <c r="M27" s="3" t="s">
        <v>204</v>
      </c>
      <c r="N27" s="3">
        <v>78.400000000000006</v>
      </c>
      <c r="O27" s="3">
        <v>14.11</v>
      </c>
      <c r="P27" s="3">
        <v>64.290000000000006</v>
      </c>
      <c r="Q27" s="3">
        <v>9.8559999999999999</v>
      </c>
      <c r="R27" s="3">
        <v>14</v>
      </c>
      <c r="S27" s="3">
        <v>7</v>
      </c>
      <c r="T27" s="3">
        <v>9.2249999999999996</v>
      </c>
      <c r="U27" s="3">
        <v>46</v>
      </c>
    </row>
    <row r="28" spans="1:21" x14ac:dyDescent="0.2">
      <c r="A28" s="3" t="s">
        <v>81</v>
      </c>
      <c r="B28" s="3" t="s">
        <v>78</v>
      </c>
      <c r="C28" s="3" t="s">
        <v>13</v>
      </c>
      <c r="D28" s="3" t="s">
        <v>251</v>
      </c>
      <c r="E28" s="3" t="s">
        <v>60</v>
      </c>
      <c r="F28" s="17" t="s">
        <v>57</v>
      </c>
      <c r="G28" s="60" t="s">
        <v>200</v>
      </c>
      <c r="H28" s="34">
        <v>0.50747518518518531</v>
      </c>
      <c r="I28" s="24"/>
      <c r="J28" s="4">
        <f t="shared" si="0"/>
        <v>104.36973398208356</v>
      </c>
      <c r="K28" s="66">
        <f t="shared" si="1"/>
        <v>104.36973398208356</v>
      </c>
      <c r="M28" s="3" t="s">
        <v>151</v>
      </c>
      <c r="N28" s="3">
        <v>15.18</v>
      </c>
      <c r="O28" s="3">
        <v>82.25</v>
      </c>
      <c r="P28" s="3">
        <v>-67.069999999999993</v>
      </c>
      <c r="Q28" s="3">
        <v>13.04</v>
      </c>
      <c r="R28" s="3">
        <v>8</v>
      </c>
      <c r="S28" s="3">
        <v>4</v>
      </c>
      <c r="T28" s="3">
        <v>7.2750000000000004</v>
      </c>
      <c r="U28" s="3">
        <v>46</v>
      </c>
    </row>
    <row r="29" spans="1:21" x14ac:dyDescent="0.2">
      <c r="A29" s="3" t="s">
        <v>81</v>
      </c>
      <c r="B29" s="3" t="s">
        <v>79</v>
      </c>
      <c r="C29" s="3" t="s">
        <v>8</v>
      </c>
      <c r="D29" s="3" t="s">
        <v>251</v>
      </c>
      <c r="E29" s="3" t="s">
        <v>60</v>
      </c>
      <c r="F29" s="17" t="s">
        <v>57</v>
      </c>
      <c r="G29" s="60" t="s">
        <v>200</v>
      </c>
      <c r="H29" s="34">
        <v>0.47944153374233134</v>
      </c>
      <c r="I29" s="24"/>
      <c r="J29" s="4">
        <f t="shared" si="0"/>
        <v>93.080059028160747</v>
      </c>
      <c r="K29" s="66">
        <f t="shared" si="1"/>
        <v>93.080059028160747</v>
      </c>
      <c r="M29" s="3" t="s">
        <v>184</v>
      </c>
      <c r="N29" s="3">
        <v>15.18</v>
      </c>
      <c r="O29" s="3">
        <v>14.11</v>
      </c>
      <c r="P29" s="3">
        <v>1.0660000000000001</v>
      </c>
      <c r="Q29" s="3">
        <v>11.02</v>
      </c>
      <c r="R29" s="3">
        <v>8</v>
      </c>
      <c r="S29" s="3">
        <v>7</v>
      </c>
      <c r="T29" s="3">
        <v>0.1368</v>
      </c>
      <c r="U29" s="3">
        <v>46</v>
      </c>
    </row>
    <row r="30" spans="1:21" x14ac:dyDescent="0.2">
      <c r="A30" s="3" t="s">
        <v>81</v>
      </c>
      <c r="B30" s="3" t="s">
        <v>72</v>
      </c>
      <c r="C30" s="3" t="s">
        <v>8</v>
      </c>
      <c r="D30" s="3" t="s">
        <v>251</v>
      </c>
      <c r="E30" s="3" t="s">
        <v>60</v>
      </c>
      <c r="F30" s="17" t="s">
        <v>56</v>
      </c>
      <c r="G30" s="60" t="s">
        <v>201</v>
      </c>
      <c r="H30" s="34">
        <v>0.20303989473684217</v>
      </c>
      <c r="I30" s="24"/>
      <c r="J30" s="4">
        <f t="shared" si="0"/>
        <v>-18.23204269588777</v>
      </c>
      <c r="K30" s="66">
        <f t="shared" si="1"/>
        <v>-18.23204269588777</v>
      </c>
      <c r="M30" s="3" t="s">
        <v>186</v>
      </c>
      <c r="N30" s="3">
        <v>82.25</v>
      </c>
      <c r="O30" s="3">
        <v>14.11</v>
      </c>
      <c r="P30" s="3">
        <v>68.13</v>
      </c>
      <c r="Q30" s="3">
        <v>13.34</v>
      </c>
      <c r="R30" s="3">
        <v>4</v>
      </c>
      <c r="S30" s="3">
        <v>7</v>
      </c>
      <c r="T30" s="3">
        <v>7.22</v>
      </c>
      <c r="U30" s="3">
        <v>46</v>
      </c>
    </row>
    <row r="31" spans="1:21" x14ac:dyDescent="0.2">
      <c r="A31" s="17" t="s">
        <v>82</v>
      </c>
      <c r="B31" s="3" t="s">
        <v>83</v>
      </c>
      <c r="C31" s="3" t="s">
        <v>13</v>
      </c>
      <c r="D31" s="3" t="s">
        <v>251</v>
      </c>
      <c r="E31" s="3" t="s">
        <v>60</v>
      </c>
      <c r="F31" s="17" t="s">
        <v>57</v>
      </c>
      <c r="G31" s="60" t="s">
        <v>153</v>
      </c>
      <c r="H31" s="34">
        <v>0.24475825688073399</v>
      </c>
      <c r="I31" s="24"/>
      <c r="J31" s="4">
        <f t="shared" si="0"/>
        <v>-1.431279185837242</v>
      </c>
      <c r="K31" s="66">
        <f t="shared" si="1"/>
        <v>-1.431279185837242</v>
      </c>
    </row>
    <row r="32" spans="1:21" x14ac:dyDescent="0.2">
      <c r="A32" s="17" t="s">
        <v>82</v>
      </c>
      <c r="B32" s="3" t="s">
        <v>28</v>
      </c>
      <c r="C32" s="3" t="s">
        <v>13</v>
      </c>
      <c r="D32" s="3" t="s">
        <v>251</v>
      </c>
      <c r="E32" s="3" t="s">
        <v>60</v>
      </c>
      <c r="F32" s="17" t="s">
        <v>57</v>
      </c>
      <c r="G32" s="60" t="s">
        <v>153</v>
      </c>
      <c r="H32" s="34">
        <v>0.2513353703703704</v>
      </c>
      <c r="I32" s="24"/>
      <c r="J32" s="4">
        <f t="shared" si="0"/>
        <v>1.2174472415573532</v>
      </c>
      <c r="K32" s="66">
        <f t="shared" si="1"/>
        <v>1.2174472415573532</v>
      </c>
    </row>
    <row r="33" spans="1:11" x14ac:dyDescent="0.2">
      <c r="A33" s="17" t="s">
        <v>82</v>
      </c>
      <c r="B33" s="3" t="s">
        <v>14</v>
      </c>
      <c r="C33" s="3" t="s">
        <v>13</v>
      </c>
      <c r="D33" s="3" t="s">
        <v>251</v>
      </c>
      <c r="E33" s="3" t="s">
        <v>60</v>
      </c>
      <c r="F33" s="17" t="s">
        <v>57</v>
      </c>
      <c r="G33" s="60" t="s">
        <v>200</v>
      </c>
      <c r="H33" s="34">
        <v>0.36331238095238094</v>
      </c>
      <c r="I33" s="24"/>
      <c r="J33" s="4">
        <f t="shared" si="0"/>
        <v>46.312680531444173</v>
      </c>
      <c r="K33" s="66">
        <f t="shared" si="1"/>
        <v>46.312680531444173</v>
      </c>
    </row>
    <row r="34" spans="1:11" x14ac:dyDescent="0.2">
      <c r="A34" s="17" t="s">
        <v>82</v>
      </c>
      <c r="B34" s="3" t="s">
        <v>7</v>
      </c>
      <c r="C34" s="3" t="s">
        <v>8</v>
      </c>
      <c r="D34" s="3" t="s">
        <v>251</v>
      </c>
      <c r="E34" s="3" t="s">
        <v>60</v>
      </c>
      <c r="F34" s="17" t="s">
        <v>57</v>
      </c>
      <c r="G34" s="61" t="s">
        <v>153</v>
      </c>
      <c r="H34" s="34">
        <v>0.28262282051282056</v>
      </c>
      <c r="I34" s="24"/>
      <c r="J34" s="4">
        <f t="shared" si="0"/>
        <v>13.817487695273131</v>
      </c>
      <c r="K34" s="66">
        <f t="shared" si="1"/>
        <v>13.817487695273131</v>
      </c>
    </row>
    <row r="35" spans="1:11" x14ac:dyDescent="0.2">
      <c r="A35" s="17" t="s">
        <v>82</v>
      </c>
      <c r="B35" s="3" t="s">
        <v>11</v>
      </c>
      <c r="C35" s="3" t="s">
        <v>8</v>
      </c>
      <c r="D35" s="3" t="s">
        <v>251</v>
      </c>
      <c r="E35" s="3" t="s">
        <v>60</v>
      </c>
      <c r="F35" s="17" t="s">
        <v>57</v>
      </c>
      <c r="G35" s="60" t="s">
        <v>200</v>
      </c>
      <c r="H35" s="34">
        <v>0.53969084507042275</v>
      </c>
      <c r="I35" s="24"/>
      <c r="J35" s="4">
        <f t="shared" si="0"/>
        <v>117.34358183318723</v>
      </c>
      <c r="K35" s="66">
        <f t="shared" si="1"/>
        <v>117.34358183318723</v>
      </c>
    </row>
    <row r="36" spans="1:11" x14ac:dyDescent="0.2">
      <c r="A36" s="17" t="s">
        <v>82</v>
      </c>
      <c r="B36" s="3" t="s">
        <v>10</v>
      </c>
      <c r="C36" s="3" t="s">
        <v>8</v>
      </c>
      <c r="D36" s="3" t="s">
        <v>251</v>
      </c>
      <c r="E36" s="3" t="s">
        <v>60</v>
      </c>
      <c r="F36" s="17" t="s">
        <v>57</v>
      </c>
      <c r="G36" s="60" t="s">
        <v>200</v>
      </c>
      <c r="H36" s="34">
        <v>0.42694803571428575</v>
      </c>
      <c r="I36" s="24"/>
      <c r="J36" s="4">
        <f t="shared" si="0"/>
        <v>71.939947075955899</v>
      </c>
      <c r="K36" s="66">
        <f t="shared" si="1"/>
        <v>71.939947075955899</v>
      </c>
    </row>
    <row r="37" spans="1:11" x14ac:dyDescent="0.2">
      <c r="A37" s="17" t="s">
        <v>82</v>
      </c>
      <c r="B37" s="3" t="s">
        <v>15</v>
      </c>
      <c r="C37" s="3" t="s">
        <v>8</v>
      </c>
      <c r="D37" s="3" t="s">
        <v>251</v>
      </c>
      <c r="E37" s="3" t="s">
        <v>60</v>
      </c>
      <c r="F37" s="17" t="s">
        <v>56</v>
      </c>
      <c r="G37" s="60" t="s">
        <v>201</v>
      </c>
      <c r="H37" s="34">
        <v>0.27172053571428567</v>
      </c>
      <c r="I37" s="24"/>
      <c r="J37" s="4">
        <f t="shared" si="0"/>
        <v>9.4269340108394335</v>
      </c>
      <c r="K37" s="66">
        <f t="shared" si="1"/>
        <v>9.4269340108394335</v>
      </c>
    </row>
    <row r="38" spans="1:11" x14ac:dyDescent="0.2">
      <c r="A38" s="17" t="s">
        <v>82</v>
      </c>
      <c r="B38" s="3" t="s">
        <v>9</v>
      </c>
      <c r="C38" s="3" t="s">
        <v>8</v>
      </c>
      <c r="D38" s="3" t="s">
        <v>251</v>
      </c>
      <c r="E38" s="3" t="s">
        <v>60</v>
      </c>
      <c r="F38" s="17" t="s">
        <v>56</v>
      </c>
      <c r="G38" s="60" t="s">
        <v>201</v>
      </c>
      <c r="H38" s="34">
        <v>0.2296365957446809</v>
      </c>
      <c r="I38" s="24"/>
      <c r="J38" s="4">
        <f t="shared" si="0"/>
        <v>-7.5210545166539493</v>
      </c>
      <c r="K38" s="66">
        <f t="shared" si="1"/>
        <v>-7.5210545166539493</v>
      </c>
    </row>
    <row r="39" spans="1:11" x14ac:dyDescent="0.2">
      <c r="A39" s="17" t="s">
        <v>82</v>
      </c>
      <c r="B39" s="3" t="s">
        <v>84</v>
      </c>
      <c r="C39" s="17" t="s">
        <v>13</v>
      </c>
      <c r="D39" s="3" t="s">
        <v>251</v>
      </c>
      <c r="E39" s="3" t="s">
        <v>60</v>
      </c>
      <c r="F39" s="17" t="s">
        <v>56</v>
      </c>
      <c r="G39" s="60" t="s">
        <v>201</v>
      </c>
      <c r="H39" s="34">
        <v>0.21020659090909088</v>
      </c>
      <c r="I39" s="24"/>
      <c r="J39" s="4">
        <f t="shared" si="0"/>
        <v>-15.345880311970591</v>
      </c>
      <c r="K39" s="66">
        <f t="shared" si="1"/>
        <v>-15.345880311970591</v>
      </c>
    </row>
    <row r="40" spans="1:11" x14ac:dyDescent="0.2">
      <c r="A40" s="17" t="s">
        <v>85</v>
      </c>
      <c r="B40" s="3" t="s">
        <v>106</v>
      </c>
      <c r="C40" s="17" t="s">
        <v>13</v>
      </c>
      <c r="D40" s="3" t="s">
        <v>251</v>
      </c>
      <c r="E40" s="3" t="s">
        <v>60</v>
      </c>
      <c r="F40" s="17" t="s">
        <v>57</v>
      </c>
      <c r="G40" s="60" t="s">
        <v>200</v>
      </c>
      <c r="H40" s="34">
        <v>0.41811695312499986</v>
      </c>
      <c r="I40" s="24"/>
      <c r="J40" s="4">
        <f t="shared" si="0"/>
        <v>68.383505200108189</v>
      </c>
      <c r="K40" s="66">
        <f t="shared" si="1"/>
        <v>68.383505200108189</v>
      </c>
    </row>
    <row r="41" spans="1:11" x14ac:dyDescent="0.2">
      <c r="A41" s="17" t="s">
        <v>85</v>
      </c>
      <c r="B41" s="3" t="s">
        <v>86</v>
      </c>
      <c r="C41" s="17" t="s">
        <v>8</v>
      </c>
      <c r="D41" s="3" t="s">
        <v>251</v>
      </c>
      <c r="E41" s="3" t="s">
        <v>60</v>
      </c>
      <c r="F41" s="17" t="s">
        <v>57</v>
      </c>
      <c r="G41" s="60" t="s">
        <v>200</v>
      </c>
      <c r="H41" s="34">
        <v>0.45540416666666672</v>
      </c>
      <c r="I41" s="24"/>
      <c r="J41" s="4">
        <f t="shared" si="0"/>
        <v>83.399762418010994</v>
      </c>
      <c r="K41" s="66">
        <f t="shared" si="1"/>
        <v>83.399762418010994</v>
      </c>
    </row>
    <row r="42" spans="1:11" x14ac:dyDescent="0.2">
      <c r="A42" s="17" t="s">
        <v>85</v>
      </c>
      <c r="B42" s="3" t="s">
        <v>87</v>
      </c>
      <c r="C42" s="17" t="s">
        <v>13</v>
      </c>
      <c r="D42" s="3" t="s">
        <v>251</v>
      </c>
      <c r="E42" s="3" t="s">
        <v>60</v>
      </c>
      <c r="F42" s="17" t="s">
        <v>57</v>
      </c>
      <c r="G42" s="60" t="s">
        <v>200</v>
      </c>
      <c r="H42" s="34">
        <v>0.4471151923076922</v>
      </c>
      <c r="I42" s="24"/>
      <c r="J42" s="4">
        <f t="shared" si="0"/>
        <v>80.061637650176749</v>
      </c>
      <c r="K42" s="66">
        <f t="shared" si="1"/>
        <v>80.061637650176749</v>
      </c>
    </row>
    <row r="43" spans="1:11" x14ac:dyDescent="0.2">
      <c r="A43" s="17" t="s">
        <v>85</v>
      </c>
      <c r="B43" s="3" t="s">
        <v>88</v>
      </c>
      <c r="C43" s="17" t="s">
        <v>8</v>
      </c>
      <c r="D43" s="3" t="s">
        <v>251</v>
      </c>
      <c r="E43" s="3" t="s">
        <v>60</v>
      </c>
      <c r="F43" s="17" t="s">
        <v>57</v>
      </c>
      <c r="G43" s="60" t="s">
        <v>200</v>
      </c>
      <c r="H43" s="34">
        <v>0.46388235955056167</v>
      </c>
      <c r="I43" s="24"/>
      <c r="J43" s="4">
        <f t="shared" si="0"/>
        <v>86.814089019415391</v>
      </c>
      <c r="K43" s="66">
        <f t="shared" si="1"/>
        <v>86.814089019415391</v>
      </c>
    </row>
    <row r="44" spans="1:11" x14ac:dyDescent="0.2">
      <c r="A44" s="17" t="s">
        <v>85</v>
      </c>
      <c r="B44" s="3" t="s">
        <v>89</v>
      </c>
      <c r="C44" s="17" t="s">
        <v>13</v>
      </c>
      <c r="D44" s="3" t="s">
        <v>251</v>
      </c>
      <c r="E44" s="3" t="s">
        <v>60</v>
      </c>
      <c r="F44" s="17" t="s">
        <v>57</v>
      </c>
      <c r="G44" s="60" t="s">
        <v>200</v>
      </c>
      <c r="H44" s="34">
        <v>0.47205016393442611</v>
      </c>
      <c r="I44" s="24"/>
      <c r="J44" s="4">
        <f t="shared" si="0"/>
        <v>90.103416375469152</v>
      </c>
      <c r="K44" s="66">
        <f t="shared" si="1"/>
        <v>90.103416375469152</v>
      </c>
    </row>
    <row r="45" spans="1:11" x14ac:dyDescent="0.2">
      <c r="A45" s="17" t="s">
        <v>85</v>
      </c>
      <c r="B45" s="3" t="s">
        <v>90</v>
      </c>
      <c r="C45" s="17" t="s">
        <v>8</v>
      </c>
      <c r="D45" s="3" t="s">
        <v>251</v>
      </c>
      <c r="E45" s="3" t="s">
        <v>60</v>
      </c>
      <c r="F45" s="17" t="s">
        <v>57</v>
      </c>
      <c r="G45" s="61" t="s">
        <v>153</v>
      </c>
      <c r="H45" s="34">
        <v>0.30937240506329106</v>
      </c>
      <c r="I45" s="24"/>
      <c r="J45" s="4">
        <f t="shared" si="0"/>
        <v>24.590044932167359</v>
      </c>
      <c r="K45" s="66">
        <f t="shared" si="1"/>
        <v>24.590044932167359</v>
      </c>
    </row>
    <row r="46" spans="1:11" x14ac:dyDescent="0.2">
      <c r="A46" s="17" t="s">
        <v>85</v>
      </c>
      <c r="B46" s="3" t="s">
        <v>91</v>
      </c>
      <c r="C46" s="17" t="s">
        <v>8</v>
      </c>
      <c r="D46" s="3" t="s">
        <v>251</v>
      </c>
      <c r="E46" s="3" t="s">
        <v>60</v>
      </c>
      <c r="F46" s="17" t="s">
        <v>57</v>
      </c>
      <c r="G46" s="61" t="s">
        <v>153</v>
      </c>
      <c r="H46" s="34">
        <v>0.302564</v>
      </c>
      <c r="I46" s="24"/>
      <c r="J46" s="4">
        <f t="shared" si="0"/>
        <v>21.848173068778987</v>
      </c>
      <c r="K46" s="66">
        <f t="shared" si="1"/>
        <v>21.848173068778987</v>
      </c>
    </row>
    <row r="47" spans="1:11" x14ac:dyDescent="0.2">
      <c r="A47" s="17" t="s">
        <v>85</v>
      </c>
      <c r="B47" s="3" t="s">
        <v>92</v>
      </c>
      <c r="C47" s="17" t="s">
        <v>8</v>
      </c>
      <c r="D47" s="3" t="s">
        <v>251</v>
      </c>
      <c r="E47" s="3" t="s">
        <v>60</v>
      </c>
      <c r="F47" s="17" t="s">
        <v>57</v>
      </c>
      <c r="G47" s="61" t="s">
        <v>152</v>
      </c>
      <c r="H47" s="34">
        <v>0.20941724137931034</v>
      </c>
      <c r="I47" s="24"/>
      <c r="J47" s="4">
        <f t="shared" si="0"/>
        <v>-15.663766108418484</v>
      </c>
      <c r="K47" s="66">
        <f t="shared" si="1"/>
        <v>-15.663766108418484</v>
      </c>
    </row>
    <row r="48" spans="1:11" x14ac:dyDescent="0.2">
      <c r="A48" s="17" t="s">
        <v>85</v>
      </c>
      <c r="B48" s="3" t="s">
        <v>93</v>
      </c>
      <c r="C48" s="17" t="s">
        <v>8</v>
      </c>
      <c r="D48" s="3" t="s">
        <v>251</v>
      </c>
      <c r="E48" s="3" t="s">
        <v>60</v>
      </c>
      <c r="F48" s="17" t="s">
        <v>57</v>
      </c>
      <c r="G48" s="61" t="s">
        <v>152</v>
      </c>
      <c r="H48" s="34">
        <v>0.18782881355932204</v>
      </c>
      <c r="I48" s="24"/>
      <c r="J48" s="4">
        <f t="shared" si="0"/>
        <v>-24.357829147288861</v>
      </c>
      <c r="K48" s="66">
        <f t="shared" si="1"/>
        <v>-24.357829147288861</v>
      </c>
    </row>
    <row r="49" spans="1:11" x14ac:dyDescent="0.2">
      <c r="A49" s="17" t="s">
        <v>85</v>
      </c>
      <c r="B49" s="3" t="s">
        <v>94</v>
      </c>
      <c r="C49" s="17" t="s">
        <v>8</v>
      </c>
      <c r="D49" s="3" t="s">
        <v>251</v>
      </c>
      <c r="E49" s="3" t="s">
        <v>60</v>
      </c>
      <c r="F49" s="17" t="s">
        <v>57</v>
      </c>
      <c r="G49" s="61" t="s">
        <v>152</v>
      </c>
      <c r="H49" s="34">
        <v>0.29186300970873791</v>
      </c>
      <c r="I49" s="24"/>
      <c r="J49" s="4">
        <f t="shared" si="0"/>
        <v>17.538684441523174</v>
      </c>
      <c r="K49" s="66">
        <f t="shared" si="1"/>
        <v>17.538684441523174</v>
      </c>
    </row>
    <row r="50" spans="1:11" x14ac:dyDescent="0.2">
      <c r="A50" s="17" t="s">
        <v>85</v>
      </c>
      <c r="B50" s="3" t="s">
        <v>95</v>
      </c>
      <c r="C50" s="17" t="s">
        <v>13</v>
      </c>
      <c r="D50" s="3" t="s">
        <v>251</v>
      </c>
      <c r="E50" s="3" t="s">
        <v>60</v>
      </c>
      <c r="F50" s="17" t="s">
        <v>57</v>
      </c>
      <c r="G50" s="61" t="s">
        <v>152</v>
      </c>
      <c r="H50" s="34">
        <v>0.28509789999999985</v>
      </c>
      <c r="I50" s="24"/>
      <c r="J50" s="4">
        <f t="shared" si="0"/>
        <v>14.814248425937739</v>
      </c>
      <c r="K50" s="66">
        <f t="shared" si="1"/>
        <v>14.814248425937739</v>
      </c>
    </row>
    <row r="51" spans="1:11" x14ac:dyDescent="0.2">
      <c r="A51" s="17" t="s">
        <v>85</v>
      </c>
      <c r="B51" s="3" t="s">
        <v>96</v>
      </c>
      <c r="C51" s="17" t="s">
        <v>8</v>
      </c>
      <c r="D51" s="3" t="s">
        <v>251</v>
      </c>
      <c r="E51" s="3" t="s">
        <v>60</v>
      </c>
      <c r="F51" s="17" t="s">
        <v>57</v>
      </c>
      <c r="G51" s="61" t="s">
        <v>23</v>
      </c>
      <c r="H51" s="34">
        <v>0.33798198113207556</v>
      </c>
      <c r="I51" s="24"/>
      <c r="J51" s="4">
        <f t="shared" si="0"/>
        <v>36.111655488127923</v>
      </c>
      <c r="K51" s="66">
        <f t="shared" si="1"/>
        <v>36.111655488127923</v>
      </c>
    </row>
    <row r="52" spans="1:11" x14ac:dyDescent="0.2">
      <c r="A52" s="17" t="s">
        <v>85</v>
      </c>
      <c r="B52" s="3" t="s">
        <v>97</v>
      </c>
      <c r="C52" s="17" t="s">
        <v>8</v>
      </c>
      <c r="D52" s="3" t="s">
        <v>251</v>
      </c>
      <c r="E52" s="3" t="s">
        <v>60</v>
      </c>
      <c r="F52" s="17" t="s">
        <v>56</v>
      </c>
      <c r="G52" s="60" t="s">
        <v>201</v>
      </c>
      <c r="H52" s="34">
        <v>0.28279379999999998</v>
      </c>
      <c r="I52" s="24"/>
      <c r="J52" s="4">
        <f t="shared" si="0"/>
        <v>13.886344327737831</v>
      </c>
      <c r="K52" s="66">
        <f t="shared" si="1"/>
        <v>13.886344327737831</v>
      </c>
    </row>
    <row r="53" spans="1:11" x14ac:dyDescent="0.2">
      <c r="A53" s="17" t="s">
        <v>85</v>
      </c>
      <c r="B53" s="3" t="s">
        <v>103</v>
      </c>
      <c r="C53" s="17" t="s">
        <v>13</v>
      </c>
      <c r="D53" s="3" t="s">
        <v>251</v>
      </c>
      <c r="E53" s="3" t="s">
        <v>60</v>
      </c>
      <c r="F53" s="17" t="s">
        <v>56</v>
      </c>
      <c r="G53" s="60" t="s">
        <v>201</v>
      </c>
      <c r="H53" s="34">
        <v>0.23150978723404259</v>
      </c>
      <c r="I53" s="24"/>
      <c r="J53" s="4">
        <f t="shared" si="0"/>
        <v>-6.7666853227422257</v>
      </c>
      <c r="K53" s="66">
        <f t="shared" si="1"/>
        <v>-6.7666853227422257</v>
      </c>
    </row>
    <row r="54" spans="1:11" x14ac:dyDescent="0.2">
      <c r="A54" s="17" t="s">
        <v>85</v>
      </c>
      <c r="B54" s="3" t="s">
        <v>98</v>
      </c>
      <c r="C54" s="17" t="s">
        <v>13</v>
      </c>
      <c r="D54" s="3" t="s">
        <v>251</v>
      </c>
      <c r="E54" s="3" t="s">
        <v>60</v>
      </c>
      <c r="F54" s="17" t="s">
        <v>56</v>
      </c>
      <c r="G54" s="60" t="s">
        <v>201</v>
      </c>
      <c r="H54" s="34">
        <v>0.22612098039215692</v>
      </c>
      <c r="I54" s="24"/>
      <c r="J54" s="4">
        <f t="shared" si="0"/>
        <v>-8.936858471908371</v>
      </c>
      <c r="K54" s="66">
        <f t="shared" si="1"/>
        <v>-8.936858471908371</v>
      </c>
    </row>
    <row r="55" spans="1:11" x14ac:dyDescent="0.2">
      <c r="A55" s="17" t="s">
        <v>85</v>
      </c>
      <c r="B55" s="3" t="s">
        <v>99</v>
      </c>
      <c r="C55" s="17" t="s">
        <v>8</v>
      </c>
      <c r="D55" s="3" t="s">
        <v>251</v>
      </c>
      <c r="E55" s="3" t="s">
        <v>60</v>
      </c>
      <c r="F55" s="17" t="s">
        <v>56</v>
      </c>
      <c r="G55" s="60" t="s">
        <v>201</v>
      </c>
      <c r="H55" s="34">
        <v>0.22747156862745097</v>
      </c>
      <c r="I55" s="24"/>
      <c r="J55" s="4">
        <f t="shared" si="0"/>
        <v>-8.3929513678286849</v>
      </c>
      <c r="K55" s="66">
        <f t="shared" si="1"/>
        <v>-8.3929513678286849</v>
      </c>
    </row>
    <row r="56" spans="1:11" x14ac:dyDescent="0.2">
      <c r="A56" s="17" t="s">
        <v>85</v>
      </c>
      <c r="B56" s="3" t="s">
        <v>105</v>
      </c>
      <c r="C56" s="17" t="s">
        <v>13</v>
      </c>
      <c r="D56" s="3" t="s">
        <v>251</v>
      </c>
      <c r="E56" s="3" t="s">
        <v>60</v>
      </c>
      <c r="F56" s="17" t="s">
        <v>56</v>
      </c>
      <c r="G56" s="60" t="s">
        <v>201</v>
      </c>
      <c r="H56" s="34">
        <v>0.26420692307692306</v>
      </c>
      <c r="I56" s="24"/>
      <c r="J56" s="4">
        <f t="shared" si="0"/>
        <v>6.401061887886522</v>
      </c>
      <c r="K56" s="66">
        <f t="shared" si="1"/>
        <v>6.401061887886522</v>
      </c>
    </row>
    <row r="57" spans="1:11" x14ac:dyDescent="0.2">
      <c r="A57" s="17" t="s">
        <v>85</v>
      </c>
      <c r="B57" s="3" t="s">
        <v>100</v>
      </c>
      <c r="C57" s="3" t="s">
        <v>8</v>
      </c>
      <c r="D57" s="3" t="s">
        <v>251</v>
      </c>
      <c r="E57" s="3" t="s">
        <v>60</v>
      </c>
      <c r="F57" s="17" t="s">
        <v>56</v>
      </c>
      <c r="G57" s="60" t="s">
        <v>201</v>
      </c>
      <c r="H57" s="34">
        <v>0.18592642857142863</v>
      </c>
      <c r="I57" s="24"/>
      <c r="J57" s="4">
        <f t="shared" si="0"/>
        <v>-25.123955108236899</v>
      </c>
      <c r="K57" s="66">
        <f t="shared" si="1"/>
        <v>-25.123955108236899</v>
      </c>
    </row>
    <row r="58" spans="1:11" x14ac:dyDescent="0.2">
      <c r="A58" s="17" t="s">
        <v>85</v>
      </c>
      <c r="B58" s="3" t="s">
        <v>101</v>
      </c>
      <c r="C58" s="3" t="s">
        <v>8</v>
      </c>
      <c r="D58" s="3" t="s">
        <v>251</v>
      </c>
      <c r="E58" s="3" t="s">
        <v>60</v>
      </c>
      <c r="F58" s="17" t="s">
        <v>56</v>
      </c>
      <c r="G58" s="60" t="s">
        <v>201</v>
      </c>
      <c r="H58" s="34">
        <v>0.26368183673469398</v>
      </c>
      <c r="I58" s="24"/>
      <c r="J58" s="4">
        <f t="shared" si="0"/>
        <v>6.1895998120811333</v>
      </c>
      <c r="K58" s="66">
        <f t="shared" si="1"/>
        <v>6.1895998120811333</v>
      </c>
    </row>
    <row r="59" spans="1:11" x14ac:dyDescent="0.2">
      <c r="A59" s="17" t="s">
        <v>85</v>
      </c>
      <c r="B59" s="3" t="s">
        <v>102</v>
      </c>
      <c r="C59" s="3" t="s">
        <v>8</v>
      </c>
      <c r="D59" s="3" t="s">
        <v>251</v>
      </c>
      <c r="E59" s="3" t="s">
        <v>60</v>
      </c>
      <c r="F59" s="17" t="s">
        <v>56</v>
      </c>
      <c r="G59" s="60" t="s">
        <v>201</v>
      </c>
      <c r="H59" s="34">
        <v>0.26699060975609756</v>
      </c>
      <c r="I59" s="24"/>
      <c r="J59" s="4">
        <f t="shared" si="0"/>
        <v>7.5221044978907177</v>
      </c>
      <c r="K59" s="66">
        <f t="shared" si="1"/>
        <v>7.5221044978907177</v>
      </c>
    </row>
    <row r="60" spans="1:11" x14ac:dyDescent="0.2">
      <c r="A60" s="17" t="s">
        <v>85</v>
      </c>
      <c r="B60" s="3" t="s">
        <v>104</v>
      </c>
      <c r="C60" s="3" t="s">
        <v>13</v>
      </c>
      <c r="D60" s="3" t="s">
        <v>251</v>
      </c>
      <c r="E60" s="3" t="s">
        <v>60</v>
      </c>
      <c r="F60" s="17" t="s">
        <v>56</v>
      </c>
      <c r="G60" s="60" t="s">
        <v>201</v>
      </c>
      <c r="H60" s="34">
        <v>0.2349946428571428</v>
      </c>
      <c r="I60" s="35">
        <f>AVERAGE(H17:H21,H30,H37:H39,H52:H60)</f>
        <v>0.24831229913411448</v>
      </c>
      <c r="J60" s="4">
        <f t="shared" si="0"/>
        <v>-5.3632688849531203</v>
      </c>
      <c r="K60" s="66">
        <f t="shared" si="1"/>
        <v>-5.3632688849531203</v>
      </c>
    </row>
    <row r="61" spans="1:11" x14ac:dyDescent="0.2">
      <c r="A61" s="22" t="s">
        <v>16</v>
      </c>
      <c r="B61" s="12"/>
      <c r="C61" s="12"/>
      <c r="D61" s="12"/>
      <c r="E61" s="12"/>
      <c r="F61" s="13"/>
      <c r="G61" s="12"/>
      <c r="H61" s="5"/>
      <c r="K61" s="5" t="s">
        <v>138</v>
      </c>
    </row>
    <row r="62" spans="1:11" x14ac:dyDescent="0.2">
      <c r="A62" s="12" t="s">
        <v>17</v>
      </c>
      <c r="B62" s="12"/>
      <c r="C62" s="12"/>
      <c r="D62" s="12"/>
      <c r="E62" s="12"/>
      <c r="F62" s="13"/>
      <c r="G62" s="12"/>
      <c r="H62" s="5"/>
    </row>
    <row r="63" spans="1:11" x14ac:dyDescent="0.2">
      <c r="A63" s="12" t="s">
        <v>132</v>
      </c>
      <c r="B63" s="12"/>
      <c r="C63" s="12"/>
      <c r="D63" s="12"/>
      <c r="E63" s="12"/>
      <c r="F63" s="13"/>
      <c r="G63" s="12"/>
      <c r="H63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42DFD-E930-1D4D-9031-7103BDF1C538}">
  <dimension ref="A1:DZ121"/>
  <sheetViews>
    <sheetView zoomScale="60" workbookViewId="0"/>
  </sheetViews>
  <sheetFormatPr baseColWidth="10" defaultRowHeight="16" x14ac:dyDescent="0.2"/>
  <cols>
    <col min="1" max="1" width="18.83203125" style="5" customWidth="1"/>
    <col min="2" max="2" width="13.5" style="5" customWidth="1"/>
    <col min="3" max="3" width="21.5" customWidth="1"/>
    <col min="4" max="4" width="38.5" customWidth="1"/>
    <col min="7" max="7" width="26.6640625" style="5" customWidth="1"/>
    <col min="8" max="8" width="27.5" style="5" customWidth="1"/>
    <col min="9" max="9" width="10.83203125" style="5"/>
    <col min="10" max="10" width="39" style="5" customWidth="1"/>
    <col min="11" max="11" width="26.6640625" style="5" customWidth="1"/>
    <col min="12" max="12" width="4.6640625" style="5" customWidth="1"/>
    <col min="13" max="13" width="35.1640625" customWidth="1"/>
    <col min="14" max="14" width="28.5" customWidth="1"/>
  </cols>
  <sheetData>
    <row r="1" spans="1:130" x14ac:dyDescent="0.2">
      <c r="A1" s="23" t="s">
        <v>255</v>
      </c>
    </row>
    <row r="2" spans="1:130" x14ac:dyDescent="0.2">
      <c r="A2" s="23"/>
    </row>
    <row r="3" spans="1:130" x14ac:dyDescent="0.2">
      <c r="A3" s="36" t="s">
        <v>140</v>
      </c>
      <c r="B3" s="37"/>
      <c r="C3" s="37"/>
      <c r="D3" s="37"/>
      <c r="E3" s="38"/>
      <c r="F3" s="38"/>
      <c r="G3" s="38"/>
      <c r="H3" s="38"/>
      <c r="J3" s="46" t="s">
        <v>246</v>
      </c>
      <c r="K3" s="45"/>
      <c r="M3" s="46" t="s">
        <v>149</v>
      </c>
      <c r="N3" s="47"/>
    </row>
    <row r="4" spans="1:130" x14ac:dyDescent="0.2">
      <c r="A4" s="15" t="s">
        <v>0</v>
      </c>
      <c r="B4" s="15" t="s">
        <v>148</v>
      </c>
      <c r="C4" s="1" t="s">
        <v>112</v>
      </c>
      <c r="D4" s="2" t="s">
        <v>3</v>
      </c>
      <c r="E4" s="57" t="s">
        <v>2</v>
      </c>
      <c r="F4" s="57" t="s">
        <v>250</v>
      </c>
      <c r="G4" s="1" t="s">
        <v>141</v>
      </c>
      <c r="H4" s="1" t="s">
        <v>142</v>
      </c>
      <c r="J4" s="56" t="s">
        <v>113</v>
      </c>
      <c r="K4" s="10"/>
      <c r="M4" s="92" t="s">
        <v>113</v>
      </c>
      <c r="N4" s="93"/>
    </row>
    <row r="5" spans="1:130" x14ac:dyDescent="0.2">
      <c r="A5" s="10" t="s">
        <v>109</v>
      </c>
      <c r="B5" s="3">
        <v>60473</v>
      </c>
      <c r="C5" s="3" t="s">
        <v>222</v>
      </c>
      <c r="D5" s="24" t="s">
        <v>139</v>
      </c>
      <c r="E5" s="24" t="s">
        <v>8</v>
      </c>
      <c r="F5" s="24" t="s">
        <v>252</v>
      </c>
      <c r="G5" s="10">
        <v>22</v>
      </c>
      <c r="H5" s="10">
        <v>44</v>
      </c>
      <c r="J5" s="54" t="s">
        <v>229</v>
      </c>
      <c r="K5" s="17" t="s">
        <v>230</v>
      </c>
      <c r="M5" s="93" t="s">
        <v>229</v>
      </c>
      <c r="N5" s="93" t="s">
        <v>247</v>
      </c>
    </row>
    <row r="6" spans="1:130" x14ac:dyDescent="0.2">
      <c r="A6" s="10" t="s">
        <v>109</v>
      </c>
      <c r="B6" s="3">
        <v>60473</v>
      </c>
      <c r="C6" s="3" t="s">
        <v>222</v>
      </c>
      <c r="D6" s="24" t="s">
        <v>139</v>
      </c>
      <c r="E6" s="24" t="s">
        <v>8</v>
      </c>
      <c r="F6" s="24" t="s">
        <v>252</v>
      </c>
      <c r="G6" s="10">
        <v>9</v>
      </c>
      <c r="H6" s="10">
        <v>14</v>
      </c>
      <c r="J6" s="54" t="s">
        <v>231</v>
      </c>
      <c r="K6" s="17" t="s">
        <v>232</v>
      </c>
      <c r="M6" s="93" t="s">
        <v>231</v>
      </c>
      <c r="N6" s="93" t="s">
        <v>232</v>
      </c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</row>
    <row r="7" spans="1:130" x14ac:dyDescent="0.2">
      <c r="A7" s="10" t="s">
        <v>109</v>
      </c>
      <c r="B7" s="3">
        <v>60473</v>
      </c>
      <c r="C7" s="3" t="s">
        <v>222</v>
      </c>
      <c r="D7" s="24" t="s">
        <v>139</v>
      </c>
      <c r="E7" s="24" t="s">
        <v>8</v>
      </c>
      <c r="F7" s="24" t="s">
        <v>252</v>
      </c>
      <c r="G7" s="10">
        <v>16</v>
      </c>
      <c r="H7" s="10">
        <v>21</v>
      </c>
      <c r="J7" s="54" t="s">
        <v>233</v>
      </c>
      <c r="K7" s="54" t="s">
        <v>234</v>
      </c>
      <c r="M7" s="93" t="s">
        <v>233</v>
      </c>
      <c r="N7" s="93" t="s">
        <v>248</v>
      </c>
    </row>
    <row r="8" spans="1:130" x14ac:dyDescent="0.2">
      <c r="A8" s="10" t="s">
        <v>109</v>
      </c>
      <c r="B8" s="3">
        <v>60473</v>
      </c>
      <c r="C8" s="3" t="s">
        <v>222</v>
      </c>
      <c r="D8" s="24" t="s">
        <v>139</v>
      </c>
      <c r="E8" s="24" t="s">
        <v>8</v>
      </c>
      <c r="F8" s="24" t="s">
        <v>252</v>
      </c>
      <c r="G8" s="10">
        <v>11</v>
      </c>
      <c r="H8" s="10">
        <v>9</v>
      </c>
      <c r="J8" s="54"/>
      <c r="K8" s="54"/>
      <c r="L8" s="55"/>
      <c r="M8" s="93"/>
      <c r="N8" s="93"/>
    </row>
    <row r="9" spans="1:130" x14ac:dyDescent="0.2">
      <c r="A9" s="10" t="s">
        <v>109</v>
      </c>
      <c r="B9" s="3">
        <v>60473</v>
      </c>
      <c r="C9" s="3" t="s">
        <v>222</v>
      </c>
      <c r="D9" s="24" t="s">
        <v>139</v>
      </c>
      <c r="E9" s="24" t="s">
        <v>8</v>
      </c>
      <c r="F9" s="24" t="s">
        <v>252</v>
      </c>
      <c r="G9" s="10">
        <v>11</v>
      </c>
      <c r="H9" s="10">
        <v>69</v>
      </c>
      <c r="J9" s="74" t="s">
        <v>113</v>
      </c>
      <c r="K9" s="54"/>
      <c r="M9" s="92" t="s">
        <v>113</v>
      </c>
      <c r="N9" s="93"/>
    </row>
    <row r="10" spans="1:130" x14ac:dyDescent="0.2">
      <c r="A10" s="10" t="s">
        <v>109</v>
      </c>
      <c r="B10" s="3">
        <v>60473</v>
      </c>
      <c r="C10" s="3" t="s">
        <v>222</v>
      </c>
      <c r="D10" s="24" t="s">
        <v>139</v>
      </c>
      <c r="E10" s="24" t="s">
        <v>8</v>
      </c>
      <c r="F10" s="24" t="s">
        <v>252</v>
      </c>
      <c r="G10" s="10">
        <v>10</v>
      </c>
      <c r="H10" s="10">
        <v>15</v>
      </c>
      <c r="J10" s="54" t="s">
        <v>114</v>
      </c>
      <c r="K10" s="17">
        <v>1E-4</v>
      </c>
      <c r="M10" s="93" t="s">
        <v>114</v>
      </c>
      <c r="N10" s="3">
        <v>0.79620000000000002</v>
      </c>
      <c r="R10" s="5"/>
      <c r="S10" s="5"/>
      <c r="T10" s="44"/>
      <c r="U10" s="5"/>
    </row>
    <row r="11" spans="1:130" x14ac:dyDescent="0.2">
      <c r="A11" s="10" t="s">
        <v>109</v>
      </c>
      <c r="B11" s="3">
        <v>60473</v>
      </c>
      <c r="C11" s="3" t="s">
        <v>222</v>
      </c>
      <c r="D11" s="24" t="s">
        <v>139</v>
      </c>
      <c r="E11" s="24" t="s">
        <v>8</v>
      </c>
      <c r="F11" s="24" t="s">
        <v>252</v>
      </c>
      <c r="G11" s="10">
        <v>10</v>
      </c>
      <c r="H11" s="10">
        <v>37</v>
      </c>
      <c r="J11" s="17" t="s">
        <v>115</v>
      </c>
      <c r="K11" s="17" t="s">
        <v>54</v>
      </c>
      <c r="M11" s="93" t="s">
        <v>115</v>
      </c>
      <c r="N11" s="3" t="s">
        <v>49</v>
      </c>
      <c r="R11" s="5"/>
      <c r="S11" s="5"/>
      <c r="T11" s="5"/>
      <c r="U11" s="5"/>
    </row>
    <row r="12" spans="1:130" x14ac:dyDescent="0.2">
      <c r="A12" s="10" t="s">
        <v>109</v>
      </c>
      <c r="B12" s="3">
        <v>59770</v>
      </c>
      <c r="C12" s="3" t="s">
        <v>222</v>
      </c>
      <c r="D12" s="24" t="s">
        <v>139</v>
      </c>
      <c r="E12" s="24" t="s">
        <v>8</v>
      </c>
      <c r="F12" s="24" t="s">
        <v>252</v>
      </c>
      <c r="G12" s="10">
        <v>4</v>
      </c>
      <c r="H12" s="10">
        <v>22</v>
      </c>
      <c r="J12" s="17" t="s">
        <v>116</v>
      </c>
      <c r="K12" s="17" t="s">
        <v>50</v>
      </c>
      <c r="M12" s="93" t="s">
        <v>116</v>
      </c>
      <c r="N12" s="93" t="s">
        <v>48</v>
      </c>
    </row>
    <row r="13" spans="1:130" x14ac:dyDescent="0.2">
      <c r="A13" s="10" t="s">
        <v>109</v>
      </c>
      <c r="B13" s="3">
        <v>59770</v>
      </c>
      <c r="C13" s="3" t="s">
        <v>222</v>
      </c>
      <c r="D13" s="24" t="s">
        <v>139</v>
      </c>
      <c r="E13" s="24" t="s">
        <v>8</v>
      </c>
      <c r="F13" s="24" t="s">
        <v>252</v>
      </c>
      <c r="G13" s="10">
        <v>7</v>
      </c>
      <c r="H13" s="10">
        <v>11</v>
      </c>
      <c r="J13" s="17" t="s">
        <v>117</v>
      </c>
      <c r="K13" s="17" t="s">
        <v>118</v>
      </c>
      <c r="M13" s="93" t="s">
        <v>117</v>
      </c>
      <c r="N13" s="93" t="s">
        <v>118</v>
      </c>
    </row>
    <row r="14" spans="1:130" x14ac:dyDescent="0.2">
      <c r="A14" s="10" t="s">
        <v>109</v>
      </c>
      <c r="B14" s="3">
        <v>59770</v>
      </c>
      <c r="C14" s="3" t="s">
        <v>222</v>
      </c>
      <c r="D14" s="24" t="s">
        <v>139</v>
      </c>
      <c r="E14" s="24" t="s">
        <v>8</v>
      </c>
      <c r="F14" s="24" t="s">
        <v>252</v>
      </c>
      <c r="G14" s="10">
        <v>8</v>
      </c>
      <c r="H14" s="10">
        <v>18</v>
      </c>
      <c r="J14" s="17" t="s">
        <v>119</v>
      </c>
      <c r="K14" s="17" t="s">
        <v>120</v>
      </c>
      <c r="M14" s="93" t="s">
        <v>119</v>
      </c>
      <c r="N14" s="93" t="s">
        <v>122</v>
      </c>
    </row>
    <row r="15" spans="1:130" x14ac:dyDescent="0.2">
      <c r="A15" s="10" t="s">
        <v>109</v>
      </c>
      <c r="B15" s="3">
        <v>59770</v>
      </c>
      <c r="C15" s="3" t="s">
        <v>222</v>
      </c>
      <c r="D15" s="24" t="s">
        <v>139</v>
      </c>
      <c r="E15" s="24" t="s">
        <v>8</v>
      </c>
      <c r="F15" s="24" t="s">
        <v>252</v>
      </c>
      <c r="G15" s="10">
        <v>6</v>
      </c>
      <c r="H15" s="10">
        <v>8</v>
      </c>
      <c r="J15" s="17" t="s">
        <v>121</v>
      </c>
      <c r="K15" s="17">
        <v>42</v>
      </c>
      <c r="M15" s="93" t="s">
        <v>121</v>
      </c>
      <c r="N15" s="93">
        <v>23</v>
      </c>
      <c r="O15" s="43"/>
      <c r="P15" s="43"/>
      <c r="Q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</row>
    <row r="16" spans="1:130" x14ac:dyDescent="0.2">
      <c r="A16" s="10" t="s">
        <v>109</v>
      </c>
      <c r="B16" s="3">
        <v>59770</v>
      </c>
      <c r="C16" s="3" t="s">
        <v>222</v>
      </c>
      <c r="D16" s="24" t="s">
        <v>139</v>
      </c>
      <c r="E16" s="24" t="s">
        <v>8</v>
      </c>
      <c r="F16" s="24" t="s">
        <v>252</v>
      </c>
      <c r="G16" s="10">
        <v>5</v>
      </c>
      <c r="H16" s="10">
        <v>12</v>
      </c>
      <c r="J16" s="17"/>
      <c r="K16" s="17"/>
      <c r="M16" s="93"/>
      <c r="N16" s="93"/>
    </row>
    <row r="17" spans="1:126" x14ac:dyDescent="0.2">
      <c r="A17" s="10" t="s">
        <v>109</v>
      </c>
      <c r="B17" s="3">
        <v>59768</v>
      </c>
      <c r="C17" s="3" t="s">
        <v>150</v>
      </c>
      <c r="D17" s="24" t="s">
        <v>139</v>
      </c>
      <c r="E17" s="24" t="s">
        <v>8</v>
      </c>
      <c r="F17" s="24" t="s">
        <v>252</v>
      </c>
      <c r="G17" s="10">
        <v>12</v>
      </c>
      <c r="H17" s="10">
        <v>15</v>
      </c>
      <c r="J17" s="74" t="s">
        <v>235</v>
      </c>
      <c r="K17" s="17"/>
      <c r="L17" s="44"/>
      <c r="M17" s="92" t="s">
        <v>235</v>
      </c>
      <c r="N17" s="93"/>
    </row>
    <row r="18" spans="1:126" x14ac:dyDescent="0.2">
      <c r="A18" s="10" t="s">
        <v>109</v>
      </c>
      <c r="B18" s="3">
        <v>59768</v>
      </c>
      <c r="C18" s="3" t="s">
        <v>150</v>
      </c>
      <c r="D18" s="24" t="s">
        <v>139</v>
      </c>
      <c r="E18" s="24" t="s">
        <v>8</v>
      </c>
      <c r="F18" s="24" t="s">
        <v>252</v>
      </c>
      <c r="G18" s="10">
        <v>18</v>
      </c>
      <c r="H18" s="10">
        <v>21</v>
      </c>
      <c r="J18" s="54" t="s">
        <v>236</v>
      </c>
      <c r="K18" s="17">
        <v>7.5709999999999997</v>
      </c>
      <c r="M18" s="93" t="s">
        <v>236</v>
      </c>
      <c r="N18" s="93">
        <v>0.21740000000000001</v>
      </c>
    </row>
    <row r="19" spans="1:126" x14ac:dyDescent="0.2">
      <c r="A19" s="10" t="s">
        <v>109</v>
      </c>
      <c r="B19" s="3">
        <v>59768</v>
      </c>
      <c r="C19" s="3" t="s">
        <v>150</v>
      </c>
      <c r="D19" s="24" t="s">
        <v>139</v>
      </c>
      <c r="E19" s="24" t="s">
        <v>8</v>
      </c>
      <c r="F19" s="24" t="s">
        <v>252</v>
      </c>
      <c r="G19" s="10">
        <v>19</v>
      </c>
      <c r="H19" s="10">
        <v>25</v>
      </c>
      <c r="J19" s="54" t="s">
        <v>237</v>
      </c>
      <c r="K19" s="17">
        <v>11.57</v>
      </c>
      <c r="M19" s="93" t="s">
        <v>237</v>
      </c>
      <c r="N19" s="93">
        <v>3.988</v>
      </c>
    </row>
    <row r="20" spans="1:126" x14ac:dyDescent="0.2">
      <c r="A20" s="10" t="s">
        <v>109</v>
      </c>
      <c r="B20" s="3">
        <v>59768</v>
      </c>
      <c r="C20" s="3" t="s">
        <v>150</v>
      </c>
      <c r="D20" s="24" t="s">
        <v>139</v>
      </c>
      <c r="E20" s="24" t="s">
        <v>8</v>
      </c>
      <c r="F20" s="24" t="s">
        <v>252</v>
      </c>
      <c r="G20" s="10">
        <v>9</v>
      </c>
      <c r="H20" s="10">
        <v>8</v>
      </c>
      <c r="J20" s="54" t="s">
        <v>238</v>
      </c>
      <c r="K20" s="17">
        <v>1.7849999999999999</v>
      </c>
      <c r="M20" s="93" t="s">
        <v>238</v>
      </c>
      <c r="N20" s="93">
        <v>0.83160000000000001</v>
      </c>
      <c r="O20" s="43"/>
      <c r="P20" s="43"/>
      <c r="Q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</row>
    <row r="21" spans="1:126" x14ac:dyDescent="0.2">
      <c r="A21" s="10" t="s">
        <v>109</v>
      </c>
      <c r="B21" s="3">
        <v>59768</v>
      </c>
      <c r="C21" s="3" t="s">
        <v>150</v>
      </c>
      <c r="D21" s="24" t="s">
        <v>139</v>
      </c>
      <c r="E21" s="24" t="s">
        <v>8</v>
      </c>
      <c r="F21" s="24" t="s">
        <v>252</v>
      </c>
      <c r="G21" s="10">
        <v>9</v>
      </c>
      <c r="H21" s="10">
        <v>9</v>
      </c>
      <c r="J21" s="54" t="s">
        <v>239</v>
      </c>
      <c r="K21" s="17" t="s">
        <v>240</v>
      </c>
      <c r="M21" s="93" t="s">
        <v>239</v>
      </c>
      <c r="N21" s="93" t="s">
        <v>249</v>
      </c>
    </row>
    <row r="22" spans="1:126" x14ac:dyDescent="0.2">
      <c r="A22" s="10" t="s">
        <v>109</v>
      </c>
      <c r="B22" s="3">
        <v>59768</v>
      </c>
      <c r="C22" s="3" t="s">
        <v>150</v>
      </c>
      <c r="D22" s="24" t="s">
        <v>139</v>
      </c>
      <c r="E22" s="24" t="s">
        <v>8</v>
      </c>
      <c r="F22" s="24" t="s">
        <v>252</v>
      </c>
      <c r="G22" s="10">
        <v>3</v>
      </c>
      <c r="H22" s="10">
        <v>3</v>
      </c>
      <c r="J22" s="54" t="s">
        <v>241</v>
      </c>
      <c r="K22" s="17">
        <v>0.3049</v>
      </c>
      <c r="L22" s="44"/>
      <c r="M22" s="93" t="s">
        <v>241</v>
      </c>
      <c r="N22" s="93">
        <v>3.0969999999999999E-3</v>
      </c>
    </row>
    <row r="23" spans="1:126" x14ac:dyDescent="0.2">
      <c r="A23" s="10" t="s">
        <v>109</v>
      </c>
      <c r="B23" s="3">
        <v>59768</v>
      </c>
      <c r="C23" s="3" t="s">
        <v>150</v>
      </c>
      <c r="D23" s="24" t="s">
        <v>139</v>
      </c>
      <c r="E23" s="24" t="s">
        <v>8</v>
      </c>
      <c r="F23" s="24" t="s">
        <v>252</v>
      </c>
      <c r="G23" s="10">
        <v>10</v>
      </c>
      <c r="H23" s="10">
        <v>11</v>
      </c>
      <c r="J23" s="54"/>
      <c r="K23" s="54"/>
      <c r="M23" s="93"/>
      <c r="N23" s="93"/>
    </row>
    <row r="24" spans="1:126" x14ac:dyDescent="0.2">
      <c r="A24" s="10" t="s">
        <v>109</v>
      </c>
      <c r="B24" s="3">
        <v>59768</v>
      </c>
      <c r="C24" s="3" t="s">
        <v>150</v>
      </c>
      <c r="D24" s="24" t="s">
        <v>139</v>
      </c>
      <c r="E24" s="24" t="s">
        <v>8</v>
      </c>
      <c r="F24" s="24" t="s">
        <v>252</v>
      </c>
      <c r="G24" s="10">
        <v>8</v>
      </c>
      <c r="H24" s="10">
        <v>11</v>
      </c>
      <c r="J24" s="74" t="s">
        <v>242</v>
      </c>
      <c r="K24" s="54"/>
      <c r="M24" s="92" t="s">
        <v>242</v>
      </c>
      <c r="N24" s="93"/>
    </row>
    <row r="25" spans="1:126" x14ac:dyDescent="0.2">
      <c r="A25" s="10" t="s">
        <v>109</v>
      </c>
      <c r="B25" s="3">
        <v>59768</v>
      </c>
      <c r="C25" s="3" t="s">
        <v>150</v>
      </c>
      <c r="D25" s="24" t="s">
        <v>139</v>
      </c>
      <c r="E25" s="24" t="s">
        <v>8</v>
      </c>
      <c r="F25" s="24" t="s">
        <v>252</v>
      </c>
      <c r="G25" s="10">
        <v>9</v>
      </c>
      <c r="H25" s="10">
        <v>14</v>
      </c>
      <c r="J25" s="54" t="s">
        <v>243</v>
      </c>
      <c r="K25" s="54">
        <v>0.49149999999999999</v>
      </c>
      <c r="M25" s="93" t="s">
        <v>243</v>
      </c>
      <c r="N25" s="93">
        <v>0.84199999999999997</v>
      </c>
    </row>
    <row r="26" spans="1:126" x14ac:dyDescent="0.2">
      <c r="A26" s="10" t="s">
        <v>109</v>
      </c>
      <c r="B26" s="3">
        <v>59768</v>
      </c>
      <c r="C26" s="3" t="s">
        <v>150</v>
      </c>
      <c r="D26" s="24" t="s">
        <v>139</v>
      </c>
      <c r="E26" s="24" t="s">
        <v>8</v>
      </c>
      <c r="F26" s="24" t="s">
        <v>252</v>
      </c>
      <c r="G26" s="10">
        <v>15</v>
      </c>
      <c r="H26" s="10">
        <v>14</v>
      </c>
      <c r="J26" s="54" t="s">
        <v>244</v>
      </c>
      <c r="K26" s="17">
        <v>5.0000000000000001E-4</v>
      </c>
      <c r="M26" s="93" t="s">
        <v>244</v>
      </c>
      <c r="N26" s="93" t="s">
        <v>53</v>
      </c>
    </row>
    <row r="27" spans="1:126" x14ac:dyDescent="0.2">
      <c r="A27" s="10" t="s">
        <v>110</v>
      </c>
      <c r="B27" s="3">
        <v>62253</v>
      </c>
      <c r="C27" s="3" t="s">
        <v>222</v>
      </c>
      <c r="D27" s="24" t="s">
        <v>139</v>
      </c>
      <c r="E27" s="24" t="s">
        <v>8</v>
      </c>
      <c r="F27" s="24" t="s">
        <v>252</v>
      </c>
      <c r="G27" s="10">
        <v>8</v>
      </c>
      <c r="H27" s="10">
        <v>11</v>
      </c>
      <c r="J27" s="54" t="s">
        <v>115</v>
      </c>
      <c r="K27" s="54" t="s">
        <v>54</v>
      </c>
      <c r="M27" s="93" t="s">
        <v>115</v>
      </c>
      <c r="N27" s="93" t="s">
        <v>52</v>
      </c>
    </row>
    <row r="28" spans="1:126" x14ac:dyDescent="0.2">
      <c r="A28" s="10" t="s">
        <v>110</v>
      </c>
      <c r="B28" s="3">
        <v>62253</v>
      </c>
      <c r="C28" s="3" t="s">
        <v>222</v>
      </c>
      <c r="D28" s="24" t="s">
        <v>139</v>
      </c>
      <c r="E28" s="24" t="s">
        <v>8</v>
      </c>
      <c r="F28" s="24" t="s">
        <v>252</v>
      </c>
      <c r="G28" s="10">
        <v>2</v>
      </c>
      <c r="H28" s="10">
        <v>3</v>
      </c>
      <c r="J28" s="54" t="s">
        <v>245</v>
      </c>
      <c r="K28" s="54" t="s">
        <v>50</v>
      </c>
      <c r="M28" s="93" t="s">
        <v>245</v>
      </c>
      <c r="N28" s="93" t="s">
        <v>50</v>
      </c>
    </row>
    <row r="29" spans="1:126" x14ac:dyDescent="0.2">
      <c r="A29" s="10" t="s">
        <v>110</v>
      </c>
      <c r="B29" s="3">
        <v>62253</v>
      </c>
      <c r="C29" s="3" t="s">
        <v>222</v>
      </c>
      <c r="D29" s="24" t="s">
        <v>139</v>
      </c>
      <c r="E29" s="24" t="s">
        <v>8</v>
      </c>
      <c r="F29" s="24" t="s">
        <v>252</v>
      </c>
      <c r="G29" s="10">
        <v>9</v>
      </c>
      <c r="H29" s="10">
        <v>15</v>
      </c>
      <c r="J29" s="44"/>
      <c r="K29" s="43"/>
      <c r="M29" s="91"/>
      <c r="N29" s="91"/>
    </row>
    <row r="30" spans="1:126" x14ac:dyDescent="0.2">
      <c r="A30" s="10" t="s">
        <v>110</v>
      </c>
      <c r="B30" s="3">
        <v>62253</v>
      </c>
      <c r="C30" s="3" t="s">
        <v>222</v>
      </c>
      <c r="D30" s="24" t="s">
        <v>139</v>
      </c>
      <c r="E30" s="24" t="s">
        <v>8</v>
      </c>
      <c r="F30" s="24" t="s">
        <v>252</v>
      </c>
      <c r="G30" s="10">
        <v>6</v>
      </c>
      <c r="H30" s="10">
        <v>7</v>
      </c>
      <c r="J30" s="44"/>
    </row>
    <row r="31" spans="1:126" x14ac:dyDescent="0.2">
      <c r="A31" s="10" t="s">
        <v>110</v>
      </c>
      <c r="B31" s="3">
        <v>62253</v>
      </c>
      <c r="C31" s="3" t="s">
        <v>222</v>
      </c>
      <c r="D31" s="24" t="s">
        <v>139</v>
      </c>
      <c r="E31" s="24" t="s">
        <v>8</v>
      </c>
      <c r="F31" s="24" t="s">
        <v>252</v>
      </c>
      <c r="G31" s="10">
        <v>8</v>
      </c>
      <c r="H31" s="10">
        <v>11</v>
      </c>
      <c r="J31" s="44"/>
    </row>
    <row r="32" spans="1:126" x14ac:dyDescent="0.2">
      <c r="A32" s="10" t="s">
        <v>110</v>
      </c>
      <c r="B32" s="3">
        <v>62253</v>
      </c>
      <c r="C32" s="3" t="s">
        <v>222</v>
      </c>
      <c r="D32" s="24" t="s">
        <v>139</v>
      </c>
      <c r="E32" s="24" t="s">
        <v>8</v>
      </c>
      <c r="F32" s="24" t="s">
        <v>252</v>
      </c>
      <c r="G32" s="10">
        <v>10</v>
      </c>
      <c r="H32" s="10">
        <v>12</v>
      </c>
      <c r="J32" s="44"/>
    </row>
    <row r="33" spans="1:21" x14ac:dyDescent="0.2">
      <c r="A33" s="10" t="s">
        <v>110</v>
      </c>
      <c r="B33" s="3">
        <v>62253</v>
      </c>
      <c r="C33" s="3" t="s">
        <v>222</v>
      </c>
      <c r="D33" s="24" t="s">
        <v>139</v>
      </c>
      <c r="E33" s="24" t="s">
        <v>8</v>
      </c>
      <c r="F33" s="24" t="s">
        <v>252</v>
      </c>
      <c r="G33" s="10">
        <v>12</v>
      </c>
      <c r="H33" s="10">
        <v>16</v>
      </c>
      <c r="J33" s="44"/>
    </row>
    <row r="34" spans="1:21" x14ac:dyDescent="0.2">
      <c r="A34" s="10" t="s">
        <v>110</v>
      </c>
      <c r="B34" s="3">
        <v>62253</v>
      </c>
      <c r="C34" s="3" t="s">
        <v>222</v>
      </c>
      <c r="D34" s="24" t="s">
        <v>139</v>
      </c>
      <c r="E34" s="24" t="s">
        <v>8</v>
      </c>
      <c r="F34" s="24" t="s">
        <v>252</v>
      </c>
      <c r="G34" s="10">
        <v>16</v>
      </c>
      <c r="H34" s="10">
        <v>27</v>
      </c>
      <c r="J34" s="44"/>
    </row>
    <row r="35" spans="1:21" x14ac:dyDescent="0.2">
      <c r="A35" s="10" t="s">
        <v>110</v>
      </c>
      <c r="B35" s="3">
        <v>62253</v>
      </c>
      <c r="C35" s="3" t="s">
        <v>222</v>
      </c>
      <c r="D35" s="24" t="s">
        <v>139</v>
      </c>
      <c r="E35" s="24" t="s">
        <v>8</v>
      </c>
      <c r="F35" s="24" t="s">
        <v>252</v>
      </c>
      <c r="G35" s="10">
        <v>15</v>
      </c>
      <c r="H35" s="10">
        <v>22</v>
      </c>
      <c r="J35" s="44"/>
      <c r="S35" s="5"/>
      <c r="T35" s="44"/>
      <c r="U35" s="5"/>
    </row>
    <row r="36" spans="1:21" x14ac:dyDescent="0.2">
      <c r="A36" s="10" t="s">
        <v>110</v>
      </c>
      <c r="B36" s="3">
        <v>62255</v>
      </c>
      <c r="C36" s="3" t="s">
        <v>222</v>
      </c>
      <c r="D36" s="24" t="s">
        <v>139</v>
      </c>
      <c r="E36" s="24" t="s">
        <v>8</v>
      </c>
      <c r="F36" s="24" t="s">
        <v>252</v>
      </c>
      <c r="G36" s="10">
        <v>13</v>
      </c>
      <c r="H36" s="10">
        <v>21</v>
      </c>
      <c r="J36" s="44"/>
    </row>
    <row r="37" spans="1:21" x14ac:dyDescent="0.2">
      <c r="A37" s="10" t="s">
        <v>110</v>
      </c>
      <c r="B37" s="3">
        <v>62255</v>
      </c>
      <c r="C37" s="3" t="s">
        <v>222</v>
      </c>
      <c r="D37" s="24" t="s">
        <v>139</v>
      </c>
      <c r="E37" s="24" t="s">
        <v>8</v>
      </c>
      <c r="F37" s="24" t="s">
        <v>252</v>
      </c>
      <c r="G37" s="10">
        <v>12</v>
      </c>
      <c r="H37" s="10">
        <v>41</v>
      </c>
      <c r="J37" s="44"/>
    </row>
    <row r="38" spans="1:21" x14ac:dyDescent="0.2">
      <c r="A38" s="10" t="s">
        <v>110</v>
      </c>
      <c r="B38" s="3">
        <v>62255</v>
      </c>
      <c r="C38" s="3" t="s">
        <v>222</v>
      </c>
      <c r="D38" s="24" t="s">
        <v>139</v>
      </c>
      <c r="E38" s="24" t="s">
        <v>8</v>
      </c>
      <c r="F38" s="24" t="s">
        <v>252</v>
      </c>
      <c r="G38" s="10">
        <v>8</v>
      </c>
      <c r="H38" s="10">
        <v>20</v>
      </c>
      <c r="J38" s="44"/>
    </row>
    <row r="39" spans="1:21" x14ac:dyDescent="0.2">
      <c r="A39" s="10" t="s">
        <v>110</v>
      </c>
      <c r="B39" s="3">
        <v>62255</v>
      </c>
      <c r="C39" s="3" t="s">
        <v>222</v>
      </c>
      <c r="D39" s="24" t="s">
        <v>139</v>
      </c>
      <c r="E39" s="24" t="s">
        <v>8</v>
      </c>
      <c r="F39" s="24" t="s">
        <v>252</v>
      </c>
      <c r="G39" s="10">
        <v>15</v>
      </c>
      <c r="H39" s="10">
        <v>20</v>
      </c>
      <c r="J39" s="44"/>
    </row>
    <row r="40" spans="1:21" x14ac:dyDescent="0.2">
      <c r="A40" s="10" t="s">
        <v>110</v>
      </c>
      <c r="B40" s="3">
        <v>62255</v>
      </c>
      <c r="C40" s="3" t="s">
        <v>222</v>
      </c>
      <c r="D40" s="24" t="s">
        <v>139</v>
      </c>
      <c r="E40" s="24" t="s">
        <v>8</v>
      </c>
      <c r="F40" s="24" t="s">
        <v>252</v>
      </c>
      <c r="G40" s="10">
        <v>15</v>
      </c>
      <c r="H40" s="10">
        <v>15</v>
      </c>
      <c r="J40" s="44"/>
    </row>
    <row r="41" spans="1:21" x14ac:dyDescent="0.2">
      <c r="A41" s="10" t="s">
        <v>110</v>
      </c>
      <c r="B41" s="3">
        <v>62255</v>
      </c>
      <c r="C41" s="3" t="s">
        <v>222</v>
      </c>
      <c r="D41" s="24" t="s">
        <v>139</v>
      </c>
      <c r="E41" s="24" t="s">
        <v>8</v>
      </c>
      <c r="F41" s="24" t="s">
        <v>252</v>
      </c>
      <c r="G41" s="10">
        <v>17</v>
      </c>
      <c r="H41" s="10">
        <v>18</v>
      </c>
      <c r="J41" s="44"/>
    </row>
    <row r="42" spans="1:21" x14ac:dyDescent="0.2">
      <c r="A42" s="10" t="s">
        <v>110</v>
      </c>
      <c r="B42" s="3">
        <v>62252</v>
      </c>
      <c r="C42" s="3" t="s">
        <v>150</v>
      </c>
      <c r="D42" s="24" t="s">
        <v>139</v>
      </c>
      <c r="E42" s="24" t="s">
        <v>8</v>
      </c>
      <c r="F42" s="24" t="s">
        <v>252</v>
      </c>
      <c r="G42" s="10">
        <v>9</v>
      </c>
      <c r="H42" s="10">
        <v>10</v>
      </c>
      <c r="J42" s="44"/>
    </row>
    <row r="43" spans="1:21" x14ac:dyDescent="0.2">
      <c r="A43" s="10" t="s">
        <v>110</v>
      </c>
      <c r="B43" s="3">
        <v>62252</v>
      </c>
      <c r="C43" s="3" t="s">
        <v>150</v>
      </c>
      <c r="D43" s="24" t="s">
        <v>139</v>
      </c>
      <c r="E43" s="24" t="s">
        <v>8</v>
      </c>
      <c r="F43" s="24" t="s">
        <v>252</v>
      </c>
      <c r="G43" s="10">
        <v>26</v>
      </c>
      <c r="H43" s="10">
        <v>30</v>
      </c>
      <c r="J43" s="44"/>
    </row>
    <row r="44" spans="1:21" x14ac:dyDescent="0.2">
      <c r="A44" s="10" t="s">
        <v>110</v>
      </c>
      <c r="B44" s="3">
        <v>62252</v>
      </c>
      <c r="C44" s="3" t="s">
        <v>150</v>
      </c>
      <c r="D44" s="24" t="s">
        <v>139</v>
      </c>
      <c r="E44" s="24" t="s">
        <v>8</v>
      </c>
      <c r="F44" s="24" t="s">
        <v>252</v>
      </c>
      <c r="G44" s="10">
        <v>12</v>
      </c>
      <c r="H44" s="10">
        <v>13</v>
      </c>
      <c r="J44" s="44"/>
    </row>
    <row r="45" spans="1:21" x14ac:dyDescent="0.2">
      <c r="A45" s="10" t="s">
        <v>110</v>
      </c>
      <c r="B45" s="3">
        <v>62252</v>
      </c>
      <c r="C45" s="3" t="s">
        <v>150</v>
      </c>
      <c r="D45" s="24" t="s">
        <v>139</v>
      </c>
      <c r="E45" s="24" t="s">
        <v>8</v>
      </c>
      <c r="F45" s="24" t="s">
        <v>252</v>
      </c>
      <c r="G45" s="10">
        <v>32</v>
      </c>
      <c r="H45" s="10">
        <v>19</v>
      </c>
      <c r="J45" s="44"/>
    </row>
    <row r="46" spans="1:21" x14ac:dyDescent="0.2">
      <c r="A46" s="10" t="s">
        <v>110</v>
      </c>
      <c r="B46" s="3">
        <v>62252</v>
      </c>
      <c r="C46" s="3" t="s">
        <v>150</v>
      </c>
      <c r="D46" s="24" t="s">
        <v>139</v>
      </c>
      <c r="E46" s="24" t="s">
        <v>8</v>
      </c>
      <c r="F46" s="24" t="s">
        <v>252</v>
      </c>
      <c r="G46" s="10">
        <v>9</v>
      </c>
      <c r="H46" s="10">
        <v>7</v>
      </c>
      <c r="J46" s="44"/>
    </row>
    <row r="47" spans="1:21" x14ac:dyDescent="0.2">
      <c r="A47" s="10" t="s">
        <v>110</v>
      </c>
      <c r="B47" s="3">
        <v>62252</v>
      </c>
      <c r="C47" s="3" t="s">
        <v>150</v>
      </c>
      <c r="D47" s="24" t="s">
        <v>139</v>
      </c>
      <c r="E47" s="24" t="s">
        <v>8</v>
      </c>
      <c r="F47" s="24" t="s">
        <v>252</v>
      </c>
      <c r="G47" s="10">
        <v>10</v>
      </c>
      <c r="H47" s="10">
        <v>10</v>
      </c>
      <c r="J47" s="44"/>
    </row>
    <row r="48" spans="1:21" x14ac:dyDescent="0.2">
      <c r="A48" s="10" t="s">
        <v>110</v>
      </c>
      <c r="B48" s="3">
        <v>62252</v>
      </c>
      <c r="C48" s="3" t="s">
        <v>150</v>
      </c>
      <c r="D48" s="24" t="s">
        <v>139</v>
      </c>
      <c r="E48" s="24" t="s">
        <v>8</v>
      </c>
      <c r="F48" s="24" t="s">
        <v>252</v>
      </c>
      <c r="G48" s="10">
        <v>14</v>
      </c>
      <c r="H48" s="10">
        <v>11</v>
      </c>
    </row>
    <row r="49" spans="1:8" x14ac:dyDescent="0.2">
      <c r="A49" s="10" t="s">
        <v>110</v>
      </c>
      <c r="B49" s="3">
        <v>62252</v>
      </c>
      <c r="C49" s="3" t="s">
        <v>150</v>
      </c>
      <c r="D49" s="24" t="s">
        <v>139</v>
      </c>
      <c r="E49" s="24" t="s">
        <v>8</v>
      </c>
      <c r="F49" s="24" t="s">
        <v>252</v>
      </c>
      <c r="G49" s="10">
        <v>24</v>
      </c>
      <c r="H49" s="10">
        <v>24</v>
      </c>
    </row>
    <row r="50" spans="1:8" x14ac:dyDescent="0.2">
      <c r="A50" s="10" t="s">
        <v>110</v>
      </c>
      <c r="B50" s="3">
        <v>62252</v>
      </c>
      <c r="C50" s="3" t="s">
        <v>150</v>
      </c>
      <c r="D50" s="24" t="s">
        <v>139</v>
      </c>
      <c r="E50" s="24" t="s">
        <v>8</v>
      </c>
      <c r="F50" s="24" t="s">
        <v>252</v>
      </c>
      <c r="G50" s="10">
        <v>6</v>
      </c>
      <c r="H50" s="10">
        <v>4</v>
      </c>
    </row>
    <row r="51" spans="1:8" x14ac:dyDescent="0.2">
      <c r="A51" s="10" t="s">
        <v>110</v>
      </c>
      <c r="B51" s="3">
        <v>62252</v>
      </c>
      <c r="C51" s="3" t="s">
        <v>150</v>
      </c>
      <c r="D51" s="24" t="s">
        <v>139</v>
      </c>
      <c r="E51" s="24" t="s">
        <v>8</v>
      </c>
      <c r="F51" s="24" t="s">
        <v>252</v>
      </c>
      <c r="G51" s="10">
        <v>13</v>
      </c>
      <c r="H51" s="10">
        <v>13</v>
      </c>
    </row>
    <row r="52" spans="1:8" x14ac:dyDescent="0.2">
      <c r="A52" s="10" t="s">
        <v>111</v>
      </c>
      <c r="B52" s="3">
        <v>56823</v>
      </c>
      <c r="C52" s="3" t="s">
        <v>222</v>
      </c>
      <c r="D52" s="24" t="s">
        <v>139</v>
      </c>
      <c r="E52" s="24" t="s">
        <v>8</v>
      </c>
      <c r="F52" s="24" t="s">
        <v>252</v>
      </c>
      <c r="G52" s="10">
        <v>8</v>
      </c>
      <c r="H52" s="10">
        <v>9</v>
      </c>
    </row>
    <row r="53" spans="1:8" x14ac:dyDescent="0.2">
      <c r="A53" s="10" t="s">
        <v>111</v>
      </c>
      <c r="B53" s="3">
        <v>56823</v>
      </c>
      <c r="C53" s="3" t="s">
        <v>222</v>
      </c>
      <c r="D53" s="24" t="s">
        <v>139</v>
      </c>
      <c r="E53" s="24" t="s">
        <v>8</v>
      </c>
      <c r="F53" s="24" t="s">
        <v>252</v>
      </c>
      <c r="G53" s="10">
        <v>8</v>
      </c>
      <c r="H53" s="10">
        <v>9</v>
      </c>
    </row>
    <row r="54" spans="1:8" x14ac:dyDescent="0.2">
      <c r="A54" s="10" t="s">
        <v>111</v>
      </c>
      <c r="B54" s="3">
        <v>56823</v>
      </c>
      <c r="C54" s="3" t="s">
        <v>222</v>
      </c>
      <c r="D54" s="24" t="s">
        <v>139</v>
      </c>
      <c r="E54" s="24" t="s">
        <v>8</v>
      </c>
      <c r="F54" s="24" t="s">
        <v>252</v>
      </c>
      <c r="G54" s="10">
        <v>6</v>
      </c>
      <c r="H54" s="10">
        <v>42</v>
      </c>
    </row>
    <row r="55" spans="1:8" x14ac:dyDescent="0.2">
      <c r="A55" s="10" t="s">
        <v>111</v>
      </c>
      <c r="B55" s="3">
        <v>56823</v>
      </c>
      <c r="C55" s="3" t="s">
        <v>222</v>
      </c>
      <c r="D55" s="24" t="s">
        <v>139</v>
      </c>
      <c r="E55" s="24" t="s">
        <v>8</v>
      </c>
      <c r="F55" s="24" t="s">
        <v>252</v>
      </c>
      <c r="G55" s="10">
        <v>6</v>
      </c>
      <c r="H55" s="10">
        <v>6</v>
      </c>
    </row>
    <row r="56" spans="1:8" x14ac:dyDescent="0.2">
      <c r="A56" s="10" t="s">
        <v>111</v>
      </c>
      <c r="B56" s="3">
        <v>56823</v>
      </c>
      <c r="C56" s="3" t="s">
        <v>222</v>
      </c>
      <c r="D56" s="24" t="s">
        <v>139</v>
      </c>
      <c r="E56" s="24" t="s">
        <v>8</v>
      </c>
      <c r="F56" s="24" t="s">
        <v>252</v>
      </c>
      <c r="G56" s="10">
        <v>7</v>
      </c>
      <c r="H56" s="10">
        <v>7</v>
      </c>
    </row>
    <row r="57" spans="1:8" x14ac:dyDescent="0.2">
      <c r="A57" s="10" t="s">
        <v>111</v>
      </c>
      <c r="B57" s="3">
        <v>56823</v>
      </c>
      <c r="C57" s="3" t="s">
        <v>222</v>
      </c>
      <c r="D57" s="24" t="s">
        <v>139</v>
      </c>
      <c r="E57" s="24" t="s">
        <v>8</v>
      </c>
      <c r="F57" s="24" t="s">
        <v>252</v>
      </c>
      <c r="G57" s="10">
        <v>4</v>
      </c>
      <c r="H57" s="10">
        <v>7</v>
      </c>
    </row>
    <row r="58" spans="1:8" x14ac:dyDescent="0.2">
      <c r="A58" s="10" t="s">
        <v>111</v>
      </c>
      <c r="B58" s="3">
        <v>56823</v>
      </c>
      <c r="C58" s="3" t="s">
        <v>222</v>
      </c>
      <c r="D58" s="24" t="s">
        <v>139</v>
      </c>
      <c r="E58" s="24" t="s">
        <v>8</v>
      </c>
      <c r="F58" s="24" t="s">
        <v>252</v>
      </c>
      <c r="G58" s="10">
        <v>5</v>
      </c>
      <c r="H58" s="10">
        <v>7</v>
      </c>
    </row>
    <row r="59" spans="1:8" x14ac:dyDescent="0.2">
      <c r="A59" s="10" t="s">
        <v>111</v>
      </c>
      <c r="B59" s="3">
        <v>56823</v>
      </c>
      <c r="C59" s="3" t="s">
        <v>222</v>
      </c>
      <c r="D59" s="24" t="s">
        <v>139</v>
      </c>
      <c r="E59" s="24" t="s">
        <v>8</v>
      </c>
      <c r="F59" s="24" t="s">
        <v>252</v>
      </c>
      <c r="G59" s="10">
        <v>7</v>
      </c>
      <c r="H59" s="10">
        <v>6</v>
      </c>
    </row>
    <row r="60" spans="1:8" x14ac:dyDescent="0.2">
      <c r="A60" s="10" t="s">
        <v>111</v>
      </c>
      <c r="B60" s="3">
        <v>56823</v>
      </c>
      <c r="C60" s="3" t="s">
        <v>222</v>
      </c>
      <c r="D60" s="24" t="s">
        <v>139</v>
      </c>
      <c r="E60" s="24" t="s">
        <v>8</v>
      </c>
      <c r="F60" s="24" t="s">
        <v>252</v>
      </c>
      <c r="G60" s="10">
        <v>7</v>
      </c>
      <c r="H60" s="10">
        <v>10</v>
      </c>
    </row>
    <row r="61" spans="1:8" x14ac:dyDescent="0.2">
      <c r="A61" s="10" t="s">
        <v>111</v>
      </c>
      <c r="B61" s="3">
        <v>56876</v>
      </c>
      <c r="C61" s="3" t="s">
        <v>222</v>
      </c>
      <c r="D61" s="24" t="s">
        <v>139</v>
      </c>
      <c r="E61" s="24" t="s">
        <v>13</v>
      </c>
      <c r="F61" s="24" t="s">
        <v>252</v>
      </c>
      <c r="G61" s="10">
        <v>8</v>
      </c>
      <c r="H61" s="10">
        <v>17</v>
      </c>
    </row>
    <row r="62" spans="1:8" x14ac:dyDescent="0.2">
      <c r="A62" s="10" t="s">
        <v>111</v>
      </c>
      <c r="B62" s="3">
        <v>56876</v>
      </c>
      <c r="C62" s="3" t="s">
        <v>222</v>
      </c>
      <c r="D62" s="24" t="s">
        <v>139</v>
      </c>
      <c r="E62" s="24" t="s">
        <v>13</v>
      </c>
      <c r="F62" s="24" t="s">
        <v>252</v>
      </c>
      <c r="G62" s="10">
        <v>2</v>
      </c>
      <c r="H62" s="10">
        <v>5</v>
      </c>
    </row>
    <row r="63" spans="1:8" x14ac:dyDescent="0.2">
      <c r="A63" s="10" t="s">
        <v>111</v>
      </c>
      <c r="B63" s="3">
        <v>56876</v>
      </c>
      <c r="C63" s="3" t="s">
        <v>222</v>
      </c>
      <c r="D63" s="24" t="s">
        <v>139</v>
      </c>
      <c r="E63" s="24" t="s">
        <v>13</v>
      </c>
      <c r="F63" s="24" t="s">
        <v>252</v>
      </c>
      <c r="G63" s="10">
        <v>0</v>
      </c>
      <c r="H63" s="10">
        <v>3</v>
      </c>
    </row>
    <row r="64" spans="1:8" x14ac:dyDescent="0.2">
      <c r="A64" s="10" t="s">
        <v>111</v>
      </c>
      <c r="B64" s="3">
        <v>56876</v>
      </c>
      <c r="C64" s="3" t="s">
        <v>222</v>
      </c>
      <c r="D64" s="24" t="s">
        <v>139</v>
      </c>
      <c r="E64" s="24" t="s">
        <v>13</v>
      </c>
      <c r="F64" s="24" t="s">
        <v>252</v>
      </c>
      <c r="G64" s="10">
        <v>9</v>
      </c>
      <c r="H64" s="10">
        <v>10</v>
      </c>
    </row>
    <row r="65" spans="1:9" x14ac:dyDescent="0.2">
      <c r="A65" s="10" t="s">
        <v>111</v>
      </c>
      <c r="B65" s="3">
        <v>56876</v>
      </c>
      <c r="C65" s="3" t="s">
        <v>222</v>
      </c>
      <c r="D65" s="24" t="s">
        <v>139</v>
      </c>
      <c r="E65" s="24" t="s">
        <v>13</v>
      </c>
      <c r="F65" s="24" t="s">
        <v>252</v>
      </c>
      <c r="G65" s="10">
        <v>9</v>
      </c>
      <c r="H65" s="10">
        <v>11</v>
      </c>
    </row>
    <row r="66" spans="1:9" x14ac:dyDescent="0.2">
      <c r="A66" s="10" t="s">
        <v>111</v>
      </c>
      <c r="B66" s="3">
        <v>56876</v>
      </c>
      <c r="C66" s="3" t="s">
        <v>222</v>
      </c>
      <c r="D66" s="24" t="s">
        <v>139</v>
      </c>
      <c r="E66" s="24" t="s">
        <v>13</v>
      </c>
      <c r="F66" s="24" t="s">
        <v>252</v>
      </c>
      <c r="G66" s="10">
        <v>11</v>
      </c>
      <c r="H66" s="10">
        <v>12</v>
      </c>
      <c r="I66" s="44"/>
    </row>
    <row r="67" spans="1:9" x14ac:dyDescent="0.2">
      <c r="A67" s="10" t="s">
        <v>111</v>
      </c>
      <c r="B67" s="3">
        <v>56877</v>
      </c>
      <c r="C67" s="3" t="s">
        <v>150</v>
      </c>
      <c r="D67" s="24" t="s">
        <v>139</v>
      </c>
      <c r="E67" s="24" t="s">
        <v>13</v>
      </c>
      <c r="F67" s="24" t="s">
        <v>252</v>
      </c>
      <c r="G67" s="10">
        <v>13</v>
      </c>
      <c r="H67" s="10">
        <v>7</v>
      </c>
    </row>
    <row r="68" spans="1:9" x14ac:dyDescent="0.2">
      <c r="A68" s="10" t="s">
        <v>111</v>
      </c>
      <c r="B68" s="3">
        <v>56877</v>
      </c>
      <c r="C68" s="3" t="s">
        <v>150</v>
      </c>
      <c r="D68" s="24" t="s">
        <v>139</v>
      </c>
      <c r="E68" s="24" t="s">
        <v>13</v>
      </c>
      <c r="F68" s="24" t="s">
        <v>252</v>
      </c>
      <c r="G68" s="10">
        <v>5</v>
      </c>
      <c r="H68" s="10">
        <v>7</v>
      </c>
    </row>
    <row r="69" spans="1:9" x14ac:dyDescent="0.2">
      <c r="A69" s="10" t="s">
        <v>111</v>
      </c>
      <c r="B69" s="3">
        <v>56877</v>
      </c>
      <c r="C69" s="3" t="s">
        <v>150</v>
      </c>
      <c r="D69" s="24" t="s">
        <v>139</v>
      </c>
      <c r="E69" s="24" t="s">
        <v>13</v>
      </c>
      <c r="F69" s="24" t="s">
        <v>252</v>
      </c>
      <c r="G69" s="10">
        <v>3</v>
      </c>
      <c r="H69" s="10">
        <v>7</v>
      </c>
    </row>
    <row r="70" spans="1:9" x14ac:dyDescent="0.2">
      <c r="A70" s="22" t="s">
        <v>16</v>
      </c>
      <c r="G70" s="6"/>
      <c r="H70" s="6" t="s">
        <v>143</v>
      </c>
    </row>
    <row r="71" spans="1:9" x14ac:dyDescent="0.2">
      <c r="A71" s="55"/>
    </row>
    <row r="72" spans="1:9" x14ac:dyDescent="0.2">
      <c r="A72" s="12"/>
    </row>
    <row r="73" spans="1:9" x14ac:dyDescent="0.2">
      <c r="A73"/>
    </row>
    <row r="74" spans="1:9" x14ac:dyDescent="0.2">
      <c r="A74"/>
    </row>
    <row r="90" spans="7:7" x14ac:dyDescent="0.2">
      <c r="G90" s="44"/>
    </row>
    <row r="104" spans="2:2" x14ac:dyDescent="0.2">
      <c r="B104" s="44"/>
    </row>
    <row r="105" spans="2:2" x14ac:dyDescent="0.2">
      <c r="B105" s="44"/>
    </row>
    <row r="106" spans="2:2" x14ac:dyDescent="0.2">
      <c r="B106" s="44"/>
    </row>
    <row r="107" spans="2:2" x14ac:dyDescent="0.2">
      <c r="B107" s="44"/>
    </row>
    <row r="108" spans="2:2" x14ac:dyDescent="0.2">
      <c r="B108" s="44"/>
    </row>
    <row r="109" spans="2:2" x14ac:dyDescent="0.2">
      <c r="B109" s="44"/>
    </row>
    <row r="110" spans="2:2" x14ac:dyDescent="0.2">
      <c r="B110" s="44"/>
    </row>
    <row r="111" spans="2:2" x14ac:dyDescent="0.2">
      <c r="B111" s="44"/>
    </row>
    <row r="112" spans="2:2" x14ac:dyDescent="0.2">
      <c r="B112" s="44"/>
    </row>
    <row r="113" spans="2:2" x14ac:dyDescent="0.2">
      <c r="B113" s="44"/>
    </row>
    <row r="114" spans="2:2" x14ac:dyDescent="0.2">
      <c r="B114" s="44"/>
    </row>
    <row r="115" spans="2:2" x14ac:dyDescent="0.2">
      <c r="B115" s="44"/>
    </row>
    <row r="116" spans="2:2" x14ac:dyDescent="0.2">
      <c r="B116" s="44"/>
    </row>
    <row r="117" spans="2:2" x14ac:dyDescent="0.2">
      <c r="B117" s="44"/>
    </row>
    <row r="118" spans="2:2" x14ac:dyDescent="0.2">
      <c r="B118" s="44"/>
    </row>
    <row r="119" spans="2:2" x14ac:dyDescent="0.2">
      <c r="B119" s="44"/>
    </row>
    <row r="120" spans="2:2" x14ac:dyDescent="0.2">
      <c r="B120" s="44"/>
    </row>
    <row r="121" spans="2:2" x14ac:dyDescent="0.2">
      <c r="B121" s="44"/>
    </row>
  </sheetData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8c</vt:lpstr>
      <vt:lpstr>8d</vt:lpstr>
      <vt:lpstr>8g</vt:lpstr>
      <vt:lpstr>8h</vt:lpstr>
      <vt:lpstr>8k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 Kraft</dc:creator>
  <cp:lastModifiedBy>Mäkinen, Taija M</cp:lastModifiedBy>
  <dcterms:created xsi:type="dcterms:W3CDTF">2023-10-15T08:52:37Z</dcterms:created>
  <dcterms:modified xsi:type="dcterms:W3CDTF">2025-04-03T06:45:31Z</dcterms:modified>
</cp:coreProperties>
</file>