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yGroups$/Silver/Makinen/Marle/Final editorial requests/Source Data Final/"/>
    </mc:Choice>
  </mc:AlternateContent>
  <xr:revisionPtr revIDLastSave="0" documentId="13_ncr:1_{E6723175-54B4-EE49-BE30-9C395DCE15B0}" xr6:coauthVersionLast="47" xr6:coauthVersionMax="47" xr10:uidLastSave="{00000000-0000-0000-0000-000000000000}"/>
  <bookViews>
    <workbookView xWindow="1100" yWindow="560" windowWidth="24440" windowHeight="19520" xr2:uid="{A5939031-481B-C641-AC7B-8DDB5944CC41}"/>
  </bookViews>
  <sheets>
    <sheet name="1d" sheetId="10" r:id="rId1"/>
    <sheet name="1f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0" l="1"/>
  <c r="K21" i="10"/>
  <c r="J22" i="10"/>
  <c r="K22" i="10" s="1"/>
  <c r="J23" i="10"/>
  <c r="K23" i="10"/>
  <c r="J24" i="10"/>
  <c r="K24" i="10" s="1"/>
  <c r="J25" i="10"/>
  <c r="K25" i="10"/>
  <c r="J26" i="10"/>
  <c r="K26" i="10"/>
  <c r="J27" i="10"/>
  <c r="K27" i="10" s="1"/>
  <c r="J28" i="10"/>
  <c r="K28" i="10"/>
  <c r="J29" i="10"/>
  <c r="K29" i="10" s="1"/>
  <c r="I30" i="10"/>
  <c r="J30" i="10"/>
  <c r="K30" i="10"/>
  <c r="J52" i="10"/>
  <c r="K51" i="10" s="1"/>
  <c r="L51" i="10" s="1"/>
  <c r="I14" i="11"/>
  <c r="J13" i="11" s="1"/>
  <c r="I22" i="11"/>
  <c r="J15" i="11" s="1"/>
  <c r="J20" i="11" l="1"/>
  <c r="J19" i="11"/>
  <c r="K19" i="11" s="1"/>
  <c r="J18" i="11"/>
  <c r="J22" i="11"/>
  <c r="J21" i="11"/>
  <c r="K21" i="11" s="1"/>
  <c r="K49" i="10"/>
  <c r="L49" i="10" s="1"/>
  <c r="K52" i="10"/>
  <c r="L52" i="10" s="1"/>
  <c r="M51" i="10" s="1"/>
  <c r="K50" i="10"/>
  <c r="L50" i="10" s="1"/>
  <c r="J17" i="11"/>
  <c r="J12" i="11"/>
  <c r="K12" i="11" s="1"/>
  <c r="J11" i="11"/>
  <c r="J10" i="11"/>
  <c r="K10" i="11" s="1"/>
  <c r="J9" i="11"/>
  <c r="J8" i="11"/>
  <c r="K9" i="11" s="1"/>
  <c r="J7" i="11"/>
  <c r="K7" i="11" s="1"/>
  <c r="J6" i="11"/>
  <c r="J5" i="11"/>
  <c r="J16" i="11"/>
  <c r="K15" i="11" s="1"/>
  <c r="I17" i="10"/>
  <c r="J12" i="10" s="1"/>
  <c r="K12" i="10" s="1"/>
  <c r="K17" i="11" l="1"/>
  <c r="K5" i="11"/>
  <c r="M49" i="10"/>
  <c r="J9" i="10"/>
  <c r="K9" i="10" s="1"/>
  <c r="J14" i="10"/>
  <c r="K14" i="10" s="1"/>
  <c r="J13" i="10"/>
  <c r="K13" i="10" s="1"/>
  <c r="J11" i="10"/>
  <c r="K11" i="10" s="1"/>
  <c r="J5" i="10"/>
  <c r="K5" i="10" s="1"/>
  <c r="J15" i="10"/>
  <c r="K15" i="10" s="1"/>
  <c r="J10" i="10"/>
  <c r="K10" i="10" s="1"/>
  <c r="J16" i="10"/>
  <c r="K16" i="10" s="1"/>
  <c r="J6" i="10"/>
  <c r="K6" i="10" s="1"/>
  <c r="J17" i="10"/>
  <c r="K17" i="10" s="1"/>
  <c r="J7" i="10"/>
  <c r="K7" i="10" s="1"/>
  <c r="J8" i="10"/>
  <c r="K8" i="10" s="1"/>
  <c r="K35" i="10"/>
  <c r="L35" i="10" s="1"/>
  <c r="K39" i="10"/>
  <c r="L39" i="10" s="1"/>
  <c r="K43" i="10"/>
  <c r="L43" i="10" s="1"/>
  <c r="K37" i="10"/>
  <c r="L37" i="10" s="1"/>
  <c r="K46" i="10"/>
  <c r="L46" i="10" s="1"/>
  <c r="K45" i="10"/>
  <c r="L45" i="10" s="1"/>
  <c r="K36" i="10"/>
  <c r="L36" i="10" s="1"/>
  <c r="K40" i="10"/>
  <c r="L40" i="10" s="1"/>
  <c r="K42" i="10"/>
  <c r="L42" i="10" s="1"/>
  <c r="K41" i="10"/>
  <c r="L41" i="10" s="1"/>
  <c r="M41" i="10" s="1"/>
  <c r="K44" i="10"/>
  <c r="L44" i="10" s="1"/>
  <c r="K38" i="10"/>
  <c r="L38" i="10" s="1"/>
  <c r="K48" i="10"/>
  <c r="L48" i="10" s="1"/>
  <c r="K47" i="10"/>
  <c r="L47" i="10"/>
  <c r="M45" i="10" l="1"/>
  <c r="M37" i="10"/>
  <c r="M43" i="10"/>
  <c r="M47" i="10"/>
  <c r="M35" i="10"/>
  <c r="M39" i="10"/>
</calcChain>
</file>

<file path=xl/sharedStrings.xml><?xml version="1.0" encoding="utf-8"?>
<sst xmlns="http://schemas.openxmlformats.org/spreadsheetml/2006/main" count="611" uniqueCount="170">
  <si>
    <t>genotype</t>
  </si>
  <si>
    <t>treatment</t>
  </si>
  <si>
    <t>LDL242</t>
  </si>
  <si>
    <t>16w</t>
  </si>
  <si>
    <t>9w</t>
  </si>
  <si>
    <t>age</t>
  </si>
  <si>
    <t>logfold change</t>
  </si>
  <si>
    <t>age of analysis</t>
  </si>
  <si>
    <t>age post-4-OHT</t>
  </si>
  <si>
    <t>6w</t>
  </si>
  <si>
    <t>Experiment ID*</t>
  </si>
  <si>
    <t>* ID indicates individual experiements</t>
  </si>
  <si>
    <t>Pik3caH1047R</t>
  </si>
  <si>
    <t xml:space="preserve">average EMCN area in % </t>
  </si>
  <si>
    <t>LDL85</t>
  </si>
  <si>
    <t>Experiment ID</t>
  </si>
  <si>
    <t>EMCN area in %*</t>
  </si>
  <si>
    <t>*measurement performed in ImageJ</t>
  </si>
  <si>
    <t>Pik3caH1047R; Cre+</t>
  </si>
  <si>
    <t>Pik3caH1047R; Cre-</t>
  </si>
  <si>
    <t>Vessel area expansion in % **</t>
  </si>
  <si>
    <t>**values displayed in the figure</t>
  </si>
  <si>
    <t>ns</t>
  </si>
  <si>
    <t>No</t>
  </si>
  <si>
    <t>Two-tailed</t>
  </si>
  <si>
    <t>group</t>
  </si>
  <si>
    <t>Ctrl</t>
  </si>
  <si>
    <t>+4OHT</t>
  </si>
  <si>
    <t>average absolute EMCN+ area / experiment</t>
  </si>
  <si>
    <t>LDL206</t>
  </si>
  <si>
    <t>5w</t>
  </si>
  <si>
    <t>2w</t>
  </si>
  <si>
    <t>4-OHT-Induction at 10w (n=4/genotype; N=1): Adult 10w</t>
  </si>
  <si>
    <t>4-OHT-Induction at 3w (n=/&gt; 3/genotype; N=1): Juvenile 3w</t>
  </si>
  <si>
    <t>26w</t>
  </si>
  <si>
    <t>LDL004</t>
  </si>
  <si>
    <t>#64</t>
  </si>
  <si>
    <t>#63</t>
  </si>
  <si>
    <t>#62</t>
  </si>
  <si>
    <t>#66</t>
  </si>
  <si>
    <t>#68</t>
  </si>
  <si>
    <t>#67</t>
  </si>
  <si>
    <t>#70</t>
  </si>
  <si>
    <t>#65</t>
  </si>
  <si>
    <t>#69</t>
  </si>
  <si>
    <t>mouse ID**</t>
  </si>
  <si>
    <t>** both ears were used</t>
  </si>
  <si>
    <t>****values displayed in the figure</t>
  </si>
  <si>
    <t>Vegf-Grab</t>
  </si>
  <si>
    <t>*** measurement performed in ImageJ</t>
  </si>
  <si>
    <t>LDL146_a</t>
  </si>
  <si>
    <t>LDL146_b</t>
  </si>
  <si>
    <t>*a/b represent different litters</t>
  </si>
  <si>
    <t>Number of families</t>
  </si>
  <si>
    <t>Number of comparisons per family</t>
  </si>
  <si>
    <t>Alpha</t>
  </si>
  <si>
    <t>Tukey's multiple comparisons test</t>
  </si>
  <si>
    <t>Mean Diff,</t>
  </si>
  <si>
    <t>95,00% CI of diff,</t>
  </si>
  <si>
    <t>Below threshold?</t>
  </si>
  <si>
    <t>Summary</t>
  </si>
  <si>
    <t>Adjusted P Value</t>
  </si>
  <si>
    <t>Test details</t>
  </si>
  <si>
    <t>Mean 1</t>
  </si>
  <si>
    <t>Mean 2</t>
  </si>
  <si>
    <t>SE of diff,</t>
  </si>
  <si>
    <t>n1</t>
  </si>
  <si>
    <t>n2</t>
  </si>
  <si>
    <t>q</t>
  </si>
  <si>
    <t>DF</t>
  </si>
  <si>
    <r>
      <rPr>
        <b/>
        <sz val="12"/>
        <color theme="1"/>
        <rFont val="Calibri"/>
        <family val="2"/>
        <scheme val="minor"/>
      </rPr>
      <t>Figure 1d</t>
    </r>
    <r>
      <rPr>
        <sz val="12"/>
        <color theme="1"/>
        <rFont val="Calibri"/>
        <family val="2"/>
        <scheme val="minor"/>
      </rPr>
      <t>: Quantification of vessel area expansion relative to control 2 and 6 weeks following different time points of 4-Hydroxytamoxifen (4-OHT) induction (3,10,20 weeks).</t>
    </r>
  </si>
  <si>
    <t>4-OHT-Induction at 20w (n=/&gt; 4 /genotype; N=2): Adult 20w</t>
  </si>
  <si>
    <t>ear</t>
  </si>
  <si>
    <t>left</t>
  </si>
  <si>
    <t>right</t>
  </si>
  <si>
    <t>average EMCN area in % / -4OHT</t>
  </si>
  <si>
    <t>&gt;0,9999</t>
  </si>
  <si>
    <t>2wk post-4OHT 10wk</t>
  </si>
  <si>
    <t>2wk post-4OHT 3wk</t>
  </si>
  <si>
    <t>Unpaired t test</t>
  </si>
  <si>
    <t>    P value</t>
  </si>
  <si>
    <t>    P value summary</t>
  </si>
  <si>
    <t>    Significantly different (P &lt; 0.05)?</t>
  </si>
  <si>
    <t>    One- or two-tailed P value?</t>
  </si>
  <si>
    <t>    t, df</t>
  </si>
  <si>
    <t>How big is the difference?</t>
  </si>
  <si>
    <t>    Difference between means (E - D) ± SEM</t>
  </si>
  <si>
    <t>    95% confidence interval</t>
  </si>
  <si>
    <t>    R squared (eta squared)</t>
  </si>
  <si>
    <t>F test to compare variances</t>
  </si>
  <si>
    <t>    F, DFn, Dfd</t>
  </si>
  <si>
    <t>11,46, 1, 2</t>
  </si>
  <si>
    <t>Data analyzed</t>
  </si>
  <si>
    <t>  6wk post-4OHT 3wk vs. 6wk post-4OHT 10wk</t>
  </si>
  <si>
    <t>-53,96 to 15,67</t>
  </si>
  <si>
    <t>F-G</t>
  </si>
  <si>
    <t>  6wk post-4OHT 3wk vs. 6wk post-4OHT 20wk</t>
  </si>
  <si>
    <t>Yes</t>
  </si>
  <si>
    <t>*</t>
  </si>
  <si>
    <t>F-H</t>
  </si>
  <si>
    <t>  6wk post-4OHT 10wk vs. 6wk post-4OHT 20wk</t>
  </si>
  <si>
    <t>-46,77 to 22,86</t>
  </si>
  <si>
    <t>G-H</t>
  </si>
  <si>
    <t>12w</t>
  </si>
  <si>
    <t>-7,083 ± 10,00</t>
  </si>
  <si>
    <t>-38,91 to 24,74</t>
  </si>
  <si>
    <t>EMCN area in %*** (/ear)</t>
  </si>
  <si>
    <t>Vessel area expansion in % **** (mouse)</t>
  </si>
  <si>
    <t>Vessel area expansion in % ** (mouse)</t>
  </si>
  <si>
    <t>-21,65 to 21,65</t>
  </si>
  <si>
    <t>-25,88 to 25,88</t>
  </si>
  <si>
    <t>-24,55 to 24,55</t>
  </si>
  <si>
    <t>-60,79 to -1,412</t>
  </si>
  <si>
    <t>Vessel area expansion in % (ear)</t>
  </si>
  <si>
    <t>Ctrl-Trap</t>
  </si>
  <si>
    <r>
      <rPr>
        <b/>
        <sz val="12"/>
        <color theme="1"/>
        <rFont val="Calibri"/>
        <family val="2"/>
        <scheme val="minor"/>
      </rPr>
      <t>Figure 1f</t>
    </r>
    <r>
      <rPr>
        <sz val="12"/>
        <color theme="1"/>
        <rFont val="Calibri"/>
        <family val="2"/>
        <scheme val="minor"/>
      </rPr>
      <t>: Quantification of EMCN+ vessel area relative to Cre- littermate control  4-OHT-induced and treated with VEGF-Grab/Ctrl-Trap AAV.</t>
    </r>
  </si>
  <si>
    <t>Cre- Ctrl</t>
  </si>
  <si>
    <t>  Cre- Ctrl 3wk vs. Cre- Ctrl 10wk</t>
  </si>
  <si>
    <t>A-B</t>
  </si>
  <si>
    <t>  Cre- Ctrl 3wk vs. Cre- Ctrl 20wk</t>
  </si>
  <si>
    <t>A-C</t>
  </si>
  <si>
    <t>  Cre- Ctrl 10wk vs. Cre- Ctrl 20wk</t>
  </si>
  <si>
    <t>B-C</t>
  </si>
  <si>
    <t>Compact letter display</t>
  </si>
  <si>
    <t>  Cre- Ctrl 3wk</t>
  </si>
  <si>
    <t>A</t>
  </si>
  <si>
    <t>  Cre- Ctrl 10wk</t>
  </si>
  <si>
    <t>  Cre- Ctrl 20wk</t>
  </si>
  <si>
    <t>Column E</t>
  </si>
  <si>
    <t>vs.</t>
  </si>
  <si>
    <t>vs,</t>
  </si>
  <si>
    <t>Column D</t>
  </si>
  <si>
    <t>t=0,7083, df=3</t>
  </si>
  <si>
    <t>    Mean of column D</t>
  </si>
  <si>
    <t>    Mean of column E</t>
  </si>
  <si>
    <t>    Sample size, column D</t>
  </si>
  <si>
    <t>    Sample size, column E</t>
  </si>
  <si>
    <t>  6wk post-4OHT 20wk</t>
  </si>
  <si>
    <t>  6wk post-4OHT 10wk</t>
  </si>
  <si>
    <t>A B</t>
  </si>
  <si>
    <t>  6wk post-4OHT 3wk</t>
  </si>
  <si>
    <t>B</t>
  </si>
  <si>
    <t>Ordinary One-way ANOVA, Multiple Comparison: Cre- Ctrl</t>
  </si>
  <si>
    <t>Unpaired t test: 2wk post-4OHT</t>
  </si>
  <si>
    <t>Ordinary One-way ANOVA, Multiple Comparison: 6wk post-4OHT</t>
  </si>
  <si>
    <t>Exact Adjusted P Value</t>
  </si>
  <si>
    <t>sex</t>
  </si>
  <si>
    <t>m</t>
  </si>
  <si>
    <t>f</t>
  </si>
  <si>
    <t xml:space="preserve">age </t>
  </si>
  <si>
    <t>7w</t>
  </si>
  <si>
    <t>#23</t>
  </si>
  <si>
    <t>#24</t>
  </si>
  <si>
    <t>#25</t>
  </si>
  <si>
    <t>#71</t>
  </si>
  <si>
    <t>#72</t>
  </si>
  <si>
    <t>#80</t>
  </si>
  <si>
    <t>#14</t>
  </si>
  <si>
    <t>#15</t>
  </si>
  <si>
    <t>#16</t>
  </si>
  <si>
    <t>#17</t>
  </si>
  <si>
    <t>#18</t>
  </si>
  <si>
    <t>#19</t>
  </si>
  <si>
    <t>#20</t>
  </si>
  <si>
    <t>#21</t>
  </si>
  <si>
    <t>#22</t>
  </si>
  <si>
    <t>#83</t>
  </si>
  <si>
    <t>#82</t>
  </si>
  <si>
    <t>#81</t>
  </si>
  <si>
    <t>AAV-VEGF-Grab at 3w and 4-OHT-Induction at 4w (n=/&gt;2/condition; N=1)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</si>
</sst>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Arial"/>
      <family val="2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name val="Calibri"/>
      <family val="2"/>
      <scheme val="minor"/>
    </font>
    <font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EE3F3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/>
    <xf numFmtId="0" fontId="0" fillId="0" borderId="4" xfId="0" applyBorder="1"/>
    <xf numFmtId="0" fontId="1" fillId="3" borderId="4" xfId="0" applyFont="1" applyFill="1" applyBorder="1"/>
    <xf numFmtId="0" fontId="1" fillId="3" borderId="5" xfId="0" applyFont="1" applyFill="1" applyBorder="1"/>
    <xf numFmtId="0" fontId="0" fillId="0" borderId="4" xfId="0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7" fillId="0" borderId="0" xfId="0" applyFont="1" applyAlignment="1">
      <alignment horizontal="center"/>
    </xf>
    <xf numFmtId="0" fontId="3" fillId="0" borderId="4" xfId="0" applyFont="1" applyBorder="1" applyAlignment="1">
      <alignment horizontal="left"/>
    </xf>
    <xf numFmtId="2" fontId="3" fillId="0" borderId="4" xfId="0" applyNumberFormat="1" applyFont="1" applyBorder="1" applyAlignment="1">
      <alignment horizontal="left"/>
    </xf>
    <xf numFmtId="0" fontId="5" fillId="5" borderId="1" xfId="0" applyFont="1" applyFill="1" applyBorder="1"/>
    <xf numFmtId="0" fontId="6" fillId="5" borderId="2" xfId="0" applyFont="1" applyFill="1" applyBorder="1"/>
    <xf numFmtId="0" fontId="6" fillId="5" borderId="3" xfId="0" applyFont="1" applyFill="1" applyBorder="1"/>
    <xf numFmtId="0" fontId="5" fillId="6" borderId="1" xfId="0" applyFont="1" applyFill="1" applyBorder="1"/>
    <xf numFmtId="0" fontId="5" fillId="6" borderId="2" xfId="0" applyFont="1" applyFill="1" applyBorder="1"/>
    <xf numFmtId="0" fontId="6" fillId="6" borderId="2" xfId="0" applyFont="1" applyFill="1" applyBorder="1"/>
    <xf numFmtId="0" fontId="6" fillId="6" borderId="3" xfId="0" applyFont="1" applyFill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164" fontId="0" fillId="0" borderId="0" xfId="0" applyNumberFormat="1"/>
    <xf numFmtId="2" fontId="0" fillId="4" borderId="4" xfId="0" applyNumberFormat="1" applyFill="1" applyBorder="1" applyAlignment="1">
      <alignment horizontal="left"/>
    </xf>
    <xf numFmtId="2" fontId="0" fillId="2" borderId="4" xfId="0" applyNumberFormat="1" applyFill="1" applyBorder="1" applyAlignment="1">
      <alignment horizontal="left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left"/>
    </xf>
    <xf numFmtId="0" fontId="5" fillId="8" borderId="1" xfId="0" applyFont="1" applyFill="1" applyBorder="1"/>
    <xf numFmtId="0" fontId="5" fillId="8" borderId="2" xfId="0" applyFont="1" applyFill="1" applyBorder="1"/>
    <xf numFmtId="0" fontId="6" fillId="8" borderId="2" xfId="0" applyFont="1" applyFill="1" applyBorder="1"/>
    <xf numFmtId="0" fontId="6" fillId="8" borderId="3" xfId="0" applyFont="1" applyFill="1" applyBorder="1"/>
    <xf numFmtId="2" fontId="0" fillId="9" borderId="4" xfId="0" applyNumberFormat="1" applyFill="1" applyBorder="1" applyAlignment="1">
      <alignment horizontal="left"/>
    </xf>
    <xf numFmtId="0" fontId="0" fillId="0" borderId="4" xfId="0" quotePrefix="1" applyBorder="1"/>
    <xf numFmtId="0" fontId="1" fillId="3" borderId="0" xfId="0" applyFont="1" applyFill="1"/>
    <xf numFmtId="0" fontId="3" fillId="0" borderId="4" xfId="0" applyFont="1" applyBorder="1"/>
    <xf numFmtId="0" fontId="3" fillId="0" borderId="6" xfId="0" applyFont="1" applyBorder="1" applyAlignment="1">
      <alignment horizontal="left"/>
    </xf>
    <xf numFmtId="0" fontId="1" fillId="7" borderId="1" xfId="0" applyFont="1" applyFill="1" applyBorder="1"/>
    <xf numFmtId="0" fontId="0" fillId="7" borderId="2" xfId="0" applyFill="1" applyBorder="1"/>
    <xf numFmtId="0" fontId="0" fillId="7" borderId="3" xfId="0" applyFill="1" applyBorder="1"/>
    <xf numFmtId="0" fontId="3" fillId="0" borderId="3" xfId="0" applyFont="1" applyBorder="1"/>
    <xf numFmtId="0" fontId="3" fillId="0" borderId="3" xfId="0" applyFont="1" applyBorder="1" applyAlignment="1">
      <alignment horizontal="left"/>
    </xf>
    <xf numFmtId="3" fontId="0" fillId="0" borderId="4" xfId="0" applyNumberFormat="1" applyBorder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/>
    <xf numFmtId="0" fontId="1" fillId="0" borderId="4" xfId="0" applyFont="1" applyBorder="1"/>
    <xf numFmtId="165" fontId="0" fillId="2" borderId="4" xfId="0" applyNumberFormat="1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0" fillId="9" borderId="4" xfId="0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9" fillId="0" borderId="0" xfId="0" applyFont="1"/>
    <xf numFmtId="0" fontId="1" fillId="0" borderId="0" xfId="0" applyFont="1"/>
    <xf numFmtId="49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1" fillId="3" borderId="6" xfId="0" applyFont="1" applyFill="1" applyBorder="1"/>
    <xf numFmtId="0" fontId="6" fillId="8" borderId="0" xfId="0" applyFont="1" applyFill="1"/>
    <xf numFmtId="0" fontId="1" fillId="3" borderId="7" xfId="0" applyFont="1" applyFill="1" applyBorder="1"/>
    <xf numFmtId="0" fontId="0" fillId="0" borderId="3" xfId="0" applyBorder="1" applyAlignment="1">
      <alignment horizontal="left"/>
    </xf>
    <xf numFmtId="3" fontId="0" fillId="4" borderId="3" xfId="0" applyNumberForma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0" fontId="0" fillId="0" borderId="3" xfId="0" applyBorder="1"/>
    <xf numFmtId="0" fontId="5" fillId="5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E3F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A807A-8400-B948-B255-D42868F85742}">
  <dimension ref="A1:AA87"/>
  <sheetViews>
    <sheetView tabSelected="1" topLeftCell="C1" zoomScale="57" zoomScaleNormal="125" workbookViewId="0">
      <selection activeCell="V39" sqref="V39"/>
    </sheetView>
  </sheetViews>
  <sheetFormatPr baseColWidth="10" defaultRowHeight="16" x14ac:dyDescent="0.2"/>
  <cols>
    <col min="1" max="2" width="14" customWidth="1"/>
    <col min="3" max="4" width="23" customWidth="1"/>
    <col min="5" max="5" width="20.33203125" customWidth="1"/>
    <col min="6" max="6" width="15.6640625" customWidth="1"/>
    <col min="7" max="7" width="15.83203125" customWidth="1"/>
    <col min="8" max="8" width="31.83203125" customWidth="1"/>
    <col min="9" max="9" width="30.1640625" customWidth="1"/>
    <col min="10" max="10" width="31" customWidth="1"/>
    <col min="11" max="11" width="47" customWidth="1"/>
    <col min="12" max="13" width="35" customWidth="1"/>
    <col min="14" max="14" width="12.6640625" customWidth="1"/>
    <col min="15" max="15" width="42.33203125" customWidth="1"/>
    <col min="16" max="16" width="22" customWidth="1"/>
    <col min="17" max="17" width="24.5" customWidth="1"/>
    <col min="18" max="18" width="18.33203125" customWidth="1"/>
    <col min="19" max="19" width="13.33203125" customWidth="1"/>
    <col min="20" max="20" width="15.5" customWidth="1"/>
    <col min="21" max="21" width="6" customWidth="1"/>
    <col min="22" max="22" width="24.6640625" customWidth="1"/>
    <col min="25" max="25" width="22.1640625" customWidth="1"/>
    <col min="26" max="26" width="25.83203125" customWidth="1"/>
  </cols>
  <sheetData>
    <row r="1" spans="1:27" s="24" customFormat="1" ht="27" customHeight="1" x14ac:dyDescent="0.2">
      <c r="A1" s="24" t="s">
        <v>70</v>
      </c>
    </row>
    <row r="2" spans="1:27" s="24" customFormat="1" ht="17" customHeight="1" x14ac:dyDescent="0.2">
      <c r="O2" s="35" t="s">
        <v>142</v>
      </c>
      <c r="P2" s="36"/>
      <c r="Q2" s="36"/>
      <c r="R2" s="36"/>
      <c r="S2" s="36"/>
      <c r="T2" s="36"/>
      <c r="U2" s="36"/>
      <c r="V2" s="36"/>
      <c r="W2" s="37"/>
    </row>
    <row r="3" spans="1:27" x14ac:dyDescent="0.2">
      <c r="A3" s="10" t="s">
        <v>33</v>
      </c>
      <c r="B3" s="60"/>
      <c r="C3" s="11"/>
      <c r="D3" s="11"/>
      <c r="E3" s="11"/>
      <c r="F3" s="11"/>
      <c r="G3" s="11"/>
      <c r="H3" s="11"/>
      <c r="I3" s="11"/>
      <c r="J3" s="11"/>
      <c r="K3" s="12"/>
      <c r="O3" s="5" t="s">
        <v>53</v>
      </c>
      <c r="P3" s="5">
        <v>1</v>
      </c>
      <c r="Q3" s="5"/>
      <c r="R3" s="5"/>
      <c r="S3" s="5"/>
      <c r="T3" s="5"/>
      <c r="U3" s="5"/>
      <c r="V3" s="5"/>
      <c r="W3" s="5"/>
    </row>
    <row r="4" spans="1:27" x14ac:dyDescent="0.2">
      <c r="A4" s="4" t="s">
        <v>15</v>
      </c>
      <c r="B4" s="32" t="s">
        <v>45</v>
      </c>
      <c r="C4" s="4" t="s">
        <v>0</v>
      </c>
      <c r="D4" s="4" t="s">
        <v>25</v>
      </c>
      <c r="E4" s="53" t="s">
        <v>146</v>
      </c>
      <c r="F4" s="4" t="s">
        <v>7</v>
      </c>
      <c r="G4" s="4" t="s">
        <v>8</v>
      </c>
      <c r="H4" s="4" t="s">
        <v>16</v>
      </c>
      <c r="I4" s="4" t="s">
        <v>13</v>
      </c>
      <c r="J4" s="4" t="s">
        <v>6</v>
      </c>
      <c r="K4" s="4" t="s">
        <v>20</v>
      </c>
      <c r="O4" s="5" t="s">
        <v>54</v>
      </c>
      <c r="P4" s="5">
        <v>3</v>
      </c>
      <c r="Q4" s="5"/>
      <c r="R4" s="5"/>
      <c r="S4" s="5"/>
      <c r="T4" s="5"/>
      <c r="U4" s="5"/>
      <c r="V4" s="5"/>
      <c r="W4" s="5"/>
    </row>
    <row r="5" spans="1:27" x14ac:dyDescent="0.2">
      <c r="A5" s="2" t="s">
        <v>14</v>
      </c>
      <c r="B5" s="2" t="s">
        <v>37</v>
      </c>
      <c r="C5" s="5" t="s">
        <v>18</v>
      </c>
      <c r="D5" s="25" t="s">
        <v>27</v>
      </c>
      <c r="E5" s="2" t="s">
        <v>147</v>
      </c>
      <c r="F5" s="5" t="s">
        <v>4</v>
      </c>
      <c r="G5" s="5" t="s">
        <v>9</v>
      </c>
      <c r="H5" s="5">
        <v>34.57</v>
      </c>
      <c r="I5" s="5"/>
      <c r="J5" s="6">
        <f t="shared" ref="J5:J17" si="0">(H5-$I$17)/$I$17</f>
        <v>1.5563224057185112</v>
      </c>
      <c r="K5" s="22">
        <f>J5*100</f>
        <v>155.63224057185113</v>
      </c>
      <c r="O5" s="5" t="s">
        <v>55</v>
      </c>
      <c r="P5" s="5">
        <v>0.05</v>
      </c>
      <c r="Q5" s="5"/>
      <c r="R5" s="5"/>
      <c r="S5" s="5"/>
      <c r="T5" s="5"/>
      <c r="U5" s="5"/>
      <c r="V5" s="5"/>
      <c r="W5" s="5"/>
    </row>
    <row r="6" spans="1:27" x14ac:dyDescent="0.2">
      <c r="A6" s="2" t="s">
        <v>14</v>
      </c>
      <c r="B6" s="2" t="s">
        <v>40</v>
      </c>
      <c r="C6" s="5" t="s">
        <v>18</v>
      </c>
      <c r="D6" s="25" t="s">
        <v>27</v>
      </c>
      <c r="E6" s="2" t="s">
        <v>147</v>
      </c>
      <c r="F6" s="5" t="s">
        <v>4</v>
      </c>
      <c r="G6" s="5" t="s">
        <v>9</v>
      </c>
      <c r="H6" s="5">
        <v>30.19</v>
      </c>
      <c r="I6" s="2"/>
      <c r="J6" s="6">
        <f t="shared" si="0"/>
        <v>1.2324377618930245</v>
      </c>
      <c r="K6" s="22">
        <f t="shared" ref="K6:K7" si="1">J6*100</f>
        <v>123.24377618930245</v>
      </c>
      <c r="O6" s="5"/>
      <c r="P6" s="5"/>
      <c r="Q6" s="5"/>
      <c r="R6" s="5"/>
      <c r="S6" s="5"/>
      <c r="T6" s="5"/>
      <c r="U6" s="5"/>
      <c r="V6" s="5"/>
      <c r="W6" s="5"/>
    </row>
    <row r="7" spans="1:27" x14ac:dyDescent="0.2">
      <c r="A7" s="2" t="s">
        <v>14</v>
      </c>
      <c r="B7" s="2" t="s">
        <v>36</v>
      </c>
      <c r="C7" s="5" t="s">
        <v>18</v>
      </c>
      <c r="D7" s="25" t="s">
        <v>27</v>
      </c>
      <c r="E7" s="2" t="s">
        <v>147</v>
      </c>
      <c r="F7" s="5" t="s">
        <v>4</v>
      </c>
      <c r="G7" s="5" t="s">
        <v>9</v>
      </c>
      <c r="H7" s="5">
        <v>36.43</v>
      </c>
      <c r="I7" s="2"/>
      <c r="J7" s="6">
        <f t="shared" si="0"/>
        <v>1.6938624599457728</v>
      </c>
      <c r="K7" s="22">
        <f t="shared" si="1"/>
        <v>169.38624599457728</v>
      </c>
      <c r="O7" s="48" t="s">
        <v>56</v>
      </c>
      <c r="P7" s="48" t="s">
        <v>57</v>
      </c>
      <c r="Q7" s="48" t="s">
        <v>58</v>
      </c>
      <c r="R7" s="48" t="s">
        <v>59</v>
      </c>
      <c r="S7" s="48" t="s">
        <v>60</v>
      </c>
      <c r="T7" s="48" t="s">
        <v>61</v>
      </c>
      <c r="U7" s="5"/>
      <c r="V7" s="48" t="s">
        <v>145</v>
      </c>
      <c r="W7" s="5"/>
    </row>
    <row r="8" spans="1:27" x14ac:dyDescent="0.2">
      <c r="A8" s="2" t="s">
        <v>14</v>
      </c>
      <c r="B8" s="2" t="s">
        <v>41</v>
      </c>
      <c r="C8" s="5" t="s">
        <v>18</v>
      </c>
      <c r="D8" s="25" t="s">
        <v>27</v>
      </c>
      <c r="E8" s="2" t="s">
        <v>147</v>
      </c>
      <c r="F8" s="5" t="s">
        <v>4</v>
      </c>
      <c r="G8" s="5" t="s">
        <v>9</v>
      </c>
      <c r="H8" s="5">
        <v>34.979999999999997</v>
      </c>
      <c r="I8" s="2"/>
      <c r="J8" s="6">
        <f t="shared" si="0"/>
        <v>1.5866403746610793</v>
      </c>
      <c r="K8" s="22">
        <f>J8*100</f>
        <v>158.66403746610794</v>
      </c>
      <c r="O8" s="5" t="s">
        <v>117</v>
      </c>
      <c r="P8" s="5">
        <v>0</v>
      </c>
      <c r="Q8" s="5" t="s">
        <v>109</v>
      </c>
      <c r="R8" s="5" t="s">
        <v>23</v>
      </c>
      <c r="S8" s="5" t="s">
        <v>22</v>
      </c>
      <c r="T8" s="5" t="s">
        <v>76</v>
      </c>
      <c r="U8" s="5" t="s">
        <v>118</v>
      </c>
      <c r="V8" s="5">
        <v>1</v>
      </c>
      <c r="W8" s="5"/>
    </row>
    <row r="9" spans="1:27" x14ac:dyDescent="0.2">
      <c r="A9" s="2" t="s">
        <v>14</v>
      </c>
      <c r="B9" s="2" t="s">
        <v>44</v>
      </c>
      <c r="C9" s="5" t="s">
        <v>18</v>
      </c>
      <c r="D9" s="25" t="s">
        <v>27</v>
      </c>
      <c r="E9" s="2" t="s">
        <v>148</v>
      </c>
      <c r="F9" s="5" t="s">
        <v>4</v>
      </c>
      <c r="G9" s="5" t="s">
        <v>9</v>
      </c>
      <c r="H9" s="5">
        <v>34.93</v>
      </c>
      <c r="I9" s="2"/>
      <c r="J9" s="6">
        <f t="shared" si="0"/>
        <v>1.5829430613754005</v>
      </c>
      <c r="K9" s="22">
        <f>J9*100</f>
        <v>158.29430613754005</v>
      </c>
      <c r="O9" s="5" t="s">
        <v>119</v>
      </c>
      <c r="P9" s="5">
        <v>0</v>
      </c>
      <c r="Q9" s="5" t="s">
        <v>110</v>
      </c>
      <c r="R9" s="5" t="s">
        <v>23</v>
      </c>
      <c r="S9" s="5" t="s">
        <v>22</v>
      </c>
      <c r="T9" s="5" t="s">
        <v>76</v>
      </c>
      <c r="U9" s="5" t="s">
        <v>120</v>
      </c>
      <c r="V9" s="5">
        <v>1</v>
      </c>
      <c r="W9" s="5"/>
    </row>
    <row r="10" spans="1:27" x14ac:dyDescent="0.2">
      <c r="A10" s="2" t="s">
        <v>14</v>
      </c>
      <c r="B10" s="2" t="s">
        <v>154</v>
      </c>
      <c r="C10" s="5" t="s">
        <v>18</v>
      </c>
      <c r="D10" s="25" t="s">
        <v>27</v>
      </c>
      <c r="E10" s="2" t="s">
        <v>148</v>
      </c>
      <c r="F10" s="5" t="s">
        <v>4</v>
      </c>
      <c r="G10" s="5" t="s">
        <v>9</v>
      </c>
      <c r="H10" s="5">
        <v>31.85</v>
      </c>
      <c r="I10" s="2"/>
      <c r="J10" s="6">
        <f t="shared" si="0"/>
        <v>1.3551885629775697</v>
      </c>
      <c r="K10" s="22">
        <f>J10*100</f>
        <v>135.51885629775697</v>
      </c>
      <c r="O10" s="5" t="s">
        <v>121</v>
      </c>
      <c r="P10" s="5">
        <v>0</v>
      </c>
      <c r="Q10" s="5" t="s">
        <v>111</v>
      </c>
      <c r="R10" s="5" t="s">
        <v>23</v>
      </c>
      <c r="S10" s="5" t="s">
        <v>22</v>
      </c>
      <c r="T10" s="5" t="s">
        <v>76</v>
      </c>
      <c r="U10" s="5" t="s">
        <v>122</v>
      </c>
      <c r="V10" s="5">
        <v>1</v>
      </c>
      <c r="W10" s="5"/>
    </row>
    <row r="11" spans="1:27" x14ac:dyDescent="0.2">
      <c r="A11" s="2" t="s">
        <v>14</v>
      </c>
      <c r="B11" s="2" t="s">
        <v>42</v>
      </c>
      <c r="C11" s="5" t="s">
        <v>18</v>
      </c>
      <c r="D11" s="25" t="s">
        <v>27</v>
      </c>
      <c r="E11" s="2" t="s">
        <v>148</v>
      </c>
      <c r="F11" s="5" t="s">
        <v>4</v>
      </c>
      <c r="G11" s="5" t="s">
        <v>9</v>
      </c>
      <c r="H11" s="5">
        <v>27.62</v>
      </c>
      <c r="I11" s="2"/>
      <c r="J11" s="6">
        <f t="shared" si="0"/>
        <v>1.04239585900912</v>
      </c>
      <c r="K11" s="22">
        <f>J11*100</f>
        <v>104.239585900912</v>
      </c>
      <c r="O11" s="5"/>
      <c r="P11" s="5"/>
      <c r="Q11" s="5"/>
      <c r="R11" s="5"/>
      <c r="S11" s="5"/>
      <c r="T11" s="5"/>
      <c r="U11" s="5"/>
      <c r="V11" s="5"/>
      <c r="W11" s="5"/>
    </row>
    <row r="12" spans="1:27" x14ac:dyDescent="0.2">
      <c r="A12" s="2" t="s">
        <v>29</v>
      </c>
      <c r="B12" s="2" t="s">
        <v>151</v>
      </c>
      <c r="C12" s="5" t="s">
        <v>18</v>
      </c>
      <c r="D12" s="25" t="s">
        <v>27</v>
      </c>
      <c r="E12" s="2" t="s">
        <v>147</v>
      </c>
      <c r="F12" s="5" t="s">
        <v>30</v>
      </c>
      <c r="G12" s="5" t="s">
        <v>31</v>
      </c>
      <c r="H12" s="5">
        <v>17.579999999999998</v>
      </c>
      <c r="I12" s="6"/>
      <c r="J12" s="6">
        <f t="shared" si="0"/>
        <v>0.29997535124476199</v>
      </c>
      <c r="K12" s="22">
        <f t="shared" ref="K12:K14" si="2">J12*100</f>
        <v>29.997535124476197</v>
      </c>
      <c r="O12" s="48" t="s">
        <v>62</v>
      </c>
      <c r="P12" s="48" t="s">
        <v>63</v>
      </c>
      <c r="Q12" s="48" t="s">
        <v>64</v>
      </c>
      <c r="R12" s="48" t="s">
        <v>57</v>
      </c>
      <c r="S12" s="48" t="s">
        <v>65</v>
      </c>
      <c r="T12" s="48" t="s">
        <v>66</v>
      </c>
      <c r="U12" s="48" t="s">
        <v>67</v>
      </c>
      <c r="V12" s="48" t="s">
        <v>68</v>
      </c>
      <c r="W12" s="48" t="s">
        <v>69</v>
      </c>
    </row>
    <row r="13" spans="1:27" x14ac:dyDescent="0.2">
      <c r="A13" s="2" t="s">
        <v>29</v>
      </c>
      <c r="B13" s="2" t="s">
        <v>152</v>
      </c>
      <c r="C13" s="5" t="s">
        <v>18</v>
      </c>
      <c r="D13" s="25" t="s">
        <v>27</v>
      </c>
      <c r="E13" s="2" t="s">
        <v>147</v>
      </c>
      <c r="F13" s="5" t="s">
        <v>30</v>
      </c>
      <c r="G13" s="5" t="s">
        <v>31</v>
      </c>
      <c r="H13" s="5">
        <v>18.75</v>
      </c>
      <c r="I13" s="6"/>
      <c r="J13" s="6">
        <f t="shared" si="0"/>
        <v>0.38649248212965243</v>
      </c>
      <c r="K13" s="22">
        <f t="shared" si="2"/>
        <v>38.64924821296524</v>
      </c>
      <c r="O13" s="5" t="s">
        <v>117</v>
      </c>
      <c r="P13" s="5">
        <v>0</v>
      </c>
      <c r="Q13" s="5">
        <v>0</v>
      </c>
      <c r="R13" s="5">
        <v>0</v>
      </c>
      <c r="S13" s="5">
        <v>7.056</v>
      </c>
      <c r="T13" s="5">
        <v>3</v>
      </c>
      <c r="U13" s="5">
        <v>4</v>
      </c>
      <c r="V13" s="5">
        <v>0</v>
      </c>
      <c r="W13" s="5">
        <v>6</v>
      </c>
      <c r="Z13" s="41"/>
      <c r="AA13" s="1"/>
    </row>
    <row r="14" spans="1:27" x14ac:dyDescent="0.2">
      <c r="A14" s="2" t="s">
        <v>29</v>
      </c>
      <c r="B14" s="2" t="s">
        <v>153</v>
      </c>
      <c r="C14" s="5" t="s">
        <v>18</v>
      </c>
      <c r="D14" s="25" t="s">
        <v>27</v>
      </c>
      <c r="E14" s="2" t="s">
        <v>148</v>
      </c>
      <c r="F14" s="5" t="s">
        <v>30</v>
      </c>
      <c r="G14" s="5" t="s">
        <v>31</v>
      </c>
      <c r="H14" s="5">
        <v>18.829999999999998</v>
      </c>
      <c r="I14" s="6"/>
      <c r="J14" s="6">
        <f t="shared" si="0"/>
        <v>0.39240818338673883</v>
      </c>
      <c r="K14" s="22">
        <f t="shared" si="2"/>
        <v>39.240818338673883</v>
      </c>
      <c r="O14" s="5" t="s">
        <v>119</v>
      </c>
      <c r="P14" s="5">
        <v>0</v>
      </c>
      <c r="Q14" s="5">
        <v>0</v>
      </c>
      <c r="R14" s="5">
        <v>0</v>
      </c>
      <c r="S14" s="5">
        <v>8.4329999999999998</v>
      </c>
      <c r="T14" s="5">
        <v>3</v>
      </c>
      <c r="U14" s="5">
        <v>2</v>
      </c>
      <c r="V14" s="5">
        <v>0</v>
      </c>
      <c r="W14" s="5">
        <v>6</v>
      </c>
      <c r="Z14" s="41"/>
      <c r="AA14" s="1"/>
    </row>
    <row r="15" spans="1:27" x14ac:dyDescent="0.2">
      <c r="A15" s="2" t="s">
        <v>14</v>
      </c>
      <c r="B15" s="2" t="s">
        <v>39</v>
      </c>
      <c r="C15" s="5" t="s">
        <v>19</v>
      </c>
      <c r="D15" s="25" t="s">
        <v>116</v>
      </c>
      <c r="E15" s="2" t="s">
        <v>147</v>
      </c>
      <c r="F15" s="5" t="s">
        <v>4</v>
      </c>
      <c r="G15" s="5" t="s">
        <v>9</v>
      </c>
      <c r="H15" s="5">
        <v>13.83</v>
      </c>
      <c r="I15" s="2"/>
      <c r="J15" s="6">
        <f t="shared" si="0"/>
        <v>2.2676854818831648E-2</v>
      </c>
      <c r="K15" s="22">
        <f>J15*100</f>
        <v>2.2676854818831647</v>
      </c>
      <c r="O15" s="5" t="s">
        <v>121</v>
      </c>
      <c r="P15" s="5">
        <v>0</v>
      </c>
      <c r="Q15" s="5">
        <v>0</v>
      </c>
      <c r="R15" s="5">
        <v>0</v>
      </c>
      <c r="S15" s="5">
        <v>8.0009999999999994</v>
      </c>
      <c r="T15" s="5">
        <v>4</v>
      </c>
      <c r="U15" s="5">
        <v>2</v>
      </c>
      <c r="V15" s="5">
        <v>0</v>
      </c>
      <c r="W15" s="5">
        <v>6</v>
      </c>
      <c r="Z15" s="41"/>
      <c r="AA15" s="1"/>
    </row>
    <row r="16" spans="1:27" x14ac:dyDescent="0.2">
      <c r="A16" s="2" t="s">
        <v>14</v>
      </c>
      <c r="B16" s="2" t="s">
        <v>43</v>
      </c>
      <c r="C16" s="5" t="s">
        <v>19</v>
      </c>
      <c r="D16" s="25" t="s">
        <v>116</v>
      </c>
      <c r="E16" s="2" t="s">
        <v>147</v>
      </c>
      <c r="F16" s="5" t="s">
        <v>4</v>
      </c>
      <c r="G16" s="5" t="s">
        <v>9</v>
      </c>
      <c r="H16" s="5">
        <v>13.5</v>
      </c>
      <c r="I16" s="2"/>
      <c r="J16" s="6">
        <f t="shared" si="0"/>
        <v>-1.7254128666502411E-3</v>
      </c>
      <c r="K16" s="22">
        <f>J16*100</f>
        <v>-0.17254128666502411</v>
      </c>
      <c r="O16" s="2"/>
      <c r="P16" s="2"/>
      <c r="Q16" s="2"/>
      <c r="R16" s="2"/>
      <c r="S16" s="2"/>
      <c r="T16" s="2"/>
      <c r="U16" s="2"/>
      <c r="V16" s="2"/>
      <c r="W16" s="2"/>
      <c r="Z16" s="41"/>
      <c r="AA16" s="1"/>
    </row>
    <row r="17" spans="1:27" x14ac:dyDescent="0.2">
      <c r="A17" s="2" t="s">
        <v>14</v>
      </c>
      <c r="B17" s="2" t="s">
        <v>155</v>
      </c>
      <c r="C17" s="5" t="s">
        <v>19</v>
      </c>
      <c r="D17" s="25" t="s">
        <v>116</v>
      </c>
      <c r="E17" s="2" t="s">
        <v>148</v>
      </c>
      <c r="F17" s="5" t="s">
        <v>4</v>
      </c>
      <c r="G17" s="5" t="s">
        <v>9</v>
      </c>
      <c r="H17" s="5">
        <v>13.24</v>
      </c>
      <c r="I17" s="22">
        <f>AVERAGE(H15:H17)</f>
        <v>13.523333333333333</v>
      </c>
      <c r="J17" s="6">
        <f t="shared" si="0"/>
        <v>-2.0951441952181404E-2</v>
      </c>
      <c r="K17" s="22">
        <f>J17*100</f>
        <v>-2.0951441952181407</v>
      </c>
      <c r="L17" s="42"/>
      <c r="M17" s="42"/>
      <c r="N17" s="43"/>
      <c r="O17" s="44" t="s">
        <v>123</v>
      </c>
      <c r="P17" s="2"/>
      <c r="Q17" s="2"/>
      <c r="R17" s="2"/>
      <c r="S17" s="2"/>
      <c r="T17" s="2"/>
      <c r="U17" s="2"/>
      <c r="V17" s="2"/>
      <c r="W17" s="2"/>
      <c r="Z17" s="41"/>
      <c r="AA17" s="1"/>
    </row>
    <row r="18" spans="1:27" x14ac:dyDescent="0.2">
      <c r="L18" s="42"/>
      <c r="M18" s="42"/>
      <c r="N18" s="43"/>
      <c r="O18" s="2" t="s">
        <v>124</v>
      </c>
      <c r="P18" s="2" t="s">
        <v>125</v>
      </c>
      <c r="Q18" s="2"/>
      <c r="R18" s="2"/>
      <c r="S18" s="2"/>
      <c r="T18" s="2"/>
      <c r="U18" s="2"/>
      <c r="V18" s="2"/>
      <c r="W18" s="2"/>
      <c r="Z18" s="41"/>
      <c r="AA18" s="1"/>
    </row>
    <row r="19" spans="1:27" x14ac:dyDescent="0.2">
      <c r="A19" s="13" t="s">
        <v>32</v>
      </c>
      <c r="B19" s="14"/>
      <c r="C19" s="14"/>
      <c r="D19" s="14"/>
      <c r="E19" s="15"/>
      <c r="F19" s="15"/>
      <c r="G19" s="15"/>
      <c r="H19" s="15"/>
      <c r="I19" s="15"/>
      <c r="J19" s="15"/>
      <c r="K19" s="16"/>
      <c r="L19" s="42"/>
      <c r="M19" s="42"/>
      <c r="N19" s="43"/>
      <c r="O19" s="2" t="s">
        <v>126</v>
      </c>
      <c r="P19" s="2" t="s">
        <v>125</v>
      </c>
      <c r="Q19" s="2"/>
      <c r="R19" s="2"/>
      <c r="S19" s="2"/>
      <c r="T19" s="2"/>
      <c r="U19" s="2"/>
      <c r="V19" s="2"/>
      <c r="W19" s="2"/>
      <c r="Z19" s="41"/>
      <c r="AA19" s="1"/>
    </row>
    <row r="20" spans="1:27" x14ac:dyDescent="0.2">
      <c r="A20" s="4" t="s">
        <v>15</v>
      </c>
      <c r="B20" s="32" t="s">
        <v>45</v>
      </c>
      <c r="C20" s="4" t="s">
        <v>0</v>
      </c>
      <c r="D20" s="4" t="s">
        <v>25</v>
      </c>
      <c r="E20" s="4" t="s">
        <v>146</v>
      </c>
      <c r="F20" s="4" t="s">
        <v>5</v>
      </c>
      <c r="G20" s="4" t="s">
        <v>8</v>
      </c>
      <c r="H20" s="4" t="s">
        <v>16</v>
      </c>
      <c r="I20" s="4" t="s">
        <v>13</v>
      </c>
      <c r="J20" s="4" t="s">
        <v>6</v>
      </c>
      <c r="K20" s="4" t="s">
        <v>20</v>
      </c>
      <c r="L20" s="42"/>
      <c r="M20" s="42"/>
      <c r="N20" s="43"/>
      <c r="O20" s="2" t="s">
        <v>127</v>
      </c>
      <c r="P20" s="2" t="s">
        <v>125</v>
      </c>
      <c r="Q20" s="2"/>
      <c r="R20" s="2"/>
      <c r="S20" s="2"/>
      <c r="T20" s="2"/>
      <c r="U20" s="2"/>
      <c r="V20" s="2"/>
      <c r="W20" s="2"/>
      <c r="Z20" s="41"/>
      <c r="AA20" s="1"/>
    </row>
    <row r="21" spans="1:27" x14ac:dyDescent="0.2">
      <c r="A21" s="8" t="s">
        <v>2</v>
      </c>
      <c r="B21" t="s">
        <v>158</v>
      </c>
      <c r="C21" s="5" t="s">
        <v>18</v>
      </c>
      <c r="D21" s="25" t="s">
        <v>27</v>
      </c>
      <c r="E21" s="8" t="s">
        <v>147</v>
      </c>
      <c r="F21" s="8" t="s">
        <v>3</v>
      </c>
      <c r="G21" s="5" t="s">
        <v>9</v>
      </c>
      <c r="H21" s="8">
        <v>35.130000000000003</v>
      </c>
      <c r="I21" s="5"/>
      <c r="J21" s="9">
        <f t="shared" ref="J21:J30" si="3">(H21-$H$30)/$H$30</f>
        <v>1.4227586206896554</v>
      </c>
      <c r="K21" s="23">
        <f>J21*100</f>
        <v>142.27586206896555</v>
      </c>
      <c r="L21" s="42"/>
      <c r="M21" s="42"/>
      <c r="N21" s="43"/>
      <c r="Z21" s="41"/>
      <c r="AA21" s="1"/>
    </row>
    <row r="22" spans="1:27" x14ac:dyDescent="0.2">
      <c r="A22" s="8" t="s">
        <v>2</v>
      </c>
      <c r="B22" t="s">
        <v>159</v>
      </c>
      <c r="C22" s="5" t="s">
        <v>18</v>
      </c>
      <c r="D22" s="25" t="s">
        <v>27</v>
      </c>
      <c r="E22" s="8" t="s">
        <v>147</v>
      </c>
      <c r="F22" s="8" t="s">
        <v>3</v>
      </c>
      <c r="G22" s="5" t="s">
        <v>9</v>
      </c>
      <c r="H22" s="8">
        <v>31.67</v>
      </c>
      <c r="I22" s="5"/>
      <c r="J22" s="9">
        <f t="shared" si="3"/>
        <v>1.1841379310344828</v>
      </c>
      <c r="K22" s="23">
        <f t="shared" ref="K22:K26" si="4">J22*100</f>
        <v>118.41379310344828</v>
      </c>
      <c r="L22" s="41"/>
      <c r="M22" s="41"/>
      <c r="N22" s="1"/>
      <c r="O22" s="35" t="s">
        <v>143</v>
      </c>
      <c r="P22" s="37"/>
      <c r="Z22" s="41"/>
      <c r="AA22" s="1"/>
    </row>
    <row r="23" spans="1:27" x14ac:dyDescent="0.2">
      <c r="A23" s="8" t="s">
        <v>2</v>
      </c>
      <c r="B23" s="8" t="s">
        <v>157</v>
      </c>
      <c r="C23" s="5" t="s">
        <v>18</v>
      </c>
      <c r="D23" s="25" t="s">
        <v>27</v>
      </c>
      <c r="E23" s="8" t="s">
        <v>147</v>
      </c>
      <c r="F23" s="8" t="s">
        <v>3</v>
      </c>
      <c r="G23" s="5" t="s">
        <v>9</v>
      </c>
      <c r="H23" s="8">
        <v>35.82</v>
      </c>
      <c r="I23" s="5"/>
      <c r="J23" s="9">
        <f t="shared" si="3"/>
        <v>1.470344827586207</v>
      </c>
      <c r="K23" s="23">
        <f t="shared" si="4"/>
        <v>147.0344827586207</v>
      </c>
      <c r="O23" s="5" t="s">
        <v>128</v>
      </c>
      <c r="P23" s="5" t="s">
        <v>77</v>
      </c>
      <c r="Z23" s="41"/>
      <c r="AA23" s="1"/>
    </row>
    <row r="24" spans="1:27" x14ac:dyDescent="0.2">
      <c r="A24" s="8" t="s">
        <v>2</v>
      </c>
      <c r="B24" s="8" t="s">
        <v>151</v>
      </c>
      <c r="C24" s="5" t="s">
        <v>18</v>
      </c>
      <c r="D24" s="25" t="s">
        <v>27</v>
      </c>
      <c r="E24" s="8" t="s">
        <v>148</v>
      </c>
      <c r="F24" s="8" t="s">
        <v>3</v>
      </c>
      <c r="G24" s="5" t="s">
        <v>9</v>
      </c>
      <c r="H24" s="8">
        <v>35.75</v>
      </c>
      <c r="I24" s="5"/>
      <c r="J24" s="9">
        <f t="shared" si="3"/>
        <v>1.4655172413793103</v>
      </c>
      <c r="K24" s="23">
        <f t="shared" si="4"/>
        <v>146.55172413793102</v>
      </c>
      <c r="O24" s="5" t="s">
        <v>129</v>
      </c>
      <c r="P24" s="5" t="s">
        <v>130</v>
      </c>
      <c r="Z24" s="41"/>
      <c r="AA24" s="1"/>
    </row>
    <row r="25" spans="1:27" x14ac:dyDescent="0.2">
      <c r="A25" s="8" t="s">
        <v>2</v>
      </c>
      <c r="B25" s="8" t="s">
        <v>162</v>
      </c>
      <c r="C25" s="5" t="s">
        <v>18</v>
      </c>
      <c r="D25" s="25" t="s">
        <v>27</v>
      </c>
      <c r="E25" s="8" t="s">
        <v>148</v>
      </c>
      <c r="F25" s="8" t="s">
        <v>103</v>
      </c>
      <c r="G25" s="5" t="s">
        <v>31</v>
      </c>
      <c r="H25" s="5">
        <v>18.600000000000001</v>
      </c>
      <c r="I25" s="2"/>
      <c r="J25" s="9">
        <f t="shared" si="3"/>
        <v>0.28275862068965529</v>
      </c>
      <c r="K25" s="23">
        <f t="shared" si="4"/>
        <v>28.27586206896553</v>
      </c>
      <c r="O25" s="5" t="s">
        <v>131</v>
      </c>
      <c r="P25" s="5" t="s">
        <v>78</v>
      </c>
      <c r="Z25" s="41"/>
      <c r="AA25" s="1"/>
    </row>
    <row r="26" spans="1:27" x14ac:dyDescent="0.2">
      <c r="A26" s="8" t="s">
        <v>2</v>
      </c>
      <c r="B26" s="8" t="s">
        <v>165</v>
      </c>
      <c r="C26" s="5" t="s">
        <v>18</v>
      </c>
      <c r="D26" s="25" t="s">
        <v>27</v>
      </c>
      <c r="E26" s="8" t="s">
        <v>148</v>
      </c>
      <c r="F26" s="8" t="s">
        <v>103</v>
      </c>
      <c r="G26" s="5" t="s">
        <v>31</v>
      </c>
      <c r="H26" s="5">
        <v>15.34</v>
      </c>
      <c r="I26" s="2"/>
      <c r="J26" s="9">
        <f t="shared" si="3"/>
        <v>5.793103448275861E-2</v>
      </c>
      <c r="K26" s="23">
        <f t="shared" si="4"/>
        <v>5.7931034482758612</v>
      </c>
      <c r="O26" s="5"/>
      <c r="P26" s="5"/>
      <c r="Z26" s="41"/>
      <c r="AA26" s="1"/>
    </row>
    <row r="27" spans="1:27" x14ac:dyDescent="0.2">
      <c r="A27" s="8" t="s">
        <v>2</v>
      </c>
      <c r="B27" s="8" t="s">
        <v>161</v>
      </c>
      <c r="C27" s="5" t="s">
        <v>19</v>
      </c>
      <c r="D27" s="25" t="s">
        <v>116</v>
      </c>
      <c r="E27" s="8" t="s">
        <v>147</v>
      </c>
      <c r="F27" s="8" t="s">
        <v>3</v>
      </c>
      <c r="G27" s="5" t="s">
        <v>9</v>
      </c>
      <c r="H27" s="8">
        <v>13.02</v>
      </c>
      <c r="I27" s="5"/>
      <c r="J27" s="9">
        <f t="shared" si="3"/>
        <v>-0.10206896551724141</v>
      </c>
      <c r="K27" s="23">
        <f>J27*100</f>
        <v>-10.206896551724141</v>
      </c>
      <c r="O27" s="48" t="s">
        <v>79</v>
      </c>
      <c r="P27" s="5"/>
      <c r="Z27" s="41"/>
      <c r="AA27" s="1"/>
    </row>
    <row r="28" spans="1:27" x14ac:dyDescent="0.2">
      <c r="A28" s="8" t="s">
        <v>2</v>
      </c>
      <c r="B28" s="8" t="s">
        <v>160</v>
      </c>
      <c r="C28" s="5" t="s">
        <v>19</v>
      </c>
      <c r="D28" s="25" t="s">
        <v>116</v>
      </c>
      <c r="E28" s="8" t="s">
        <v>147</v>
      </c>
      <c r="F28" s="8" t="s">
        <v>3</v>
      </c>
      <c r="G28" s="5" t="s">
        <v>9</v>
      </c>
      <c r="H28" s="8">
        <v>12.9</v>
      </c>
      <c r="I28" s="5"/>
      <c r="J28" s="9">
        <f t="shared" si="3"/>
        <v>-0.11034482758620687</v>
      </c>
      <c r="K28" s="23">
        <f>J28*100</f>
        <v>-11.034482758620687</v>
      </c>
      <c r="O28" s="5" t="s">
        <v>80</v>
      </c>
      <c r="P28" s="5">
        <v>0.52980000000000005</v>
      </c>
      <c r="Z28" s="41"/>
      <c r="AA28" s="1"/>
    </row>
    <row r="29" spans="1:27" x14ac:dyDescent="0.2">
      <c r="A29" s="8" t="s">
        <v>2</v>
      </c>
      <c r="B29" s="8" t="s">
        <v>163</v>
      </c>
      <c r="C29" s="5" t="s">
        <v>19</v>
      </c>
      <c r="D29" s="25" t="s">
        <v>116</v>
      </c>
      <c r="E29" s="8" t="s">
        <v>148</v>
      </c>
      <c r="F29" s="8" t="s">
        <v>3</v>
      </c>
      <c r="G29" s="5" t="s">
        <v>9</v>
      </c>
      <c r="H29" s="8">
        <v>12.25</v>
      </c>
      <c r="I29" s="5"/>
      <c r="J29" s="9">
        <f t="shared" si="3"/>
        <v>-0.15517241379310345</v>
      </c>
      <c r="K29" s="23">
        <f>J29*100</f>
        <v>-15.517241379310345</v>
      </c>
      <c r="O29" s="5" t="s">
        <v>81</v>
      </c>
      <c r="P29" s="5" t="s">
        <v>22</v>
      </c>
      <c r="Z29" s="41"/>
      <c r="AA29" s="1"/>
    </row>
    <row r="30" spans="1:27" x14ac:dyDescent="0.2">
      <c r="A30" s="8" t="s">
        <v>2</v>
      </c>
      <c r="B30" s="8" t="s">
        <v>164</v>
      </c>
      <c r="C30" s="5" t="s">
        <v>19</v>
      </c>
      <c r="D30" s="25" t="s">
        <v>116</v>
      </c>
      <c r="E30" s="8" t="s">
        <v>148</v>
      </c>
      <c r="F30" s="8" t="s">
        <v>3</v>
      </c>
      <c r="G30" s="5" t="s">
        <v>9</v>
      </c>
      <c r="H30" s="8">
        <v>14.5</v>
      </c>
      <c r="I30" s="45">
        <f>AVERAGE(H27:H30)</f>
        <v>13.1675</v>
      </c>
      <c r="J30" s="9">
        <f t="shared" si="3"/>
        <v>0</v>
      </c>
      <c r="K30" s="23">
        <f>J30*100</f>
        <v>0</v>
      </c>
      <c r="O30" s="5" t="s">
        <v>82</v>
      </c>
      <c r="P30" s="5" t="s">
        <v>23</v>
      </c>
      <c r="Z30" s="41"/>
      <c r="AA30" s="1"/>
    </row>
    <row r="31" spans="1:27" x14ac:dyDescent="0.2">
      <c r="O31" s="5" t="s">
        <v>83</v>
      </c>
      <c r="P31" s="5" t="s">
        <v>24</v>
      </c>
      <c r="Z31" s="41"/>
      <c r="AA31" s="1"/>
    </row>
    <row r="32" spans="1:27" x14ac:dyDescent="0.2">
      <c r="O32" s="5" t="s">
        <v>84</v>
      </c>
      <c r="P32" s="5" t="s">
        <v>132</v>
      </c>
      <c r="Z32" s="41"/>
      <c r="AA32" s="1"/>
    </row>
    <row r="33" spans="1:27" x14ac:dyDescent="0.2">
      <c r="A33" s="26" t="s">
        <v>71</v>
      </c>
      <c r="B33" s="27"/>
      <c r="C33" s="27"/>
      <c r="D33" s="27"/>
      <c r="E33" s="28"/>
      <c r="F33" s="28"/>
      <c r="G33" s="28"/>
      <c r="H33" s="28"/>
      <c r="I33" s="28"/>
      <c r="J33" s="28"/>
      <c r="K33" s="28"/>
      <c r="L33" s="29"/>
      <c r="M33" s="54"/>
      <c r="O33" s="5"/>
      <c r="P33" s="5"/>
      <c r="Z33" s="41"/>
      <c r="AA33" s="1"/>
    </row>
    <row r="34" spans="1:27" x14ac:dyDescent="0.2">
      <c r="A34" s="4" t="s">
        <v>15</v>
      </c>
      <c r="B34" s="32" t="s">
        <v>45</v>
      </c>
      <c r="C34" s="4" t="s">
        <v>0</v>
      </c>
      <c r="D34" s="4" t="s">
        <v>25</v>
      </c>
      <c r="E34" s="4" t="s">
        <v>146</v>
      </c>
      <c r="F34" s="4" t="s">
        <v>5</v>
      </c>
      <c r="G34" s="4" t="s">
        <v>72</v>
      </c>
      <c r="H34" s="4" t="s">
        <v>8</v>
      </c>
      <c r="I34" s="4" t="s">
        <v>16</v>
      </c>
      <c r="J34" s="4" t="s">
        <v>75</v>
      </c>
      <c r="K34" s="4" t="s">
        <v>6</v>
      </c>
      <c r="L34" s="4" t="s">
        <v>113</v>
      </c>
      <c r="M34" s="4" t="s">
        <v>108</v>
      </c>
      <c r="O34" s="48" t="s">
        <v>85</v>
      </c>
      <c r="P34" s="5"/>
      <c r="Z34" s="41"/>
      <c r="AA34" s="1"/>
    </row>
    <row r="35" spans="1:27" x14ac:dyDescent="0.2">
      <c r="A35" s="8" t="s">
        <v>50</v>
      </c>
      <c r="B35" t="s">
        <v>166</v>
      </c>
      <c r="C35" s="5" t="s">
        <v>18</v>
      </c>
      <c r="D35" s="25" t="s">
        <v>27</v>
      </c>
      <c r="E35" s="2" t="s">
        <v>147</v>
      </c>
      <c r="F35" s="8" t="s">
        <v>34</v>
      </c>
      <c r="G35" s="2" t="s">
        <v>73</v>
      </c>
      <c r="H35" s="5" t="s">
        <v>9</v>
      </c>
      <c r="I35" s="5">
        <v>31.11</v>
      </c>
      <c r="J35" s="2"/>
      <c r="K35" s="9">
        <f t="shared" ref="K35:K52" si="5">(I35-$J$52)/$J$52</f>
        <v>1.7373515178178616</v>
      </c>
      <c r="L35" s="6">
        <f>K35*100</f>
        <v>173.73515178178616</v>
      </c>
      <c r="M35" s="30">
        <f>AVERAGE(L35:L36)</f>
        <v>198.32820061592608</v>
      </c>
      <c r="O35" s="5" t="s">
        <v>133</v>
      </c>
      <c r="P35" s="5">
        <v>35.96</v>
      </c>
      <c r="Z35" s="41"/>
      <c r="AA35" s="1"/>
    </row>
    <row r="36" spans="1:27" x14ac:dyDescent="0.2">
      <c r="A36" s="8" t="s">
        <v>50</v>
      </c>
      <c r="B36" t="s">
        <v>166</v>
      </c>
      <c r="C36" s="5" t="s">
        <v>18</v>
      </c>
      <c r="D36" s="25" t="s">
        <v>27</v>
      </c>
      <c r="E36" s="2" t="s">
        <v>147</v>
      </c>
      <c r="F36" s="8" t="s">
        <v>34</v>
      </c>
      <c r="G36" s="2" t="s">
        <v>74</v>
      </c>
      <c r="H36" s="5" t="s">
        <v>9</v>
      </c>
      <c r="I36" s="5">
        <v>36.700000000000003</v>
      </c>
      <c r="J36" s="2"/>
      <c r="K36" s="9">
        <f t="shared" si="5"/>
        <v>2.2292124945006599</v>
      </c>
      <c r="L36" s="6">
        <f t="shared" ref="L36:L46" si="6">K36*100</f>
        <v>222.921249450066</v>
      </c>
      <c r="M36" s="47"/>
      <c r="O36" s="5" t="s">
        <v>134</v>
      </c>
      <c r="P36" s="5">
        <v>28.88</v>
      </c>
      <c r="Z36" s="41"/>
      <c r="AA36" s="1"/>
    </row>
    <row r="37" spans="1:27" x14ac:dyDescent="0.2">
      <c r="A37" s="8" t="s">
        <v>50</v>
      </c>
      <c r="B37" s="8" t="s">
        <v>167</v>
      </c>
      <c r="C37" s="5" t="s">
        <v>18</v>
      </c>
      <c r="D37" s="25" t="s">
        <v>27</v>
      </c>
      <c r="E37" s="2" t="s">
        <v>147</v>
      </c>
      <c r="F37" s="8" t="s">
        <v>34</v>
      </c>
      <c r="G37" s="2" t="s">
        <v>73</v>
      </c>
      <c r="H37" s="5" t="s">
        <v>9</v>
      </c>
      <c r="I37" s="5">
        <v>32.619999999999997</v>
      </c>
      <c r="J37" s="2"/>
      <c r="K37" s="9">
        <f t="shared" si="5"/>
        <v>1.8702155741311037</v>
      </c>
      <c r="L37" s="6">
        <f t="shared" si="6"/>
        <v>187.02155741311037</v>
      </c>
      <c r="M37" s="30">
        <f>AVERAGE(L37:L38)</f>
        <v>173.33919929608447</v>
      </c>
      <c r="O37" s="5" t="s">
        <v>86</v>
      </c>
      <c r="P37" s="5" t="s">
        <v>104</v>
      </c>
      <c r="Z37" s="41"/>
      <c r="AA37" s="1"/>
    </row>
    <row r="38" spans="1:27" x14ac:dyDescent="0.2">
      <c r="A38" s="8" t="s">
        <v>50</v>
      </c>
      <c r="B38" s="8" t="s">
        <v>167</v>
      </c>
      <c r="C38" s="5" t="s">
        <v>18</v>
      </c>
      <c r="D38" s="25" t="s">
        <v>27</v>
      </c>
      <c r="E38" s="2" t="s">
        <v>147</v>
      </c>
      <c r="F38" s="8" t="s">
        <v>34</v>
      </c>
      <c r="G38" s="2" t="s">
        <v>74</v>
      </c>
      <c r="H38" s="5" t="s">
        <v>9</v>
      </c>
      <c r="I38" s="5">
        <v>29.51</v>
      </c>
      <c r="J38" s="2"/>
      <c r="K38" s="9">
        <f t="shared" si="5"/>
        <v>1.5965684117905854</v>
      </c>
      <c r="L38" s="6">
        <f t="shared" si="6"/>
        <v>159.65684117905855</v>
      </c>
      <c r="M38" s="47"/>
      <c r="O38" s="5" t="s">
        <v>87</v>
      </c>
      <c r="P38" s="5" t="s">
        <v>105</v>
      </c>
      <c r="Z38" s="41"/>
      <c r="AA38" s="1"/>
    </row>
    <row r="39" spans="1:27" x14ac:dyDescent="0.2">
      <c r="A39" s="8" t="s">
        <v>50</v>
      </c>
      <c r="B39" s="8" t="s">
        <v>168</v>
      </c>
      <c r="C39" s="5" t="s">
        <v>18</v>
      </c>
      <c r="D39" s="25" t="s">
        <v>27</v>
      </c>
      <c r="E39" s="2" t="s">
        <v>148</v>
      </c>
      <c r="F39" s="8" t="s">
        <v>34</v>
      </c>
      <c r="G39" s="2" t="s">
        <v>73</v>
      </c>
      <c r="H39" s="5" t="s">
        <v>9</v>
      </c>
      <c r="I39" s="5">
        <v>33.83</v>
      </c>
      <c r="J39" s="2"/>
      <c r="K39" s="9">
        <f t="shared" si="5"/>
        <v>1.9766827980642319</v>
      </c>
      <c r="L39" s="6">
        <f t="shared" si="6"/>
        <v>197.66827980642319</v>
      </c>
      <c r="M39" s="30">
        <f>AVERAGE(L39:L40)</f>
        <v>184.77782666080066</v>
      </c>
      <c r="O39" s="5" t="s">
        <v>88</v>
      </c>
      <c r="P39" s="5">
        <v>0.14330000000000001</v>
      </c>
      <c r="Z39" s="41"/>
      <c r="AA39" s="1"/>
    </row>
    <row r="40" spans="1:27" x14ac:dyDescent="0.2">
      <c r="A40" s="8" t="s">
        <v>50</v>
      </c>
      <c r="B40" s="8" t="s">
        <v>168</v>
      </c>
      <c r="C40" s="5" t="s">
        <v>18</v>
      </c>
      <c r="D40" s="25" t="s">
        <v>27</v>
      </c>
      <c r="E40" s="2" t="s">
        <v>148</v>
      </c>
      <c r="F40" s="8" t="s">
        <v>34</v>
      </c>
      <c r="G40" s="2" t="s">
        <v>74</v>
      </c>
      <c r="H40" s="5" t="s">
        <v>9</v>
      </c>
      <c r="I40" s="5">
        <v>30.9</v>
      </c>
      <c r="J40" s="2"/>
      <c r="K40" s="9">
        <f t="shared" si="5"/>
        <v>1.7188737351517815</v>
      </c>
      <c r="L40" s="6">
        <f t="shared" si="6"/>
        <v>171.88737351517815</v>
      </c>
      <c r="M40" s="47"/>
      <c r="O40" s="5"/>
      <c r="P40" s="5"/>
      <c r="Z40" s="41"/>
      <c r="AA40" s="1"/>
    </row>
    <row r="41" spans="1:27" x14ac:dyDescent="0.2">
      <c r="A41" s="8" t="s">
        <v>51</v>
      </c>
      <c r="B41" s="8" t="s">
        <v>165</v>
      </c>
      <c r="C41" s="5" t="s">
        <v>18</v>
      </c>
      <c r="D41" s="25" t="s">
        <v>27</v>
      </c>
      <c r="E41" s="2" t="s">
        <v>148</v>
      </c>
      <c r="F41" s="8" t="s">
        <v>34</v>
      </c>
      <c r="G41" s="2" t="s">
        <v>73</v>
      </c>
      <c r="H41" s="5" t="s">
        <v>9</v>
      </c>
      <c r="I41" s="5">
        <v>32.4</v>
      </c>
      <c r="J41" s="5"/>
      <c r="K41" s="9">
        <f t="shared" si="5"/>
        <v>1.8508578970523535</v>
      </c>
      <c r="L41" s="6">
        <f t="shared" si="6"/>
        <v>185.08578970523536</v>
      </c>
      <c r="M41" s="30">
        <f>AVERAGE(L41:L42)</f>
        <v>171.00747910250769</v>
      </c>
      <c r="O41" s="48" t="s">
        <v>89</v>
      </c>
      <c r="P41" s="5"/>
      <c r="Z41" s="41"/>
      <c r="AA41" s="1"/>
    </row>
    <row r="42" spans="1:27" x14ac:dyDescent="0.2">
      <c r="A42" s="8" t="s">
        <v>51</v>
      </c>
      <c r="B42" s="8" t="s">
        <v>165</v>
      </c>
      <c r="C42" s="5" t="s">
        <v>18</v>
      </c>
      <c r="D42" s="25" t="s">
        <v>27</v>
      </c>
      <c r="E42" s="2" t="s">
        <v>148</v>
      </c>
      <c r="F42" s="8" t="s">
        <v>34</v>
      </c>
      <c r="G42" s="2" t="s">
        <v>74</v>
      </c>
      <c r="H42" s="5" t="s">
        <v>9</v>
      </c>
      <c r="I42" s="5">
        <v>29.2</v>
      </c>
      <c r="J42" s="5"/>
      <c r="K42" s="9">
        <f t="shared" si="5"/>
        <v>1.5692916849978003</v>
      </c>
      <c r="L42" s="6">
        <f t="shared" si="6"/>
        <v>156.92916849978002</v>
      </c>
      <c r="M42" s="47"/>
      <c r="O42" s="5" t="s">
        <v>90</v>
      </c>
      <c r="P42" s="5" t="s">
        <v>91</v>
      </c>
      <c r="Z42" s="41"/>
      <c r="AA42" s="1"/>
    </row>
    <row r="43" spans="1:27" x14ac:dyDescent="0.2">
      <c r="A43" s="8" t="s">
        <v>51</v>
      </c>
      <c r="B43" s="8" t="s">
        <v>161</v>
      </c>
      <c r="C43" s="5" t="s">
        <v>18</v>
      </c>
      <c r="D43" s="25" t="s">
        <v>27</v>
      </c>
      <c r="E43" s="2" t="s">
        <v>147</v>
      </c>
      <c r="F43" s="8" t="s">
        <v>34</v>
      </c>
      <c r="G43" s="2" t="s">
        <v>73</v>
      </c>
      <c r="H43" s="5" t="s">
        <v>9</v>
      </c>
      <c r="I43" s="5">
        <v>25.63</v>
      </c>
      <c r="J43" s="5"/>
      <c r="K43" s="9">
        <f t="shared" si="5"/>
        <v>1.255169379674439</v>
      </c>
      <c r="L43" s="6">
        <f t="shared" si="6"/>
        <v>125.51693796744389</v>
      </c>
      <c r="M43" s="30">
        <f>AVERAGE(L43:L44)</f>
        <v>130.31236251649801</v>
      </c>
      <c r="O43" s="5" t="s">
        <v>80</v>
      </c>
      <c r="P43" s="5">
        <v>0.15459999999999999</v>
      </c>
    </row>
    <row r="44" spans="1:27" x14ac:dyDescent="0.2">
      <c r="A44" s="8" t="s">
        <v>51</v>
      </c>
      <c r="B44" s="8" t="s">
        <v>161</v>
      </c>
      <c r="C44" s="5" t="s">
        <v>18</v>
      </c>
      <c r="D44" s="25" t="s">
        <v>27</v>
      </c>
      <c r="E44" s="2" t="s">
        <v>147</v>
      </c>
      <c r="F44" s="8" t="s">
        <v>34</v>
      </c>
      <c r="G44" s="2" t="s">
        <v>74</v>
      </c>
      <c r="H44" s="5" t="s">
        <v>9</v>
      </c>
      <c r="I44" s="5">
        <v>26.72</v>
      </c>
      <c r="J44" s="5"/>
      <c r="K44" s="9">
        <f t="shared" si="5"/>
        <v>1.3510778706555211</v>
      </c>
      <c r="L44" s="6">
        <f t="shared" si="6"/>
        <v>135.10778706555212</v>
      </c>
      <c r="M44" s="47"/>
      <c r="O44" s="5" t="s">
        <v>81</v>
      </c>
      <c r="P44" s="5" t="s">
        <v>22</v>
      </c>
    </row>
    <row r="45" spans="1:27" x14ac:dyDescent="0.2">
      <c r="A45" s="8" t="s">
        <v>51</v>
      </c>
      <c r="B45" s="8" t="s">
        <v>164</v>
      </c>
      <c r="C45" s="5" t="s">
        <v>18</v>
      </c>
      <c r="D45" s="25" t="s">
        <v>27</v>
      </c>
      <c r="E45" s="2" t="s">
        <v>148</v>
      </c>
      <c r="F45" s="8" t="s">
        <v>34</v>
      </c>
      <c r="G45" s="2" t="s">
        <v>73</v>
      </c>
      <c r="H45" s="5" t="s">
        <v>9</v>
      </c>
      <c r="I45" s="5">
        <v>33.64</v>
      </c>
      <c r="J45" s="5"/>
      <c r="K45" s="9">
        <f t="shared" si="5"/>
        <v>1.959964804223493</v>
      </c>
      <c r="L45" s="6">
        <f t="shared" si="6"/>
        <v>195.99648042234929</v>
      </c>
      <c r="M45" s="30">
        <f>AVERAGE(L45:L46)</f>
        <v>190.76110866695996</v>
      </c>
      <c r="O45" s="5" t="s">
        <v>82</v>
      </c>
      <c r="P45" s="5" t="s">
        <v>23</v>
      </c>
    </row>
    <row r="46" spans="1:27" x14ac:dyDescent="0.2">
      <c r="A46" s="8" t="s">
        <v>51</v>
      </c>
      <c r="B46" s="8" t="s">
        <v>164</v>
      </c>
      <c r="C46" s="5" t="s">
        <v>18</v>
      </c>
      <c r="D46" s="25" t="s">
        <v>27</v>
      </c>
      <c r="E46" s="2" t="s">
        <v>148</v>
      </c>
      <c r="F46" s="8" t="s">
        <v>34</v>
      </c>
      <c r="G46" s="2" t="s">
        <v>74</v>
      </c>
      <c r="H46" s="5" t="s">
        <v>9</v>
      </c>
      <c r="I46" s="5">
        <v>32.450000000000003</v>
      </c>
      <c r="J46" s="5"/>
      <c r="K46" s="9">
        <f t="shared" si="5"/>
        <v>1.8552573691157062</v>
      </c>
      <c r="L46" s="6">
        <f t="shared" si="6"/>
        <v>185.52573691157062</v>
      </c>
      <c r="M46" s="47"/>
      <c r="O46" s="5"/>
      <c r="P46" s="5"/>
    </row>
    <row r="47" spans="1:27" x14ac:dyDescent="0.2">
      <c r="A47" s="8" t="s">
        <v>51</v>
      </c>
      <c r="B47" s="8" t="s">
        <v>162</v>
      </c>
      <c r="C47" s="5" t="s">
        <v>18</v>
      </c>
      <c r="D47" s="25" t="s">
        <v>27</v>
      </c>
      <c r="E47" s="2" t="s">
        <v>147</v>
      </c>
      <c r="F47" s="8" t="s">
        <v>34</v>
      </c>
      <c r="G47" s="2" t="s">
        <v>73</v>
      </c>
      <c r="H47" s="5" t="s">
        <v>9</v>
      </c>
      <c r="I47" s="5">
        <v>32.020000000000003</v>
      </c>
      <c r="J47" s="5"/>
      <c r="K47" s="9">
        <f t="shared" si="5"/>
        <v>1.8174219093708757</v>
      </c>
      <c r="L47" s="6">
        <f t="shared" ref="L47:L52" si="7">K47*100</f>
        <v>181.74219093708757</v>
      </c>
      <c r="M47" s="30">
        <f>AVERAGE(L47:L48)</f>
        <v>174.1311042674879</v>
      </c>
      <c r="O47" s="48" t="s">
        <v>92</v>
      </c>
      <c r="P47" s="5"/>
    </row>
    <row r="48" spans="1:27" x14ac:dyDescent="0.2">
      <c r="A48" s="8" t="s">
        <v>51</v>
      </c>
      <c r="B48" s="8" t="s">
        <v>162</v>
      </c>
      <c r="C48" s="5" t="s">
        <v>18</v>
      </c>
      <c r="D48" s="25" t="s">
        <v>27</v>
      </c>
      <c r="E48" s="2" t="s">
        <v>147</v>
      </c>
      <c r="F48" s="8" t="s">
        <v>34</v>
      </c>
      <c r="G48" s="2" t="s">
        <v>74</v>
      </c>
      <c r="H48" s="5" t="s">
        <v>9</v>
      </c>
      <c r="I48" s="5">
        <v>30.29</v>
      </c>
      <c r="J48" s="5"/>
      <c r="K48" s="9">
        <f t="shared" si="5"/>
        <v>1.6652001759788821</v>
      </c>
      <c r="L48" s="6">
        <f t="shared" si="7"/>
        <v>166.52001759788823</v>
      </c>
      <c r="M48" s="47"/>
      <c r="O48" s="5" t="s">
        <v>135</v>
      </c>
      <c r="P48" s="5">
        <v>3</v>
      </c>
    </row>
    <row r="49" spans="1:23" x14ac:dyDescent="0.2">
      <c r="A49" s="8" t="s">
        <v>50</v>
      </c>
      <c r="B49" s="8" t="s">
        <v>156</v>
      </c>
      <c r="C49" s="5" t="s">
        <v>19</v>
      </c>
      <c r="D49" s="25" t="s">
        <v>116</v>
      </c>
      <c r="E49" s="2" t="s">
        <v>148</v>
      </c>
      <c r="F49" s="8" t="s">
        <v>34</v>
      </c>
      <c r="G49" s="2" t="s">
        <v>73</v>
      </c>
      <c r="H49" s="5" t="s">
        <v>9</v>
      </c>
      <c r="I49" s="5">
        <v>10.92</v>
      </c>
      <c r="J49" s="5"/>
      <c r="K49" s="9">
        <f t="shared" si="5"/>
        <v>-3.9155301363836367E-2</v>
      </c>
      <c r="L49" s="6">
        <f t="shared" si="7"/>
        <v>-3.9155301363836368</v>
      </c>
      <c r="M49" s="30">
        <f>AVERAGE(L49:L50)</f>
        <v>-13.154421469423669</v>
      </c>
      <c r="O49" s="5" t="s">
        <v>136</v>
      </c>
      <c r="P49" s="5">
        <v>2</v>
      </c>
    </row>
    <row r="50" spans="1:23" x14ac:dyDescent="0.2">
      <c r="A50" s="8" t="s">
        <v>50</v>
      </c>
      <c r="B50" s="8" t="s">
        <v>156</v>
      </c>
      <c r="C50" s="5" t="s">
        <v>19</v>
      </c>
      <c r="D50" s="25" t="s">
        <v>116</v>
      </c>
      <c r="E50" s="2" t="s">
        <v>148</v>
      </c>
      <c r="F50" s="8" t="s">
        <v>34</v>
      </c>
      <c r="G50" s="2" t="s">
        <v>74</v>
      </c>
      <c r="H50" s="5" t="s">
        <v>9</v>
      </c>
      <c r="I50" s="5">
        <v>8.82</v>
      </c>
      <c r="J50" s="6"/>
      <c r="K50" s="9">
        <f t="shared" si="5"/>
        <v>-0.22393312802463702</v>
      </c>
      <c r="L50" s="6">
        <f t="shared" si="7"/>
        <v>-22.393312802463701</v>
      </c>
      <c r="M50" s="47"/>
    </row>
    <row r="51" spans="1:23" x14ac:dyDescent="0.2">
      <c r="A51" s="8" t="s">
        <v>51</v>
      </c>
      <c r="B51" s="8" t="s">
        <v>163</v>
      </c>
      <c r="C51" s="5" t="s">
        <v>19</v>
      </c>
      <c r="D51" s="25" t="s">
        <v>116</v>
      </c>
      <c r="E51" s="2" t="s">
        <v>147</v>
      </c>
      <c r="F51" s="8" t="s">
        <v>34</v>
      </c>
      <c r="G51" s="2" t="s">
        <v>73</v>
      </c>
      <c r="H51" s="5" t="s">
        <v>9</v>
      </c>
      <c r="I51" s="5">
        <v>13.69</v>
      </c>
      <c r="J51" s="5"/>
      <c r="K51" s="9">
        <f t="shared" si="5"/>
        <v>0.20457545094588642</v>
      </c>
      <c r="L51" s="6">
        <f t="shared" si="7"/>
        <v>20.457545094588642</v>
      </c>
      <c r="M51" s="30">
        <f>AVERAGE(L51:L52)</f>
        <v>13.154421469423662</v>
      </c>
      <c r="O51" s="35" t="s">
        <v>144</v>
      </c>
      <c r="P51" s="36"/>
      <c r="Q51" s="36"/>
      <c r="R51" s="36"/>
      <c r="S51" s="36"/>
      <c r="T51" s="36"/>
      <c r="U51" s="36"/>
      <c r="V51" s="36"/>
      <c r="W51" s="37"/>
    </row>
    <row r="52" spans="1:23" x14ac:dyDescent="0.2">
      <c r="A52" s="8" t="s">
        <v>51</v>
      </c>
      <c r="B52" s="8" t="s">
        <v>163</v>
      </c>
      <c r="C52" s="5" t="s">
        <v>19</v>
      </c>
      <c r="D52" s="25" t="s">
        <v>116</v>
      </c>
      <c r="E52" s="2" t="s">
        <v>147</v>
      </c>
      <c r="F52" s="8" t="s">
        <v>34</v>
      </c>
      <c r="G52" s="2" t="s">
        <v>74</v>
      </c>
      <c r="H52" s="5" t="s">
        <v>9</v>
      </c>
      <c r="I52" s="5">
        <v>12.03</v>
      </c>
      <c r="J52" s="23">
        <f>AVERAGE(I49:I52)</f>
        <v>11.365</v>
      </c>
      <c r="K52" s="9">
        <f t="shared" si="5"/>
        <v>5.8512978442586815E-2</v>
      </c>
      <c r="L52" s="6">
        <f t="shared" si="7"/>
        <v>5.8512978442586814</v>
      </c>
      <c r="M52" s="47"/>
      <c r="O52" s="5" t="s">
        <v>53</v>
      </c>
      <c r="P52" s="5">
        <v>1</v>
      </c>
      <c r="Q52" s="5"/>
      <c r="R52" s="5"/>
      <c r="S52" s="5"/>
      <c r="T52" s="5"/>
      <c r="U52" s="5"/>
      <c r="V52" s="5"/>
      <c r="W52" s="5"/>
    </row>
    <row r="53" spans="1:23" x14ac:dyDescent="0.2">
      <c r="A53" s="34" t="s">
        <v>52</v>
      </c>
      <c r="B53" s="17"/>
      <c r="C53" s="18"/>
      <c r="D53" s="18"/>
      <c r="F53" s="18"/>
      <c r="G53" s="18"/>
      <c r="H53" t="s">
        <v>17</v>
      </c>
      <c r="L53" s="7"/>
      <c r="M53" t="s">
        <v>21</v>
      </c>
      <c r="O53" s="5" t="s">
        <v>54</v>
      </c>
      <c r="P53" s="5">
        <v>3</v>
      </c>
      <c r="Q53" s="5"/>
      <c r="R53" s="5"/>
      <c r="S53" s="5"/>
      <c r="T53" s="5"/>
      <c r="U53" s="5"/>
      <c r="V53" s="5"/>
      <c r="W53" s="5"/>
    </row>
    <row r="54" spans="1:23" x14ac:dyDescent="0.2">
      <c r="C54" s="18"/>
      <c r="D54" s="18"/>
      <c r="E54" s="18"/>
      <c r="F54" s="18"/>
      <c r="G54" s="19"/>
      <c r="I54" s="20"/>
      <c r="J54" s="20"/>
      <c r="K54" s="7"/>
      <c r="O54" s="5" t="s">
        <v>55</v>
      </c>
      <c r="P54" s="5">
        <v>0.05</v>
      </c>
      <c r="Q54" s="5"/>
      <c r="R54" s="5"/>
      <c r="S54" s="5"/>
      <c r="T54" s="5"/>
      <c r="U54" s="5"/>
      <c r="V54" s="5"/>
      <c r="W54" s="5"/>
    </row>
    <row r="55" spans="1:23" x14ac:dyDescent="0.2">
      <c r="C55" s="18"/>
      <c r="D55" s="18"/>
      <c r="E55" s="18"/>
      <c r="F55" s="18"/>
      <c r="O55" s="5"/>
      <c r="P55" s="5"/>
      <c r="Q55" s="5"/>
      <c r="R55" s="5"/>
      <c r="S55" s="5"/>
      <c r="T55" s="5"/>
      <c r="U55" s="5"/>
      <c r="V55" s="5"/>
      <c r="W55" s="5"/>
    </row>
    <row r="56" spans="1:23" x14ac:dyDescent="0.2">
      <c r="C56" s="18"/>
      <c r="D56" s="18"/>
      <c r="E56" s="18"/>
      <c r="F56" s="18"/>
      <c r="G56" s="19"/>
      <c r="I56" s="20"/>
      <c r="J56" s="20"/>
      <c r="O56" s="48" t="s">
        <v>56</v>
      </c>
      <c r="P56" s="48" t="s">
        <v>57</v>
      </c>
      <c r="Q56" s="48" t="s">
        <v>58</v>
      </c>
      <c r="R56" s="48" t="s">
        <v>59</v>
      </c>
      <c r="S56" s="48" t="s">
        <v>60</v>
      </c>
      <c r="T56" s="48" t="s">
        <v>61</v>
      </c>
      <c r="U56" s="5"/>
      <c r="V56" s="5"/>
      <c r="W56" s="5"/>
    </row>
    <row r="57" spans="1:23" x14ac:dyDescent="0.2">
      <c r="C57" s="18"/>
      <c r="D57" s="18"/>
      <c r="E57" s="18"/>
      <c r="F57" s="18"/>
      <c r="G57" s="19"/>
      <c r="I57" s="20"/>
      <c r="J57" s="20"/>
      <c r="O57" s="5" t="s">
        <v>93</v>
      </c>
      <c r="P57" s="5">
        <v>-19.14</v>
      </c>
      <c r="Q57" s="5" t="s">
        <v>94</v>
      </c>
      <c r="R57" s="5" t="s">
        <v>23</v>
      </c>
      <c r="S57" s="5" t="s">
        <v>22</v>
      </c>
      <c r="T57" s="5">
        <v>0.35210000000000002</v>
      </c>
      <c r="U57" s="5" t="s">
        <v>95</v>
      </c>
      <c r="V57" s="5"/>
      <c r="W57" s="5"/>
    </row>
    <row r="58" spans="1:23" x14ac:dyDescent="0.2">
      <c r="C58" s="18"/>
      <c r="D58" s="18"/>
      <c r="E58" s="18"/>
      <c r="F58" s="18"/>
      <c r="G58" s="19"/>
      <c r="I58" s="20"/>
      <c r="J58" s="20"/>
      <c r="O58" s="5" t="s">
        <v>96</v>
      </c>
      <c r="P58" s="5">
        <v>-31.1</v>
      </c>
      <c r="Q58" s="5" t="s">
        <v>112</v>
      </c>
      <c r="R58" s="5" t="s">
        <v>97</v>
      </c>
      <c r="S58" s="5" t="s">
        <v>98</v>
      </c>
      <c r="T58" s="5">
        <v>3.95E-2</v>
      </c>
      <c r="U58" s="5" t="s">
        <v>99</v>
      </c>
      <c r="V58" s="5"/>
      <c r="W58" s="5"/>
    </row>
    <row r="59" spans="1:23" x14ac:dyDescent="0.2">
      <c r="C59" s="18"/>
      <c r="D59" s="18"/>
      <c r="E59" s="18"/>
      <c r="F59" s="18"/>
      <c r="G59" s="19"/>
      <c r="I59" s="20"/>
      <c r="J59" s="20"/>
      <c r="O59" s="5" t="s">
        <v>100</v>
      </c>
      <c r="P59" s="5">
        <v>-11.96</v>
      </c>
      <c r="Q59" s="5" t="s">
        <v>101</v>
      </c>
      <c r="R59" s="5" t="s">
        <v>23</v>
      </c>
      <c r="S59" s="5" t="s">
        <v>22</v>
      </c>
      <c r="T59" s="5">
        <v>0.65329999999999999</v>
      </c>
      <c r="U59" s="5" t="s">
        <v>102</v>
      </c>
      <c r="V59" s="5"/>
      <c r="W59" s="5"/>
    </row>
    <row r="60" spans="1:23" x14ac:dyDescent="0.2">
      <c r="C60" s="18"/>
      <c r="D60" s="18"/>
      <c r="E60" s="18"/>
      <c r="F60" s="18"/>
      <c r="G60" s="19"/>
      <c r="J60" s="20"/>
      <c r="O60" s="5"/>
      <c r="P60" s="5"/>
      <c r="Q60" s="5"/>
      <c r="R60" s="5"/>
      <c r="S60" s="5"/>
      <c r="T60" s="5"/>
      <c r="U60" s="5"/>
      <c r="V60" s="5"/>
      <c r="W60" s="5"/>
    </row>
    <row r="61" spans="1:23" x14ac:dyDescent="0.2">
      <c r="C61" s="18"/>
      <c r="D61" s="18"/>
      <c r="E61" s="18"/>
      <c r="F61" s="18"/>
      <c r="G61" s="19"/>
      <c r="H61" s="21"/>
      <c r="J61" s="20"/>
      <c r="O61" s="48" t="s">
        <v>62</v>
      </c>
      <c r="P61" s="48" t="s">
        <v>63</v>
      </c>
      <c r="Q61" s="48" t="s">
        <v>64</v>
      </c>
      <c r="R61" s="48" t="s">
        <v>57</v>
      </c>
      <c r="S61" s="48" t="s">
        <v>65</v>
      </c>
      <c r="T61" s="48" t="s">
        <v>66</v>
      </c>
      <c r="U61" s="48" t="s">
        <v>67</v>
      </c>
      <c r="V61" s="48" t="s">
        <v>68</v>
      </c>
      <c r="W61" s="48" t="s">
        <v>69</v>
      </c>
    </row>
    <row r="62" spans="1:23" x14ac:dyDescent="0.2">
      <c r="C62" s="18"/>
      <c r="D62" s="18"/>
      <c r="E62" s="18"/>
      <c r="F62" s="18"/>
      <c r="G62" s="19"/>
      <c r="J62" s="20"/>
      <c r="O62" s="5" t="s">
        <v>93</v>
      </c>
      <c r="P62" s="5">
        <v>143.6</v>
      </c>
      <c r="Q62" s="5">
        <v>162.69999999999999</v>
      </c>
      <c r="R62" s="5">
        <v>-19.14</v>
      </c>
      <c r="S62" s="5">
        <v>13.4</v>
      </c>
      <c r="T62" s="5">
        <v>7</v>
      </c>
      <c r="U62" s="5">
        <v>4</v>
      </c>
      <c r="V62" s="5">
        <v>2.02</v>
      </c>
      <c r="W62" s="5">
        <v>15</v>
      </c>
    </row>
    <row r="63" spans="1:23" x14ac:dyDescent="0.2">
      <c r="C63" s="18"/>
      <c r="D63" s="18"/>
      <c r="E63" s="18"/>
      <c r="F63" s="18"/>
      <c r="G63" s="19"/>
      <c r="J63" s="20"/>
      <c r="O63" s="5" t="s">
        <v>96</v>
      </c>
      <c r="P63" s="5">
        <v>143.6</v>
      </c>
      <c r="Q63" s="5">
        <v>174.7</v>
      </c>
      <c r="R63" s="5">
        <v>-31.1</v>
      </c>
      <c r="S63" s="5">
        <v>11.43</v>
      </c>
      <c r="T63" s="5">
        <v>7</v>
      </c>
      <c r="U63" s="5">
        <v>7</v>
      </c>
      <c r="V63" s="5">
        <v>3.8479999999999999</v>
      </c>
      <c r="W63" s="5">
        <v>15</v>
      </c>
    </row>
    <row r="64" spans="1:23" x14ac:dyDescent="0.2">
      <c r="C64" s="18"/>
      <c r="D64" s="18"/>
      <c r="E64" s="18"/>
      <c r="F64" s="18"/>
      <c r="G64" s="19"/>
      <c r="H64" s="21"/>
      <c r="J64" s="20"/>
      <c r="O64" s="5" t="s">
        <v>100</v>
      </c>
      <c r="P64" s="5">
        <v>162.69999999999999</v>
      </c>
      <c r="Q64" s="5">
        <v>174.7</v>
      </c>
      <c r="R64" s="5">
        <v>-11.96</v>
      </c>
      <c r="S64" s="5">
        <v>13.4</v>
      </c>
      <c r="T64" s="5">
        <v>4</v>
      </c>
      <c r="U64" s="5">
        <v>7</v>
      </c>
      <c r="V64" s="5">
        <v>1.262</v>
      </c>
      <c r="W64" s="5">
        <v>15</v>
      </c>
    </row>
    <row r="65" spans="3:23" x14ac:dyDescent="0.2">
      <c r="O65" s="2"/>
      <c r="P65" s="2"/>
      <c r="Q65" s="2"/>
      <c r="R65" s="2"/>
      <c r="S65" s="2"/>
      <c r="T65" s="2"/>
      <c r="U65" s="2"/>
      <c r="V65" s="2"/>
      <c r="W65" s="2"/>
    </row>
    <row r="66" spans="3:23" x14ac:dyDescent="0.2">
      <c r="O66" s="44" t="s">
        <v>123</v>
      </c>
      <c r="P66" s="2"/>
      <c r="Q66" s="2"/>
      <c r="R66" s="2"/>
      <c r="S66" s="2"/>
      <c r="T66" s="2"/>
      <c r="U66" s="2"/>
      <c r="V66" s="2"/>
      <c r="W66" s="2"/>
    </row>
    <row r="67" spans="3:23" x14ac:dyDescent="0.2">
      <c r="O67" s="2" t="s">
        <v>137</v>
      </c>
      <c r="P67" s="2" t="s">
        <v>125</v>
      </c>
      <c r="Q67" s="2"/>
      <c r="R67" s="2"/>
      <c r="S67" s="2"/>
      <c r="T67" s="2"/>
      <c r="U67" s="2"/>
      <c r="V67" s="2"/>
      <c r="W67" s="2"/>
    </row>
    <row r="68" spans="3:23" x14ac:dyDescent="0.2">
      <c r="C68" s="17"/>
      <c r="D68" s="17"/>
      <c r="O68" s="2" t="s">
        <v>138</v>
      </c>
      <c r="P68" s="2" t="s">
        <v>139</v>
      </c>
      <c r="Q68" s="2"/>
      <c r="R68" s="2"/>
      <c r="S68" s="2"/>
      <c r="T68" s="2"/>
      <c r="U68" s="2"/>
      <c r="V68" s="2"/>
      <c r="W68" s="2"/>
    </row>
    <row r="69" spans="3:23" x14ac:dyDescent="0.2">
      <c r="O69" s="2" t="s">
        <v>140</v>
      </c>
      <c r="P69" s="2" t="s">
        <v>141</v>
      </c>
      <c r="Q69" s="2"/>
      <c r="R69" s="2"/>
      <c r="S69" s="2"/>
      <c r="T69" s="2"/>
      <c r="U69" s="2"/>
      <c r="V69" s="2"/>
      <c r="W69" s="2"/>
    </row>
    <row r="85" spans="17:18" x14ac:dyDescent="0.2">
      <c r="Q85" s="49"/>
    </row>
    <row r="86" spans="17:18" x14ac:dyDescent="0.2">
      <c r="Q86" s="49"/>
      <c r="R86" s="49"/>
    </row>
    <row r="87" spans="17:18" x14ac:dyDescent="0.2">
      <c r="R87" s="49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F27CF-8CF5-A649-8DA0-9BEBC03FFAFE}">
  <dimension ref="A1:N30"/>
  <sheetViews>
    <sheetView zoomScale="69" workbookViewId="0">
      <selection activeCell="A3" sqref="A3"/>
    </sheetView>
  </sheetViews>
  <sheetFormatPr baseColWidth="10" defaultRowHeight="16" x14ac:dyDescent="0.2"/>
  <cols>
    <col min="1" max="1" width="15.5" customWidth="1"/>
    <col min="2" max="2" width="15.33203125" customWidth="1"/>
    <col min="3" max="5" width="19.83203125" customWidth="1"/>
    <col min="6" max="6" width="19.6640625" customWidth="1"/>
    <col min="7" max="7" width="33.5" customWidth="1"/>
    <col min="8" max="8" width="38.1640625" customWidth="1"/>
    <col min="9" max="9" width="39" customWidth="1"/>
    <col min="10" max="10" width="39.5" customWidth="1"/>
    <col min="11" max="11" width="35.33203125" customWidth="1"/>
    <col min="12" max="12" width="41.33203125" customWidth="1"/>
    <col min="13" max="13" width="24.1640625" customWidth="1"/>
  </cols>
  <sheetData>
    <row r="1" spans="1:14" x14ac:dyDescent="0.2">
      <c r="A1" s="24" t="s">
        <v>115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4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4" x14ac:dyDescent="0.2">
      <c r="A3" s="10" t="s">
        <v>169</v>
      </c>
      <c r="B3" s="11"/>
      <c r="C3" s="11"/>
      <c r="D3" s="11"/>
      <c r="E3" s="11"/>
      <c r="F3" s="11"/>
      <c r="G3" s="11"/>
      <c r="H3" s="11"/>
      <c r="I3" s="11"/>
      <c r="J3" s="11"/>
      <c r="K3" s="12"/>
      <c r="L3" s="50"/>
      <c r="M3" s="43"/>
    </row>
    <row r="4" spans="1:14" x14ac:dyDescent="0.2">
      <c r="A4" s="4" t="s">
        <v>10</v>
      </c>
      <c r="B4" s="32" t="s">
        <v>45</v>
      </c>
      <c r="C4" s="4" t="s">
        <v>1</v>
      </c>
      <c r="D4" s="3" t="s">
        <v>146</v>
      </c>
      <c r="E4" s="55" t="s">
        <v>149</v>
      </c>
      <c r="F4" s="55" t="s">
        <v>0</v>
      </c>
      <c r="G4" s="4" t="s">
        <v>25</v>
      </c>
      <c r="H4" s="4" t="s">
        <v>106</v>
      </c>
      <c r="I4" s="4" t="s">
        <v>28</v>
      </c>
      <c r="J4" s="4" t="s">
        <v>113</v>
      </c>
      <c r="K4" s="4" t="s">
        <v>107</v>
      </c>
      <c r="L4" s="18"/>
      <c r="M4" s="51"/>
      <c r="N4" s="1"/>
    </row>
    <row r="5" spans="1:14" x14ac:dyDescent="0.2">
      <c r="A5" s="5" t="s">
        <v>35</v>
      </c>
      <c r="B5" s="2" t="s">
        <v>38</v>
      </c>
      <c r="C5" s="33" t="s">
        <v>48</v>
      </c>
      <c r="D5" s="2" t="s">
        <v>147</v>
      </c>
      <c r="E5" s="59" t="s">
        <v>150</v>
      </c>
      <c r="F5" s="56" t="s">
        <v>18</v>
      </c>
      <c r="G5" s="5" t="s">
        <v>12</v>
      </c>
      <c r="H5" s="40">
        <v>44.179000000000002</v>
      </c>
      <c r="I5" s="5"/>
      <c r="J5" s="6">
        <f t="shared" ref="J5:J13" si="0">((H5-$I$14)/$I$14)*100</f>
        <v>63.279712461539894</v>
      </c>
      <c r="K5" s="22">
        <f>AVERAGE(J5:J6)</f>
        <v>51.465873287196601</v>
      </c>
      <c r="L5" s="18"/>
      <c r="M5" s="51"/>
      <c r="N5" s="1"/>
    </row>
    <row r="6" spans="1:14" x14ac:dyDescent="0.2">
      <c r="A6" s="5" t="s">
        <v>35</v>
      </c>
      <c r="B6" s="2" t="s">
        <v>38</v>
      </c>
      <c r="C6" s="33" t="s">
        <v>48</v>
      </c>
      <c r="D6" s="2" t="s">
        <v>147</v>
      </c>
      <c r="E6" s="59" t="s">
        <v>150</v>
      </c>
      <c r="F6" s="56" t="s">
        <v>18</v>
      </c>
      <c r="G6" s="5" t="s">
        <v>12</v>
      </c>
      <c r="H6" s="40">
        <v>37.786000000000001</v>
      </c>
      <c r="I6" s="56"/>
      <c r="J6" s="6">
        <f t="shared" si="0"/>
        <v>39.652034112853308</v>
      </c>
      <c r="K6" s="46"/>
      <c r="L6" s="18"/>
      <c r="M6" s="51"/>
      <c r="N6" s="1"/>
    </row>
    <row r="7" spans="1:14" x14ac:dyDescent="0.2">
      <c r="A7" s="5" t="s">
        <v>35</v>
      </c>
      <c r="B7" s="2" t="s">
        <v>37</v>
      </c>
      <c r="C7" s="33" t="s">
        <v>48</v>
      </c>
      <c r="D7" s="2" t="s">
        <v>147</v>
      </c>
      <c r="E7" s="59" t="s">
        <v>150</v>
      </c>
      <c r="F7" s="56" t="s">
        <v>18</v>
      </c>
      <c r="G7" s="5" t="s">
        <v>12</v>
      </c>
      <c r="H7" s="40">
        <v>36.451999999999998</v>
      </c>
      <c r="I7" s="56"/>
      <c r="J7" s="6">
        <f t="shared" si="0"/>
        <v>34.721747405963278</v>
      </c>
      <c r="K7" s="22">
        <f>AVERAGE(J7:J8)</f>
        <v>38.692956601280613</v>
      </c>
      <c r="L7" s="18"/>
      <c r="M7" s="51"/>
      <c r="N7" s="1"/>
    </row>
    <row r="8" spans="1:14" x14ac:dyDescent="0.2">
      <c r="A8" s="5" t="s">
        <v>35</v>
      </c>
      <c r="B8" s="2" t="s">
        <v>36</v>
      </c>
      <c r="C8" s="33" t="s">
        <v>48</v>
      </c>
      <c r="D8" s="2" t="s">
        <v>147</v>
      </c>
      <c r="E8" s="59" t="s">
        <v>150</v>
      </c>
      <c r="F8" s="56" t="s">
        <v>18</v>
      </c>
      <c r="G8" s="5" t="s">
        <v>12</v>
      </c>
      <c r="H8" s="40">
        <v>38.600999999999999</v>
      </c>
      <c r="I8" s="56"/>
      <c r="J8" s="6">
        <f t="shared" si="0"/>
        <v>42.664165796597956</v>
      </c>
      <c r="K8" s="46"/>
      <c r="L8" s="52"/>
      <c r="M8" s="51"/>
      <c r="N8" s="1"/>
    </row>
    <row r="9" spans="1:14" x14ac:dyDescent="0.2">
      <c r="A9" s="5" t="s">
        <v>35</v>
      </c>
      <c r="B9" s="2" t="s">
        <v>36</v>
      </c>
      <c r="C9" s="33" t="s">
        <v>48</v>
      </c>
      <c r="D9" s="2" t="s">
        <v>147</v>
      </c>
      <c r="E9" s="59" t="s">
        <v>150</v>
      </c>
      <c r="F9" s="56" t="s">
        <v>18</v>
      </c>
      <c r="G9" s="5" t="s">
        <v>12</v>
      </c>
      <c r="H9" s="40">
        <v>35.929000000000002</v>
      </c>
      <c r="I9" s="56"/>
      <c r="J9" s="6">
        <f t="shared" si="0"/>
        <v>32.788808914431442</v>
      </c>
      <c r="K9" s="22">
        <f>AVERAGE(J8)</f>
        <v>42.664165796597956</v>
      </c>
      <c r="L9" s="18"/>
      <c r="M9" s="18"/>
      <c r="N9" s="1"/>
    </row>
    <row r="10" spans="1:14" x14ac:dyDescent="0.2">
      <c r="A10" s="5" t="s">
        <v>35</v>
      </c>
      <c r="B10" s="2" t="s">
        <v>39</v>
      </c>
      <c r="C10" s="33" t="s">
        <v>48</v>
      </c>
      <c r="D10" s="2" t="s">
        <v>147</v>
      </c>
      <c r="E10" s="59" t="s">
        <v>150</v>
      </c>
      <c r="F10" s="56" t="s">
        <v>19</v>
      </c>
      <c r="G10" s="5" t="s">
        <v>26</v>
      </c>
      <c r="H10" s="40">
        <v>19.61</v>
      </c>
      <c r="I10" s="56"/>
      <c r="J10" s="6">
        <f t="shared" si="0"/>
        <v>-27.524046235297376</v>
      </c>
      <c r="K10" s="22">
        <f>AVERAGE(J10:J11)</f>
        <v>-28.53856175331935</v>
      </c>
      <c r="L10" s="18"/>
      <c r="M10" s="51"/>
      <c r="N10" s="1"/>
    </row>
    <row r="11" spans="1:14" x14ac:dyDescent="0.2">
      <c r="A11" s="5" t="s">
        <v>35</v>
      </c>
      <c r="B11" s="2" t="s">
        <v>39</v>
      </c>
      <c r="C11" s="33" t="s">
        <v>48</v>
      </c>
      <c r="D11" s="2" t="s">
        <v>147</v>
      </c>
      <c r="E11" s="59" t="s">
        <v>150</v>
      </c>
      <c r="F11" s="56" t="s">
        <v>19</v>
      </c>
      <c r="G11" s="5" t="s">
        <v>26</v>
      </c>
      <c r="H11" s="40">
        <v>19.061</v>
      </c>
      <c r="I11" s="56"/>
      <c r="J11" s="6">
        <f t="shared" si="0"/>
        <v>-29.553077271341323</v>
      </c>
      <c r="K11" s="46"/>
      <c r="L11" s="18"/>
      <c r="M11" s="18"/>
      <c r="N11" s="1"/>
    </row>
    <row r="12" spans="1:14" x14ac:dyDescent="0.2">
      <c r="A12" s="5" t="s">
        <v>35</v>
      </c>
      <c r="B12" s="2" t="s">
        <v>41</v>
      </c>
      <c r="C12" s="33" t="s">
        <v>48</v>
      </c>
      <c r="D12" s="2" t="s">
        <v>148</v>
      </c>
      <c r="E12" s="59" t="s">
        <v>150</v>
      </c>
      <c r="F12" s="56" t="s">
        <v>19</v>
      </c>
      <c r="G12" s="5" t="s">
        <v>26</v>
      </c>
      <c r="H12" s="40">
        <v>18.751000000000001</v>
      </c>
      <c r="I12" s="56"/>
      <c r="J12" s="6">
        <f t="shared" si="0"/>
        <v>-30.698796071293273</v>
      </c>
      <c r="K12" s="22">
        <f>AVERAGE(J12:J13)</f>
        <v>-26.370935701152185</v>
      </c>
      <c r="L12" s="18"/>
      <c r="M12" s="51"/>
      <c r="N12" s="1"/>
    </row>
    <row r="13" spans="1:14" x14ac:dyDescent="0.2">
      <c r="A13" s="5" t="s">
        <v>35</v>
      </c>
      <c r="B13" s="2" t="s">
        <v>41</v>
      </c>
      <c r="C13" s="33" t="s">
        <v>48</v>
      </c>
      <c r="D13" s="2" t="s">
        <v>148</v>
      </c>
      <c r="E13" s="59" t="s">
        <v>150</v>
      </c>
      <c r="F13" s="56" t="s">
        <v>19</v>
      </c>
      <c r="G13" s="5" t="s">
        <v>26</v>
      </c>
      <c r="H13" s="40">
        <v>21.093</v>
      </c>
      <c r="I13" s="56"/>
      <c r="J13" s="6">
        <f t="shared" si="0"/>
        <v>-22.043075331011096</v>
      </c>
      <c r="K13" s="46"/>
      <c r="L13" s="18"/>
      <c r="M13" s="51"/>
      <c r="N13" s="1"/>
    </row>
    <row r="14" spans="1:14" x14ac:dyDescent="0.2">
      <c r="A14" s="5"/>
      <c r="B14" s="2"/>
      <c r="C14" s="33"/>
      <c r="D14" s="2"/>
      <c r="E14" s="59"/>
      <c r="F14" s="56"/>
      <c r="G14" s="5"/>
      <c r="H14" s="40"/>
      <c r="I14" s="57">
        <f>AVERAGE(H19:H22)</f>
        <v>27.05725</v>
      </c>
      <c r="J14" s="6"/>
      <c r="K14" s="46"/>
      <c r="L14" s="18"/>
      <c r="M14" s="51"/>
      <c r="N14" s="1"/>
    </row>
    <row r="15" spans="1:14" x14ac:dyDescent="0.2">
      <c r="A15" s="8" t="s">
        <v>35</v>
      </c>
      <c r="B15" s="38" t="s">
        <v>43</v>
      </c>
      <c r="C15" s="39" t="s">
        <v>114</v>
      </c>
      <c r="D15" s="2" t="s">
        <v>147</v>
      </c>
      <c r="E15" s="59" t="s">
        <v>150</v>
      </c>
      <c r="F15" s="39" t="s">
        <v>18</v>
      </c>
      <c r="G15" s="39" t="s">
        <v>12</v>
      </c>
      <c r="H15" s="40">
        <v>42.228999999999999</v>
      </c>
      <c r="I15" s="39"/>
      <c r="J15" s="6">
        <f t="shared" ref="J15:J22" si="1">((H15-$I$22)/$I$22)*100</f>
        <v>56.072771623132432</v>
      </c>
      <c r="K15" s="22">
        <f>AVERAGE(J15:J16)</f>
        <v>72.306867845032301</v>
      </c>
      <c r="L15" s="52"/>
      <c r="M15" s="18"/>
      <c r="N15" s="1"/>
    </row>
    <row r="16" spans="1:14" x14ac:dyDescent="0.2">
      <c r="A16" s="5" t="s">
        <v>35</v>
      </c>
      <c r="B16" s="2" t="s">
        <v>43</v>
      </c>
      <c r="C16" s="39" t="s">
        <v>114</v>
      </c>
      <c r="D16" s="2" t="s">
        <v>147</v>
      </c>
      <c r="E16" s="59" t="s">
        <v>150</v>
      </c>
      <c r="F16" s="56" t="s">
        <v>18</v>
      </c>
      <c r="G16" s="5" t="s">
        <v>12</v>
      </c>
      <c r="H16" s="40">
        <v>51.014000000000003</v>
      </c>
      <c r="I16" s="56"/>
      <c r="J16" s="6">
        <f t="shared" si="1"/>
        <v>88.540964066932176</v>
      </c>
      <c r="K16" s="46"/>
      <c r="L16" s="18"/>
      <c r="M16" s="51"/>
      <c r="N16" s="1"/>
    </row>
    <row r="17" spans="1:14" x14ac:dyDescent="0.2">
      <c r="A17" s="5" t="s">
        <v>35</v>
      </c>
      <c r="B17" s="2" t="s">
        <v>42</v>
      </c>
      <c r="C17" s="39" t="s">
        <v>114</v>
      </c>
      <c r="D17" s="2" t="s">
        <v>148</v>
      </c>
      <c r="E17" s="59" t="s">
        <v>150</v>
      </c>
      <c r="F17" s="56" t="s">
        <v>18</v>
      </c>
      <c r="G17" s="5" t="s">
        <v>12</v>
      </c>
      <c r="H17" s="40">
        <v>39.491</v>
      </c>
      <c r="I17" s="56"/>
      <c r="J17" s="6">
        <f t="shared" si="1"/>
        <v>45.953487512589049</v>
      </c>
      <c r="K17" s="22">
        <f>AVERAGE(J17:J18)</f>
        <v>42.830479815945822</v>
      </c>
      <c r="L17" s="18"/>
      <c r="M17" s="51"/>
      <c r="N17" s="1"/>
    </row>
    <row r="18" spans="1:14" x14ac:dyDescent="0.2">
      <c r="A18" s="5" t="s">
        <v>35</v>
      </c>
      <c r="B18" s="31" t="s">
        <v>42</v>
      </c>
      <c r="C18" s="39" t="s">
        <v>114</v>
      </c>
      <c r="D18" s="2" t="s">
        <v>148</v>
      </c>
      <c r="E18" s="59" t="s">
        <v>150</v>
      </c>
      <c r="F18" s="56" t="s">
        <v>18</v>
      </c>
      <c r="G18" s="5" t="s">
        <v>12</v>
      </c>
      <c r="H18" s="40">
        <v>37.801000000000002</v>
      </c>
      <c r="I18" s="58"/>
      <c r="J18" s="6">
        <f t="shared" si="1"/>
        <v>39.707472119302601</v>
      </c>
      <c r="K18" s="46"/>
      <c r="L18" s="18"/>
      <c r="M18" s="51"/>
      <c r="N18" s="1"/>
    </row>
    <row r="19" spans="1:14" x14ac:dyDescent="0.2">
      <c r="A19" s="5" t="s">
        <v>35</v>
      </c>
      <c r="B19" s="2" t="s">
        <v>40</v>
      </c>
      <c r="C19" s="39" t="s">
        <v>114</v>
      </c>
      <c r="D19" s="2" t="s">
        <v>148</v>
      </c>
      <c r="E19" s="59" t="s">
        <v>150</v>
      </c>
      <c r="F19" s="56" t="s">
        <v>19</v>
      </c>
      <c r="G19" s="5" t="s">
        <v>26</v>
      </c>
      <c r="H19" s="40">
        <v>28.484999999999999</v>
      </c>
      <c r="I19" s="56"/>
      <c r="J19" s="6">
        <f t="shared" si="1"/>
        <v>5.2767742471980696</v>
      </c>
      <c r="K19" s="22">
        <f>AVERAGE(J19:J20)</f>
        <v>10.517513790204108</v>
      </c>
      <c r="L19" s="18"/>
      <c r="M19" s="18"/>
      <c r="N19" s="1"/>
    </row>
    <row r="20" spans="1:14" x14ac:dyDescent="0.2">
      <c r="A20" s="5" t="s">
        <v>35</v>
      </c>
      <c r="B20" s="2" t="s">
        <v>40</v>
      </c>
      <c r="C20" s="39" t="s">
        <v>114</v>
      </c>
      <c r="D20" s="2" t="s">
        <v>148</v>
      </c>
      <c r="E20" s="59" t="s">
        <v>150</v>
      </c>
      <c r="F20" s="56" t="s">
        <v>19</v>
      </c>
      <c r="G20" s="5" t="s">
        <v>26</v>
      </c>
      <c r="H20" s="40">
        <v>31.321000000000002</v>
      </c>
      <c r="I20" s="56"/>
      <c r="J20" s="6">
        <f t="shared" si="1"/>
        <v>15.758253333210146</v>
      </c>
      <c r="K20" s="46"/>
      <c r="L20" s="18"/>
      <c r="M20" s="51"/>
      <c r="N20" s="1"/>
    </row>
    <row r="21" spans="1:14" x14ac:dyDescent="0.2">
      <c r="A21" s="5" t="s">
        <v>35</v>
      </c>
      <c r="B21" s="2" t="s">
        <v>44</v>
      </c>
      <c r="C21" s="39" t="s">
        <v>114</v>
      </c>
      <c r="D21" s="2" t="s">
        <v>148</v>
      </c>
      <c r="E21" s="59" t="s">
        <v>150</v>
      </c>
      <c r="F21" s="56" t="s">
        <v>19</v>
      </c>
      <c r="G21" s="5" t="s">
        <v>26</v>
      </c>
      <c r="H21" s="40">
        <v>24.954999999999998</v>
      </c>
      <c r="I21" s="56"/>
      <c r="J21" s="6">
        <f t="shared" si="1"/>
        <v>-7.7696366038677303</v>
      </c>
      <c r="K21" s="22">
        <f>AVERAGE(J21:J22)</f>
        <v>-10.517513790204108</v>
      </c>
      <c r="L21" s="18"/>
      <c r="M21" s="51"/>
      <c r="N21" s="1"/>
    </row>
    <row r="22" spans="1:14" x14ac:dyDescent="0.2">
      <c r="A22" s="5" t="s">
        <v>35</v>
      </c>
      <c r="B22" s="2" t="s">
        <v>44</v>
      </c>
      <c r="C22" s="39" t="s">
        <v>114</v>
      </c>
      <c r="D22" s="2" t="s">
        <v>148</v>
      </c>
      <c r="E22" s="59" t="s">
        <v>150</v>
      </c>
      <c r="F22" s="56" t="s">
        <v>19</v>
      </c>
      <c r="G22" s="5" t="s">
        <v>26</v>
      </c>
      <c r="H22" s="40">
        <v>23.468</v>
      </c>
      <c r="I22" s="57">
        <f>AVERAGE(H19:H22)</f>
        <v>27.05725</v>
      </c>
      <c r="J22" s="6">
        <f t="shared" si="1"/>
        <v>-13.265390976540484</v>
      </c>
      <c r="K22" s="46"/>
      <c r="L22" s="52"/>
      <c r="M22" s="51"/>
      <c r="N22" s="1"/>
    </row>
    <row r="23" spans="1:14" x14ac:dyDescent="0.2">
      <c r="A23" s="17" t="s">
        <v>11</v>
      </c>
      <c r="B23" t="s">
        <v>46</v>
      </c>
      <c r="H23" t="s">
        <v>49</v>
      </c>
      <c r="J23" s="20"/>
      <c r="K23" t="s">
        <v>47</v>
      </c>
      <c r="L23" s="18"/>
      <c r="M23" s="51"/>
      <c r="N23" s="1"/>
    </row>
    <row r="24" spans="1:14" x14ac:dyDescent="0.2">
      <c r="J24" s="20"/>
      <c r="L24" s="18"/>
      <c r="M24" s="18"/>
      <c r="N24" s="1"/>
    </row>
    <row r="25" spans="1:14" x14ac:dyDescent="0.2">
      <c r="J25" s="20"/>
      <c r="L25" s="18"/>
      <c r="M25" s="18"/>
      <c r="N25" s="1"/>
    </row>
    <row r="26" spans="1:14" x14ac:dyDescent="0.2">
      <c r="J26" s="20"/>
      <c r="L26" s="18"/>
      <c r="M26" s="18"/>
      <c r="N26" s="1"/>
    </row>
    <row r="27" spans="1:14" x14ac:dyDescent="0.2">
      <c r="L27" s="18"/>
      <c r="M27" s="18"/>
      <c r="N27" s="1"/>
    </row>
    <row r="28" spans="1:14" x14ac:dyDescent="0.2">
      <c r="L28" s="52"/>
      <c r="M28" s="18"/>
      <c r="N28" s="1"/>
    </row>
    <row r="29" spans="1:14" x14ac:dyDescent="0.2">
      <c r="L29" s="18"/>
      <c r="M29" s="18"/>
    </row>
    <row r="30" spans="1:14" x14ac:dyDescent="0.2">
      <c r="L30" s="18"/>
      <c r="M30" s="18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1d</vt:lpstr>
      <vt:lpstr>1f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 Kraft</dc:creator>
  <cp:lastModifiedBy>Marle Georgina Kraft</cp:lastModifiedBy>
  <dcterms:created xsi:type="dcterms:W3CDTF">2023-07-03T09:24:35Z</dcterms:created>
  <dcterms:modified xsi:type="dcterms:W3CDTF">2025-04-02T19:56:36Z</dcterms:modified>
</cp:coreProperties>
</file>