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Artikel\IN BEARBEITUNG\Tissue Engineered HEart Repair NHP study\Proofs\"/>
    </mc:Choice>
  </mc:AlternateContent>
  <xr:revisionPtr revIDLastSave="0" documentId="13_ncr:1_{3C520AD4-D6AA-4C10-AF33-AE68FB568755}" xr6:coauthVersionLast="47" xr6:coauthVersionMax="47" xr10:uidLastSave="{00000000-0000-0000-0000-000000000000}"/>
  <bookViews>
    <workbookView xWindow="-18120" yWindow="-120" windowWidth="18240" windowHeight="28440" firstSheet="1" activeTab="7" xr2:uid="{EB666CD5-A93C-4BE5-951C-CD4E6991F689}"/>
  </bookViews>
  <sheets>
    <sheet name="Figure 1b" sheetId="5" r:id="rId1"/>
    <sheet name="Figure 2c,d,e,f,h" sheetId="9" r:id="rId2"/>
    <sheet name="Figure 3c,d,e" sheetId="6" r:id="rId3"/>
    <sheet name="Figure 4a" sheetId="1" r:id="rId4"/>
    <sheet name="Figure 4b+c" sheetId="2" r:id="rId5"/>
    <sheet name="Figure 5d" sheetId="3" r:id="rId6"/>
    <sheet name="Figure 5e" sheetId="4" r:id="rId7"/>
    <sheet name="Extended Data Figure 1" sheetId="7" r:id="rId8"/>
    <sheet name="Extended Data Figure 2d" sheetId="10" r:id="rId9"/>
    <sheet name="Extended Data Figure 4c" sheetId="11" r:id="rId10"/>
    <sheet name="Extended Data Figure 7b-f" sheetId="8" r:id="rId11"/>
    <sheet name="Source Data Flow Cytometry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" i="8" l="1"/>
  <c r="H45" i="2"/>
  <c r="T40" i="8" l="1"/>
  <c r="R40" i="8"/>
  <c r="S40" i="8" s="1"/>
  <c r="Q40" i="8"/>
  <c r="T39" i="8"/>
  <c r="R39" i="8"/>
  <c r="Q39" i="8"/>
  <c r="T38" i="8"/>
  <c r="R38" i="8"/>
  <c r="S38" i="8" s="1"/>
  <c r="Q38" i="8"/>
  <c r="T37" i="8"/>
  <c r="R37" i="8"/>
  <c r="Q37" i="8"/>
  <c r="T36" i="8"/>
  <c r="R36" i="8"/>
  <c r="Q36" i="8"/>
  <c r="T33" i="8"/>
  <c r="R33" i="8"/>
  <c r="Q33" i="8"/>
  <c r="T32" i="8"/>
  <c r="R32" i="8"/>
  <c r="S32" i="8" s="1"/>
  <c r="Q32" i="8"/>
  <c r="T31" i="8"/>
  <c r="R31" i="8"/>
  <c r="Q31" i="8"/>
  <c r="T30" i="8"/>
  <c r="R30" i="8"/>
  <c r="S30" i="8" s="1"/>
  <c r="Q30" i="8"/>
  <c r="T29" i="8"/>
  <c r="R29" i="8"/>
  <c r="Q29" i="8"/>
  <c r="T26" i="8"/>
  <c r="R26" i="8"/>
  <c r="S26" i="8" s="1"/>
  <c r="Q26" i="8"/>
  <c r="T25" i="8"/>
  <c r="R25" i="8"/>
  <c r="Q25" i="8"/>
  <c r="T24" i="8"/>
  <c r="R24" i="8"/>
  <c r="Q24" i="8"/>
  <c r="T23" i="8"/>
  <c r="R23" i="8"/>
  <c r="Q23" i="8"/>
  <c r="T22" i="8"/>
  <c r="R22" i="8"/>
  <c r="S22" i="8" s="1"/>
  <c r="Q22" i="8"/>
  <c r="T19" i="8"/>
  <c r="R19" i="8"/>
  <c r="Q19" i="8"/>
  <c r="T18" i="8"/>
  <c r="R18" i="8"/>
  <c r="S18" i="8" s="1"/>
  <c r="T17" i="8"/>
  <c r="R17" i="8"/>
  <c r="Q17" i="8"/>
  <c r="T16" i="8"/>
  <c r="R16" i="8"/>
  <c r="Q16" i="8"/>
  <c r="T15" i="8"/>
  <c r="R15" i="8"/>
  <c r="Q15" i="8"/>
  <c r="Q9" i="8"/>
  <c r="R9" i="8"/>
  <c r="T9" i="8"/>
  <c r="Q10" i="8"/>
  <c r="R10" i="8"/>
  <c r="T10" i="8"/>
  <c r="Q11" i="8"/>
  <c r="R11" i="8"/>
  <c r="T11" i="8"/>
  <c r="Q12" i="8"/>
  <c r="R12" i="8"/>
  <c r="T12" i="8"/>
  <c r="T8" i="8"/>
  <c r="R8" i="8"/>
  <c r="Q8" i="8"/>
  <c r="Y14" i="11"/>
  <c r="W14" i="11"/>
  <c r="V14" i="11"/>
  <c r="Y13" i="11"/>
  <c r="W13" i="11"/>
  <c r="X13" i="11" s="1"/>
  <c r="V13" i="11"/>
  <c r="Y12" i="11"/>
  <c r="W12" i="11"/>
  <c r="V12" i="11"/>
  <c r="Y11" i="11"/>
  <c r="W11" i="11"/>
  <c r="V11" i="11"/>
  <c r="Y10" i="11"/>
  <c r="W10" i="11"/>
  <c r="V10" i="11"/>
  <c r="Y9" i="11"/>
  <c r="W9" i="11"/>
  <c r="X9" i="11" s="1"/>
  <c r="V9" i="11"/>
  <c r="V23" i="11"/>
  <c r="W23" i="11"/>
  <c r="Y23" i="11"/>
  <c r="Y22" i="11"/>
  <c r="W22" i="11"/>
  <c r="X22" i="11" s="1"/>
  <c r="V22" i="11"/>
  <c r="Y21" i="11"/>
  <c r="W21" i="11"/>
  <c r="V21" i="11"/>
  <c r="Y20" i="11"/>
  <c r="W20" i="11"/>
  <c r="X20" i="11" s="1"/>
  <c r="V20" i="11"/>
  <c r="Y19" i="11"/>
  <c r="W19" i="11"/>
  <c r="V19" i="11"/>
  <c r="Y18" i="11"/>
  <c r="W18" i="11"/>
  <c r="V18" i="11"/>
  <c r="M22" i="11"/>
  <c r="K22" i="11"/>
  <c r="J22" i="11"/>
  <c r="M21" i="11"/>
  <c r="K21" i="11"/>
  <c r="L21" i="11" s="1"/>
  <c r="J21" i="11"/>
  <c r="M20" i="11"/>
  <c r="K20" i="11"/>
  <c r="L20" i="11" s="1"/>
  <c r="J20" i="11"/>
  <c r="M19" i="11"/>
  <c r="K19" i="11"/>
  <c r="L19" i="11" s="1"/>
  <c r="J19" i="11"/>
  <c r="M18" i="11"/>
  <c r="K18" i="11"/>
  <c r="J18" i="11"/>
  <c r="J10" i="11"/>
  <c r="K10" i="11"/>
  <c r="L10" i="11" s="1"/>
  <c r="M10" i="11"/>
  <c r="J11" i="11"/>
  <c r="K11" i="11"/>
  <c r="M11" i="11"/>
  <c r="L11" i="11" s="1"/>
  <c r="J12" i="11"/>
  <c r="K12" i="11"/>
  <c r="M12" i="11"/>
  <c r="J13" i="11"/>
  <c r="K13" i="11"/>
  <c r="L13" i="11"/>
  <c r="M13" i="11"/>
  <c r="M9" i="11"/>
  <c r="K9" i="11"/>
  <c r="J9" i="11"/>
  <c r="S16" i="8" l="1"/>
  <c r="S19" i="8"/>
  <c r="S31" i="8"/>
  <c r="S11" i="8"/>
  <c r="X23" i="11"/>
  <c r="S12" i="8"/>
  <c r="L12" i="11"/>
  <c r="X18" i="11"/>
  <c r="X11" i="11"/>
  <c r="S9" i="8"/>
  <c r="S24" i="8"/>
  <c r="S36" i="8"/>
  <c r="L18" i="11"/>
  <c r="X21" i="11"/>
  <c r="X14" i="11"/>
  <c r="S17" i="8"/>
  <c r="S29" i="8"/>
  <c r="S39" i="8"/>
  <c r="X19" i="11"/>
  <c r="X12" i="11"/>
  <c r="S15" i="8"/>
  <c r="S25" i="8"/>
  <c r="S37" i="8"/>
  <c r="L22" i="11"/>
  <c r="X10" i="11"/>
  <c r="S10" i="8"/>
  <c r="S23" i="8"/>
  <c r="S33" i="8"/>
  <c r="S8" i="8"/>
  <c r="L9" i="11"/>
  <c r="H48" i="2"/>
  <c r="H46" i="2"/>
  <c r="H47" i="2" s="1"/>
  <c r="D40" i="2"/>
  <c r="E40" i="2"/>
  <c r="F40" i="2"/>
  <c r="G40" i="2"/>
  <c r="H40" i="2"/>
  <c r="D41" i="2"/>
  <c r="E41" i="2"/>
  <c r="F41" i="2"/>
  <c r="F42" i="2" s="1"/>
  <c r="G41" i="2"/>
  <c r="G42" i="2" s="1"/>
  <c r="H41" i="2"/>
  <c r="D43" i="2"/>
  <c r="E43" i="2"/>
  <c r="F43" i="2"/>
  <c r="G43" i="2"/>
  <c r="H43" i="2"/>
  <c r="C43" i="2"/>
  <c r="C41" i="2"/>
  <c r="C40" i="2"/>
  <c r="D35" i="2"/>
  <c r="E35" i="2"/>
  <c r="F35" i="2"/>
  <c r="G35" i="2"/>
  <c r="H35" i="2"/>
  <c r="D36" i="2"/>
  <c r="D37" i="2" s="1"/>
  <c r="E36" i="2"/>
  <c r="F36" i="2"/>
  <c r="G36" i="2"/>
  <c r="G37" i="2" s="1"/>
  <c r="H36" i="2"/>
  <c r="D38" i="2"/>
  <c r="E38" i="2"/>
  <c r="F38" i="2"/>
  <c r="F37" i="2" s="1"/>
  <c r="G38" i="2"/>
  <c r="H38" i="2"/>
  <c r="C38" i="2"/>
  <c r="C36" i="2"/>
  <c r="C37" i="2" s="1"/>
  <c r="C35" i="2"/>
  <c r="C24" i="2"/>
  <c r="H27" i="2"/>
  <c r="G27" i="2"/>
  <c r="F27" i="2"/>
  <c r="E27" i="2"/>
  <c r="D27" i="2"/>
  <c r="C27" i="2"/>
  <c r="H25" i="2"/>
  <c r="H26" i="2" s="1"/>
  <c r="G25" i="2"/>
  <c r="G26" i="2" s="1"/>
  <c r="F25" i="2"/>
  <c r="F26" i="2" s="1"/>
  <c r="E25" i="2"/>
  <c r="E26" i="2" s="1"/>
  <c r="D25" i="2"/>
  <c r="D26" i="2" s="1"/>
  <c r="C25" i="2"/>
  <c r="C26" i="2" s="1"/>
  <c r="H24" i="2"/>
  <c r="G24" i="2"/>
  <c r="F24" i="2"/>
  <c r="E24" i="2"/>
  <c r="D24" i="2"/>
  <c r="D12" i="2"/>
  <c r="E12" i="2"/>
  <c r="F12" i="2"/>
  <c r="G12" i="2"/>
  <c r="H12" i="2"/>
  <c r="D13" i="2"/>
  <c r="E13" i="2"/>
  <c r="E14" i="2" s="1"/>
  <c r="F13" i="2"/>
  <c r="F14" i="2" s="1"/>
  <c r="G13" i="2"/>
  <c r="G14" i="2" s="1"/>
  <c r="H13" i="2"/>
  <c r="D14" i="2"/>
  <c r="D15" i="2"/>
  <c r="E15" i="2"/>
  <c r="F15" i="2"/>
  <c r="G15" i="2"/>
  <c r="H15" i="2"/>
  <c r="C15" i="2"/>
  <c r="C13" i="2"/>
  <c r="C12" i="2"/>
  <c r="E37" i="2" l="1"/>
  <c r="D42" i="2"/>
  <c r="C14" i="2"/>
  <c r="H37" i="2"/>
  <c r="E42" i="2"/>
  <c r="H14" i="2"/>
  <c r="H42" i="2"/>
  <c r="C42" i="2"/>
  <c r="K384" i="12"/>
  <c r="E384" i="12"/>
  <c r="G383" i="12"/>
  <c r="L382" i="12"/>
  <c r="K382" i="12"/>
  <c r="T381" i="12"/>
  <c r="E381" i="12"/>
  <c r="D381" i="12"/>
  <c r="M379" i="12"/>
  <c r="U378" i="12"/>
  <c r="P378" i="12"/>
  <c r="S377" i="12"/>
  <c r="K377" i="12"/>
  <c r="J377" i="12"/>
  <c r="T376" i="12"/>
  <c r="S376" i="12"/>
  <c r="L376" i="12"/>
  <c r="K376" i="12"/>
  <c r="V374" i="12"/>
  <c r="V381" i="12" s="1"/>
  <c r="U374" i="12"/>
  <c r="U383" i="12" s="1"/>
  <c r="T374" i="12"/>
  <c r="T378" i="12" s="1"/>
  <c r="S374" i="12"/>
  <c r="S381" i="12" s="1"/>
  <c r="R374" i="12"/>
  <c r="R384" i="12" s="1"/>
  <c r="Q374" i="12"/>
  <c r="Q383" i="12" s="1"/>
  <c r="P374" i="12"/>
  <c r="P383" i="12" s="1"/>
  <c r="O374" i="12"/>
  <c r="N374" i="12"/>
  <c r="N378" i="12" s="1"/>
  <c r="M374" i="12"/>
  <c r="M383" i="12" s="1"/>
  <c r="L374" i="12"/>
  <c r="L378" i="12" s="1"/>
  <c r="K374" i="12"/>
  <c r="K381" i="12" s="1"/>
  <c r="J374" i="12"/>
  <c r="J384" i="12" s="1"/>
  <c r="I374" i="12"/>
  <c r="I383" i="12" s="1"/>
  <c r="H374" i="12"/>
  <c r="G374" i="12"/>
  <c r="F374" i="12"/>
  <c r="E374" i="12"/>
  <c r="E383" i="12" s="1"/>
  <c r="D374" i="12"/>
  <c r="D378" i="12" s="1"/>
  <c r="S371" i="12"/>
  <c r="L371" i="12"/>
  <c r="M370" i="12"/>
  <c r="U368" i="12"/>
  <c r="T368" i="12"/>
  <c r="M368" i="12"/>
  <c r="D368" i="12"/>
  <c r="M367" i="12"/>
  <c r="K366" i="12"/>
  <c r="J366" i="12"/>
  <c r="T365" i="12"/>
  <c r="L365" i="12"/>
  <c r="K365" i="12"/>
  <c r="D365" i="12"/>
  <c r="T363" i="12"/>
  <c r="S363" i="12"/>
  <c r="L363" i="12"/>
  <c r="U362" i="12"/>
  <c r="M362" i="12"/>
  <c r="L362" i="12"/>
  <c r="D362" i="12"/>
  <c r="V360" i="12"/>
  <c r="U360" i="12"/>
  <c r="U364" i="12" s="1"/>
  <c r="T360" i="12"/>
  <c r="T367" i="12" s="1"/>
  <c r="S360" i="12"/>
  <c r="S370" i="12" s="1"/>
  <c r="R360" i="12"/>
  <c r="R363" i="12" s="1"/>
  <c r="Q360" i="12"/>
  <c r="Q369" i="12" s="1"/>
  <c r="P360" i="12"/>
  <c r="P369" i="12" s="1"/>
  <c r="O360" i="12"/>
  <c r="O369" i="12" s="1"/>
  <c r="N360" i="12"/>
  <c r="M360" i="12"/>
  <c r="M364" i="12" s="1"/>
  <c r="L360" i="12"/>
  <c r="L367" i="12" s="1"/>
  <c r="K360" i="12"/>
  <c r="K370" i="12" s="1"/>
  <c r="J360" i="12"/>
  <c r="J371" i="12" s="1"/>
  <c r="I360" i="12"/>
  <c r="H360" i="12"/>
  <c r="G360" i="12"/>
  <c r="F360" i="12"/>
  <c r="E360" i="12"/>
  <c r="E364" i="12" s="1"/>
  <c r="D360" i="12"/>
  <c r="D367" i="12" s="1"/>
  <c r="L357" i="12"/>
  <c r="E357" i="12"/>
  <c r="M356" i="12"/>
  <c r="G356" i="12"/>
  <c r="U354" i="12"/>
  <c r="T354" i="12"/>
  <c r="L354" i="12"/>
  <c r="V353" i="12"/>
  <c r="O353" i="12"/>
  <c r="G353" i="12"/>
  <c r="L352" i="12"/>
  <c r="V351" i="12"/>
  <c r="N351" i="12"/>
  <c r="M351" i="12"/>
  <c r="F351" i="12"/>
  <c r="O350" i="12"/>
  <c r="I350" i="12"/>
  <c r="E349" i="12"/>
  <c r="D349" i="12"/>
  <c r="O348" i="12"/>
  <c r="G348" i="12"/>
  <c r="F348" i="12"/>
  <c r="V346" i="12"/>
  <c r="V350" i="12" s="1"/>
  <c r="U346" i="12"/>
  <c r="U353" i="12" s="1"/>
  <c r="T346" i="12"/>
  <c r="T356" i="12" s="1"/>
  <c r="S346" i="12"/>
  <c r="S355" i="12" s="1"/>
  <c r="R346" i="12"/>
  <c r="R357" i="12" s="1"/>
  <c r="Q346" i="12"/>
  <c r="Q355" i="12" s="1"/>
  <c r="P346" i="12"/>
  <c r="O346" i="12"/>
  <c r="O355" i="12" s="1"/>
  <c r="N346" i="12"/>
  <c r="N350" i="12" s="1"/>
  <c r="M346" i="12"/>
  <c r="M353" i="12" s="1"/>
  <c r="L346" i="12"/>
  <c r="L356" i="12" s="1"/>
  <c r="K346" i="12"/>
  <c r="K354" i="12" s="1"/>
  <c r="J346" i="12"/>
  <c r="I346" i="12"/>
  <c r="I352" i="12" s="1"/>
  <c r="H346" i="12"/>
  <c r="G346" i="12"/>
  <c r="G355" i="12" s="1"/>
  <c r="F346" i="12"/>
  <c r="F350" i="12" s="1"/>
  <c r="E346" i="12"/>
  <c r="E353" i="12" s="1"/>
  <c r="D346" i="12"/>
  <c r="D356" i="12" s="1"/>
  <c r="I298" i="12"/>
  <c r="T296" i="12"/>
  <c r="D296" i="12"/>
  <c r="R295" i="12"/>
  <c r="T294" i="12"/>
  <c r="T292" i="12"/>
  <c r="D292" i="12"/>
  <c r="V291" i="12"/>
  <c r="E291" i="12"/>
  <c r="V290" i="12"/>
  <c r="V288" i="12"/>
  <c r="V299" i="12" s="1"/>
  <c r="U288" i="12"/>
  <c r="U294" i="12" s="1"/>
  <c r="T288" i="12"/>
  <c r="S288" i="12"/>
  <c r="R288" i="12"/>
  <c r="R292" i="12" s="1"/>
  <c r="Q288" i="12"/>
  <c r="Q297" i="12" s="1"/>
  <c r="P288" i="12"/>
  <c r="P292" i="12" s="1"/>
  <c r="O288" i="12"/>
  <c r="N288" i="12"/>
  <c r="M288" i="12"/>
  <c r="M290" i="12" s="1"/>
  <c r="L288" i="12"/>
  <c r="K288" i="12"/>
  <c r="J288" i="12"/>
  <c r="J295" i="12" s="1"/>
  <c r="I288" i="12"/>
  <c r="I293" i="12" s="1"/>
  <c r="H288" i="12"/>
  <c r="H298" i="12" s="1"/>
  <c r="G288" i="12"/>
  <c r="F288" i="12"/>
  <c r="E288" i="12"/>
  <c r="D288" i="12"/>
  <c r="K284" i="12"/>
  <c r="H284" i="12"/>
  <c r="U282" i="12"/>
  <c r="M281" i="12"/>
  <c r="K280" i="12"/>
  <c r="U279" i="12"/>
  <c r="M279" i="12"/>
  <c r="K279" i="12"/>
  <c r="U278" i="12"/>
  <c r="M278" i="12"/>
  <c r="M277" i="12"/>
  <c r="K277" i="12"/>
  <c r="P276" i="12"/>
  <c r="H276" i="12"/>
  <c r="G276" i="12"/>
  <c r="N275" i="12"/>
  <c r="V273" i="12"/>
  <c r="U273" i="12"/>
  <c r="U281" i="12" s="1"/>
  <c r="T273" i="12"/>
  <c r="T280" i="12" s="1"/>
  <c r="S273" i="12"/>
  <c r="S282" i="12" s="1"/>
  <c r="R273" i="12"/>
  <c r="R275" i="12" s="1"/>
  <c r="Q273" i="12"/>
  <c r="P273" i="12"/>
  <c r="P283" i="12" s="1"/>
  <c r="O273" i="12"/>
  <c r="O280" i="12" s="1"/>
  <c r="N273" i="12"/>
  <c r="M273" i="12"/>
  <c r="L273" i="12"/>
  <c r="K273" i="12"/>
  <c r="K282" i="12" s="1"/>
  <c r="J273" i="12"/>
  <c r="J283" i="12" s="1"/>
  <c r="I273" i="12"/>
  <c r="H273" i="12"/>
  <c r="H283" i="12" s="1"/>
  <c r="G273" i="12"/>
  <c r="G283" i="12" s="1"/>
  <c r="F273" i="12"/>
  <c r="E273" i="12"/>
  <c r="E279" i="12" s="1"/>
  <c r="D273" i="12"/>
  <c r="O268" i="12"/>
  <c r="J268" i="12"/>
  <c r="N267" i="12"/>
  <c r="G267" i="12"/>
  <c r="V266" i="12"/>
  <c r="R266" i="12"/>
  <c r="N266" i="12"/>
  <c r="H266" i="12"/>
  <c r="T265" i="12"/>
  <c r="E265" i="12"/>
  <c r="V264" i="12"/>
  <c r="T264" i="12"/>
  <c r="N264" i="12"/>
  <c r="D264" i="12"/>
  <c r="V263" i="12"/>
  <c r="N263" i="12"/>
  <c r="J263" i="12"/>
  <c r="G263" i="12"/>
  <c r="F263" i="12"/>
  <c r="N262" i="12"/>
  <c r="M262" i="12"/>
  <c r="I262" i="12"/>
  <c r="F262" i="12"/>
  <c r="L261" i="12"/>
  <c r="G261" i="12"/>
  <c r="R260" i="12"/>
  <c r="O260" i="12"/>
  <c r="H260" i="12"/>
  <c r="V258" i="12"/>
  <c r="V267" i="12" s="1"/>
  <c r="U258" i="12"/>
  <c r="T258" i="12"/>
  <c r="T267" i="12" s="1"/>
  <c r="S258" i="12"/>
  <c r="S263" i="12" s="1"/>
  <c r="R258" i="12"/>
  <c r="R268" i="12" s="1"/>
  <c r="Q258" i="12"/>
  <c r="P258" i="12"/>
  <c r="O258" i="12"/>
  <c r="O264" i="12" s="1"/>
  <c r="N258" i="12"/>
  <c r="M258" i="12"/>
  <c r="L258" i="12"/>
  <c r="L267" i="12" s="1"/>
  <c r="K258" i="12"/>
  <c r="K260" i="12" s="1"/>
  <c r="J258" i="12"/>
  <c r="J267" i="12" s="1"/>
  <c r="I258" i="12"/>
  <c r="I269" i="12" s="1"/>
  <c r="H258" i="12"/>
  <c r="G258" i="12"/>
  <c r="G269" i="12" s="1"/>
  <c r="F258" i="12"/>
  <c r="F267" i="12" s="1"/>
  <c r="E258" i="12"/>
  <c r="D258" i="12"/>
  <c r="D267" i="12" s="1"/>
  <c r="V210" i="12"/>
  <c r="J210" i="12"/>
  <c r="F210" i="12"/>
  <c r="V208" i="12"/>
  <c r="R208" i="12"/>
  <c r="O208" i="12"/>
  <c r="R207" i="12"/>
  <c r="N207" i="12"/>
  <c r="V206" i="12"/>
  <c r="R206" i="12"/>
  <c r="J206" i="12"/>
  <c r="G206" i="12"/>
  <c r="V205" i="12"/>
  <c r="N205" i="12"/>
  <c r="F205" i="12"/>
  <c r="R203" i="12"/>
  <c r="J203" i="12"/>
  <c r="F203" i="12"/>
  <c r="S202" i="12"/>
  <c r="R202" i="12"/>
  <c r="J202" i="12"/>
  <c r="F202" i="12"/>
  <c r="T201" i="12"/>
  <c r="R201" i="12"/>
  <c r="N201" i="12"/>
  <c r="J201" i="12"/>
  <c r="F201" i="12"/>
  <c r="V199" i="12"/>
  <c r="V209" i="12" s="1"/>
  <c r="U199" i="12"/>
  <c r="T199" i="12"/>
  <c r="S199" i="12"/>
  <c r="R199" i="12"/>
  <c r="R209" i="12" s="1"/>
  <c r="Q199" i="12"/>
  <c r="Q205" i="12" s="1"/>
  <c r="P199" i="12"/>
  <c r="P201" i="12" s="1"/>
  <c r="O199" i="12"/>
  <c r="O206" i="12" s="1"/>
  <c r="N199" i="12"/>
  <c r="N209" i="12" s="1"/>
  <c r="M199" i="12"/>
  <c r="L199" i="12"/>
  <c r="L205" i="12" s="1"/>
  <c r="K199" i="12"/>
  <c r="K202" i="12" s="1"/>
  <c r="J199" i="12"/>
  <c r="J209" i="12" s="1"/>
  <c r="I199" i="12"/>
  <c r="I209" i="12" s="1"/>
  <c r="H199" i="12"/>
  <c r="H209" i="12" s="1"/>
  <c r="G199" i="12"/>
  <c r="F199" i="12"/>
  <c r="F209" i="12" s="1"/>
  <c r="E199" i="12"/>
  <c r="E207" i="12" s="1"/>
  <c r="D199" i="12"/>
  <c r="D205" i="12" s="1"/>
  <c r="H195" i="12"/>
  <c r="S194" i="12"/>
  <c r="T193" i="12"/>
  <c r="P193" i="12"/>
  <c r="I193" i="12"/>
  <c r="H193" i="12"/>
  <c r="S192" i="12"/>
  <c r="I192" i="12"/>
  <c r="D191" i="12"/>
  <c r="N190" i="12"/>
  <c r="U189" i="12"/>
  <c r="T189" i="12"/>
  <c r="P189" i="12"/>
  <c r="J189" i="12"/>
  <c r="D189" i="12"/>
  <c r="S188" i="12"/>
  <c r="O188" i="12"/>
  <c r="H188" i="12"/>
  <c r="T187" i="12"/>
  <c r="S187" i="12"/>
  <c r="P187" i="12"/>
  <c r="S186" i="12"/>
  <c r="N186" i="12"/>
  <c r="V184" i="12"/>
  <c r="U184" i="12"/>
  <c r="T184" i="12"/>
  <c r="S184" i="12"/>
  <c r="S189" i="12" s="1"/>
  <c r="R184" i="12"/>
  <c r="R191" i="12" s="1"/>
  <c r="Q184" i="12"/>
  <c r="Q186" i="12" s="1"/>
  <c r="P184" i="12"/>
  <c r="P191" i="12" s="1"/>
  <c r="O184" i="12"/>
  <c r="N184" i="12"/>
  <c r="M184" i="12"/>
  <c r="L184" i="12"/>
  <c r="K184" i="12"/>
  <c r="K190" i="12" s="1"/>
  <c r="J184" i="12"/>
  <c r="I184" i="12"/>
  <c r="I194" i="12" s="1"/>
  <c r="H184" i="12"/>
  <c r="G184" i="12"/>
  <c r="F184" i="12"/>
  <c r="E184" i="12"/>
  <c r="E186" i="12" s="1"/>
  <c r="D184" i="12"/>
  <c r="O181" i="12"/>
  <c r="H181" i="12"/>
  <c r="D181" i="12"/>
  <c r="P180" i="12"/>
  <c r="L180" i="12"/>
  <c r="U179" i="12"/>
  <c r="E179" i="12"/>
  <c r="M178" i="12"/>
  <c r="I178" i="12"/>
  <c r="U177" i="12"/>
  <c r="Q177" i="12"/>
  <c r="O177" i="12"/>
  <c r="I177" i="12"/>
  <c r="G177" i="12"/>
  <c r="G176" i="12"/>
  <c r="G175" i="12"/>
  <c r="U174" i="12"/>
  <c r="Q174" i="12"/>
  <c r="P174" i="12"/>
  <c r="M174" i="12"/>
  <c r="I174" i="12"/>
  <c r="E174" i="12"/>
  <c r="U173" i="12"/>
  <c r="T173" i="12"/>
  <c r="P173" i="12"/>
  <c r="M173" i="12"/>
  <c r="H173" i="12"/>
  <c r="E173" i="12"/>
  <c r="P172" i="12"/>
  <c r="V170" i="12"/>
  <c r="U170" i="12"/>
  <c r="U180" i="12" s="1"/>
  <c r="T170" i="12"/>
  <c r="T181" i="12" s="1"/>
  <c r="S170" i="12"/>
  <c r="S172" i="12" s="1"/>
  <c r="R170" i="12"/>
  <c r="R178" i="12" s="1"/>
  <c r="Q170" i="12"/>
  <c r="Q180" i="12" s="1"/>
  <c r="P170" i="12"/>
  <c r="P179" i="12" s="1"/>
  <c r="O170" i="12"/>
  <c r="O178" i="12" s="1"/>
  <c r="N170" i="12"/>
  <c r="M170" i="12"/>
  <c r="M180" i="12" s="1"/>
  <c r="L170" i="12"/>
  <c r="L178" i="12" s="1"/>
  <c r="K170" i="12"/>
  <c r="K176" i="12" s="1"/>
  <c r="J170" i="12"/>
  <c r="J175" i="12" s="1"/>
  <c r="I170" i="12"/>
  <c r="I180" i="12" s="1"/>
  <c r="H170" i="12"/>
  <c r="H179" i="12" s="1"/>
  <c r="G170" i="12"/>
  <c r="G178" i="12" s="1"/>
  <c r="F170" i="12"/>
  <c r="F175" i="12" s="1"/>
  <c r="E170" i="12"/>
  <c r="E180" i="12" s="1"/>
  <c r="D170" i="12"/>
  <c r="D173" i="12" s="1"/>
  <c r="T165" i="12"/>
  <c r="O164" i="12"/>
  <c r="R163" i="12"/>
  <c r="J163" i="12"/>
  <c r="J162" i="12"/>
  <c r="T161" i="12"/>
  <c r="H161" i="12"/>
  <c r="D161" i="12"/>
  <c r="S160" i="12"/>
  <c r="P160" i="12"/>
  <c r="S159" i="12"/>
  <c r="Q158" i="12"/>
  <c r="T157" i="12"/>
  <c r="P157" i="12"/>
  <c r="L157" i="12"/>
  <c r="H157" i="12"/>
  <c r="D157" i="12"/>
  <c r="V155" i="12"/>
  <c r="U155" i="12"/>
  <c r="U162" i="12" s="1"/>
  <c r="T155" i="12"/>
  <c r="S155" i="12"/>
  <c r="S164" i="12" s="1"/>
  <c r="R155" i="12"/>
  <c r="R164" i="12" s="1"/>
  <c r="Q155" i="12"/>
  <c r="Q165" i="12" s="1"/>
  <c r="P155" i="12"/>
  <c r="P162" i="12" s="1"/>
  <c r="O155" i="12"/>
  <c r="N155" i="12"/>
  <c r="M155" i="12"/>
  <c r="M159" i="12" s="1"/>
  <c r="L155" i="12"/>
  <c r="L161" i="12" s="1"/>
  <c r="K155" i="12"/>
  <c r="J155" i="12"/>
  <c r="J164" i="12" s="1"/>
  <c r="I155" i="12"/>
  <c r="H155" i="12"/>
  <c r="H160" i="12" s="1"/>
  <c r="G155" i="12"/>
  <c r="G160" i="12" s="1"/>
  <c r="F155" i="12"/>
  <c r="E155" i="12"/>
  <c r="E163" i="12" s="1"/>
  <c r="D155" i="12"/>
  <c r="D164" i="12" s="1"/>
  <c r="V91" i="12"/>
  <c r="U91" i="12"/>
  <c r="T91" i="12"/>
  <c r="S91" i="12"/>
  <c r="R91" i="12"/>
  <c r="Q91" i="12"/>
  <c r="P91" i="12"/>
  <c r="O91" i="12"/>
  <c r="N91" i="12"/>
  <c r="M91" i="12"/>
  <c r="L91" i="12"/>
  <c r="K91" i="12"/>
  <c r="J91" i="12"/>
  <c r="I91" i="12"/>
  <c r="H91" i="12"/>
  <c r="G91" i="12"/>
  <c r="F91" i="12"/>
  <c r="E91" i="12"/>
  <c r="D91" i="12"/>
  <c r="V90" i="12"/>
  <c r="U90" i="12"/>
  <c r="T90" i="12"/>
  <c r="S90" i="12"/>
  <c r="R90" i="12"/>
  <c r="Q90" i="12"/>
  <c r="P90" i="12"/>
  <c r="O90" i="12"/>
  <c r="N90" i="12"/>
  <c r="M90" i="12"/>
  <c r="L90" i="12"/>
  <c r="K90" i="12"/>
  <c r="J90" i="12"/>
  <c r="I90" i="12"/>
  <c r="H90" i="12"/>
  <c r="G90" i="12"/>
  <c r="F90" i="12"/>
  <c r="E90" i="12"/>
  <c r="D90" i="12"/>
  <c r="V89" i="12"/>
  <c r="U89" i="12"/>
  <c r="T89" i="12"/>
  <c r="S89" i="12"/>
  <c r="R89" i="12"/>
  <c r="Q89" i="12"/>
  <c r="P89" i="12"/>
  <c r="O89" i="12"/>
  <c r="N89" i="12"/>
  <c r="M89" i="12"/>
  <c r="L89" i="12"/>
  <c r="K89" i="12"/>
  <c r="J89" i="12"/>
  <c r="I89" i="12"/>
  <c r="H89" i="12"/>
  <c r="G89" i="12"/>
  <c r="F89" i="12"/>
  <c r="E89" i="12"/>
  <c r="D89" i="12"/>
  <c r="V88" i="12"/>
  <c r="U88" i="12"/>
  <c r="T88" i="12"/>
  <c r="S88" i="12"/>
  <c r="R88" i="12"/>
  <c r="Q88" i="12"/>
  <c r="P88" i="12"/>
  <c r="O88" i="12"/>
  <c r="N88" i="12"/>
  <c r="M88" i="12"/>
  <c r="L88" i="12"/>
  <c r="K88" i="12"/>
  <c r="J88" i="12"/>
  <c r="I88" i="12"/>
  <c r="H88" i="12"/>
  <c r="G88" i="12"/>
  <c r="F88" i="12"/>
  <c r="E88" i="12"/>
  <c r="D88" i="12"/>
  <c r="V87" i="12"/>
  <c r="U87" i="12"/>
  <c r="T87" i="12"/>
  <c r="S87" i="12"/>
  <c r="R87" i="12"/>
  <c r="Q87" i="12"/>
  <c r="P87" i="12"/>
  <c r="O87" i="12"/>
  <c r="N87" i="12"/>
  <c r="M87" i="12"/>
  <c r="L87" i="12"/>
  <c r="K87" i="12"/>
  <c r="J87" i="12"/>
  <c r="I87" i="12"/>
  <c r="H87" i="12"/>
  <c r="G87" i="12"/>
  <c r="F87" i="12"/>
  <c r="E87" i="12"/>
  <c r="D87" i="12"/>
  <c r="V86" i="12"/>
  <c r="U86" i="12"/>
  <c r="T86" i="12"/>
  <c r="S86" i="12"/>
  <c r="R86" i="12"/>
  <c r="Q86" i="12"/>
  <c r="P86" i="12"/>
  <c r="O86" i="12"/>
  <c r="N86" i="12"/>
  <c r="M86" i="12"/>
  <c r="L86" i="12"/>
  <c r="K86" i="12"/>
  <c r="J86" i="12"/>
  <c r="I86" i="12"/>
  <c r="H86" i="12"/>
  <c r="G86" i="12"/>
  <c r="F86" i="12"/>
  <c r="E86" i="12"/>
  <c r="D86" i="12"/>
  <c r="V85" i="12"/>
  <c r="U85" i="12"/>
  <c r="T85" i="12"/>
  <c r="S85" i="12"/>
  <c r="R85" i="12"/>
  <c r="Q85" i="12"/>
  <c r="P85" i="12"/>
  <c r="O85" i="12"/>
  <c r="N85" i="12"/>
  <c r="M85" i="12"/>
  <c r="L85" i="12"/>
  <c r="K85" i="12"/>
  <c r="J85" i="12"/>
  <c r="I85" i="12"/>
  <c r="H85" i="12"/>
  <c r="G85" i="12"/>
  <c r="F85" i="12"/>
  <c r="E85" i="12"/>
  <c r="D85" i="12"/>
  <c r="V84" i="12"/>
  <c r="U84" i="12"/>
  <c r="T84" i="12"/>
  <c r="S84" i="12"/>
  <c r="R84" i="12"/>
  <c r="Q84" i="12"/>
  <c r="P84" i="12"/>
  <c r="O84" i="12"/>
  <c r="N84" i="12"/>
  <c r="M84" i="12"/>
  <c r="L84" i="12"/>
  <c r="K84" i="12"/>
  <c r="J84" i="12"/>
  <c r="I84" i="12"/>
  <c r="H84" i="12"/>
  <c r="G84" i="12"/>
  <c r="F84" i="12"/>
  <c r="E84" i="12"/>
  <c r="D84" i="12"/>
  <c r="V83" i="12"/>
  <c r="U83" i="12"/>
  <c r="T83" i="12"/>
  <c r="S83" i="12"/>
  <c r="R83" i="12"/>
  <c r="Q83" i="12"/>
  <c r="P83" i="12"/>
  <c r="O83" i="12"/>
  <c r="N83" i="12"/>
  <c r="M83" i="12"/>
  <c r="L83" i="12"/>
  <c r="K83" i="12"/>
  <c r="J83" i="12"/>
  <c r="I83" i="12"/>
  <c r="H83" i="12"/>
  <c r="G83" i="12"/>
  <c r="F83" i="12"/>
  <c r="E83" i="12"/>
  <c r="D83" i="12"/>
  <c r="V82" i="12"/>
  <c r="U82" i="12"/>
  <c r="T82" i="12"/>
  <c r="S82" i="12"/>
  <c r="R82" i="12"/>
  <c r="Q82" i="12"/>
  <c r="P82" i="12"/>
  <c r="O82" i="12"/>
  <c r="N82" i="12"/>
  <c r="M82" i="12"/>
  <c r="L82" i="12"/>
  <c r="K82" i="12"/>
  <c r="J82" i="12"/>
  <c r="I82" i="12"/>
  <c r="H82" i="12"/>
  <c r="G82" i="12"/>
  <c r="F82" i="12"/>
  <c r="E82" i="12"/>
  <c r="D82" i="12"/>
  <c r="V80" i="12"/>
  <c r="U80" i="12"/>
  <c r="T80" i="12"/>
  <c r="S80" i="12"/>
  <c r="R80" i="12"/>
  <c r="Q80" i="12"/>
  <c r="P80" i="12"/>
  <c r="O80" i="12"/>
  <c r="N80" i="12"/>
  <c r="M80" i="12"/>
  <c r="L80" i="12"/>
  <c r="K80" i="12"/>
  <c r="J80" i="12"/>
  <c r="I80" i="12"/>
  <c r="H80" i="12"/>
  <c r="G80" i="12"/>
  <c r="F80" i="12"/>
  <c r="E80" i="12"/>
  <c r="D80" i="12"/>
  <c r="J76" i="12"/>
  <c r="R75" i="12"/>
  <c r="D74" i="12"/>
  <c r="J72" i="12"/>
  <c r="F72" i="12"/>
  <c r="N71" i="12"/>
  <c r="H71" i="12"/>
  <c r="U70" i="12"/>
  <c r="G70" i="12"/>
  <c r="O69" i="12"/>
  <c r="N69" i="12"/>
  <c r="J69" i="12"/>
  <c r="P68" i="12"/>
  <c r="V66" i="12"/>
  <c r="U66" i="12"/>
  <c r="U74" i="12" s="1"/>
  <c r="T66" i="12"/>
  <c r="T73" i="12" s="1"/>
  <c r="S66" i="12"/>
  <c r="R66" i="12"/>
  <c r="Q66" i="12"/>
  <c r="Q72" i="12" s="1"/>
  <c r="P66" i="12"/>
  <c r="P77" i="12" s="1"/>
  <c r="O66" i="12"/>
  <c r="N66" i="12"/>
  <c r="N77" i="12" s="1"/>
  <c r="M66" i="12"/>
  <c r="M75" i="12" s="1"/>
  <c r="L66" i="12"/>
  <c r="L73" i="12" s="1"/>
  <c r="K66" i="12"/>
  <c r="K74" i="12" s="1"/>
  <c r="J66" i="12"/>
  <c r="J73" i="12" s="1"/>
  <c r="I66" i="12"/>
  <c r="I76" i="12" s="1"/>
  <c r="H66" i="12"/>
  <c r="H73" i="12" s="1"/>
  <c r="G66" i="12"/>
  <c r="G74" i="12" s="1"/>
  <c r="F66" i="12"/>
  <c r="E66" i="12"/>
  <c r="E72" i="12" s="1"/>
  <c r="D66" i="12"/>
  <c r="D73" i="12" s="1"/>
  <c r="V62" i="12"/>
  <c r="G62" i="12"/>
  <c r="V61" i="12"/>
  <c r="Q61" i="12"/>
  <c r="P59" i="12"/>
  <c r="O59" i="12"/>
  <c r="H59" i="12"/>
  <c r="G59" i="12"/>
  <c r="S58" i="12"/>
  <c r="O58" i="12"/>
  <c r="G58" i="12"/>
  <c r="V57" i="12"/>
  <c r="U57" i="12"/>
  <c r="M57" i="12"/>
  <c r="F57" i="12"/>
  <c r="E57" i="12"/>
  <c r="I56" i="12"/>
  <c r="S55" i="12"/>
  <c r="O55" i="12"/>
  <c r="O54" i="12"/>
  <c r="N54" i="12"/>
  <c r="Q53" i="12"/>
  <c r="N53" i="12"/>
  <c r="V51" i="12"/>
  <c r="V59" i="12" s="1"/>
  <c r="U51" i="12"/>
  <c r="U62" i="12" s="1"/>
  <c r="T51" i="12"/>
  <c r="T57" i="12" s="1"/>
  <c r="S51" i="12"/>
  <c r="S60" i="12" s="1"/>
  <c r="R51" i="12"/>
  <c r="R60" i="12" s="1"/>
  <c r="Q51" i="12"/>
  <c r="Q58" i="12" s="1"/>
  <c r="P51" i="12"/>
  <c r="P61" i="12" s="1"/>
  <c r="O51" i="12"/>
  <c r="O56" i="12" s="1"/>
  <c r="N51" i="12"/>
  <c r="N59" i="12" s="1"/>
  <c r="M51" i="12"/>
  <c r="M62" i="12" s="1"/>
  <c r="L51" i="12"/>
  <c r="L57" i="12" s="1"/>
  <c r="K51" i="12"/>
  <c r="K60" i="12" s="1"/>
  <c r="J51" i="12"/>
  <c r="J60" i="12" s="1"/>
  <c r="I51" i="12"/>
  <c r="I58" i="12" s="1"/>
  <c r="H51" i="12"/>
  <c r="H61" i="12" s="1"/>
  <c r="G51" i="12"/>
  <c r="G56" i="12" s="1"/>
  <c r="F51" i="12"/>
  <c r="F59" i="12" s="1"/>
  <c r="E51" i="12"/>
  <c r="E62" i="12" s="1"/>
  <c r="D51" i="12"/>
  <c r="D57" i="12" s="1"/>
  <c r="R57" i="12" l="1"/>
  <c r="R62" i="12"/>
  <c r="E158" i="12"/>
  <c r="T202" i="12"/>
  <c r="T204" i="12"/>
  <c r="T209" i="12"/>
  <c r="T208" i="12"/>
  <c r="R55" i="12"/>
  <c r="R58" i="12"/>
  <c r="R61" i="12"/>
  <c r="S62" i="12"/>
  <c r="R72" i="12"/>
  <c r="R73" i="12"/>
  <c r="M68" i="12"/>
  <c r="I72" i="12"/>
  <c r="E74" i="12"/>
  <c r="E76" i="12"/>
  <c r="F160" i="12"/>
  <c r="F159" i="12"/>
  <c r="F158" i="12"/>
  <c r="F166" i="12"/>
  <c r="N160" i="12"/>
  <c r="N166" i="12"/>
  <c r="N163" i="12"/>
  <c r="V160" i="12"/>
  <c r="V159" i="12"/>
  <c r="V158" i="12"/>
  <c r="N158" i="12"/>
  <c r="D176" i="12"/>
  <c r="G193" i="12"/>
  <c r="G192" i="12"/>
  <c r="G194" i="12"/>
  <c r="G186" i="12"/>
  <c r="G195" i="12"/>
  <c r="G190" i="12"/>
  <c r="G188" i="12"/>
  <c r="O193" i="12"/>
  <c r="O194" i="12"/>
  <c r="O195" i="12"/>
  <c r="O190" i="12"/>
  <c r="O187" i="12"/>
  <c r="O192" i="12"/>
  <c r="T203" i="12"/>
  <c r="H263" i="12"/>
  <c r="H265" i="12"/>
  <c r="P263" i="12"/>
  <c r="P265" i="12"/>
  <c r="P264" i="12"/>
  <c r="P266" i="12"/>
  <c r="P268" i="12"/>
  <c r="P261" i="12"/>
  <c r="P260" i="12"/>
  <c r="H264" i="12"/>
  <c r="H269" i="12"/>
  <c r="I282" i="12"/>
  <c r="I283" i="12"/>
  <c r="Q283" i="12"/>
  <c r="Q275" i="12"/>
  <c r="Q281" i="12"/>
  <c r="Q278" i="12"/>
  <c r="Q277" i="12"/>
  <c r="I68" i="12"/>
  <c r="U160" i="12"/>
  <c r="U159" i="12"/>
  <c r="U157" i="12"/>
  <c r="R59" i="12"/>
  <c r="I74" i="12"/>
  <c r="D204" i="12"/>
  <c r="Q268" i="12"/>
  <c r="Q266" i="12"/>
  <c r="Q263" i="12"/>
  <c r="Q262" i="12"/>
  <c r="Q261" i="12"/>
  <c r="Q269" i="12"/>
  <c r="V53" i="12"/>
  <c r="S54" i="12"/>
  <c r="H56" i="12"/>
  <c r="I57" i="12"/>
  <c r="F58" i="12"/>
  <c r="V58" i="12"/>
  <c r="S59" i="12"/>
  <c r="F62" i="12"/>
  <c r="Q68" i="12"/>
  <c r="E70" i="12"/>
  <c r="M71" i="12"/>
  <c r="P74" i="12"/>
  <c r="N76" i="12"/>
  <c r="U158" i="12"/>
  <c r="F163" i="12"/>
  <c r="E166" i="12"/>
  <c r="L176" i="12"/>
  <c r="O186" i="12"/>
  <c r="G209" i="12"/>
  <c r="G204" i="12"/>
  <c r="D201" i="12"/>
  <c r="P269" i="12"/>
  <c r="Q74" i="12"/>
  <c r="Q75" i="12"/>
  <c r="F54" i="12"/>
  <c r="U76" i="12"/>
  <c r="I164" i="12"/>
  <c r="I165" i="12"/>
  <c r="I159" i="12"/>
  <c r="I158" i="12"/>
  <c r="I157" i="12"/>
  <c r="I163" i="12"/>
  <c r="I162" i="12"/>
  <c r="Q164" i="12"/>
  <c r="Q166" i="12"/>
  <c r="Q163" i="12"/>
  <c r="Q162" i="12"/>
  <c r="E159" i="12"/>
  <c r="I166" i="12"/>
  <c r="T176" i="12"/>
  <c r="G191" i="12"/>
  <c r="D207" i="12"/>
  <c r="D210" i="12"/>
  <c r="D208" i="12"/>
  <c r="I71" i="12"/>
  <c r="F61" i="12"/>
  <c r="U72" i="12"/>
  <c r="G54" i="12"/>
  <c r="I61" i="12"/>
  <c r="J62" i="12"/>
  <c r="F75" i="12"/>
  <c r="F77" i="12"/>
  <c r="V76" i="12"/>
  <c r="V77" i="12"/>
  <c r="V75" i="12"/>
  <c r="E69" i="12"/>
  <c r="I70" i="12"/>
  <c r="Q71" i="12"/>
  <c r="V72" i="12"/>
  <c r="H75" i="12"/>
  <c r="R77" i="12"/>
  <c r="U166" i="12"/>
  <c r="K189" i="12"/>
  <c r="K194" i="12"/>
  <c r="K186" i="12"/>
  <c r="K188" i="12"/>
  <c r="K195" i="12"/>
  <c r="K187" i="12"/>
  <c r="K191" i="12"/>
  <c r="G187" i="12"/>
  <c r="O191" i="12"/>
  <c r="D203" i="12"/>
  <c r="H261" i="12"/>
  <c r="F369" i="12"/>
  <c r="F365" i="12"/>
  <c r="F370" i="12"/>
  <c r="F367" i="12"/>
  <c r="F362" i="12"/>
  <c r="F364" i="12"/>
  <c r="N369" i="12"/>
  <c r="N367" i="12"/>
  <c r="N362" i="12"/>
  <c r="N365" i="12"/>
  <c r="N364" i="12"/>
  <c r="N370" i="12"/>
  <c r="V369" i="12"/>
  <c r="V365" i="12"/>
  <c r="V370" i="12"/>
  <c r="V364" i="12"/>
  <c r="V362" i="12"/>
  <c r="V367" i="12"/>
  <c r="R56" i="12"/>
  <c r="M160" i="12"/>
  <c r="M158" i="12"/>
  <c r="M157" i="12"/>
  <c r="M161" i="12"/>
  <c r="M166" i="12"/>
  <c r="M163" i="12"/>
  <c r="M162" i="12"/>
  <c r="R54" i="12"/>
  <c r="I268" i="12"/>
  <c r="I265" i="12"/>
  <c r="I266" i="12"/>
  <c r="I263" i="12"/>
  <c r="I261" i="12"/>
  <c r="V54" i="12"/>
  <c r="U68" i="12"/>
  <c r="F53" i="12"/>
  <c r="G55" i="12"/>
  <c r="J56" i="12"/>
  <c r="J58" i="12"/>
  <c r="I53" i="12"/>
  <c r="J54" i="12"/>
  <c r="J55" i="12"/>
  <c r="P56" i="12"/>
  <c r="N57" i="12"/>
  <c r="K58" i="12"/>
  <c r="J59" i="12"/>
  <c r="J61" i="12"/>
  <c r="N62" i="12"/>
  <c r="O77" i="12"/>
  <c r="O74" i="12"/>
  <c r="E68" i="12"/>
  <c r="F69" i="12"/>
  <c r="P70" i="12"/>
  <c r="R71" i="12"/>
  <c r="I75" i="12"/>
  <c r="Q157" i="12"/>
  <c r="N159" i="12"/>
  <c r="U161" i="12"/>
  <c r="U163" i="12"/>
  <c r="V166" i="12"/>
  <c r="D192" i="12"/>
  <c r="D193" i="12"/>
  <c r="D187" i="12"/>
  <c r="L191" i="12"/>
  <c r="L189" i="12"/>
  <c r="L188" i="12"/>
  <c r="L195" i="12"/>
  <c r="L187" i="12"/>
  <c r="T195" i="12"/>
  <c r="T191" i="12"/>
  <c r="T192" i="12"/>
  <c r="T188" i="12"/>
  <c r="D195" i="12"/>
  <c r="Q265" i="12"/>
  <c r="H268" i="12"/>
  <c r="F276" i="12"/>
  <c r="F282" i="12"/>
  <c r="F278" i="12"/>
  <c r="N283" i="12"/>
  <c r="N279" i="12"/>
  <c r="V282" i="12"/>
  <c r="V284" i="12"/>
  <c r="I278" i="12"/>
  <c r="F299" i="12"/>
  <c r="F291" i="12"/>
  <c r="F293" i="12"/>
  <c r="N291" i="12"/>
  <c r="N290" i="12"/>
  <c r="N296" i="12"/>
  <c r="N298" i="12"/>
  <c r="H356" i="12"/>
  <c r="H350" i="12"/>
  <c r="H355" i="12"/>
  <c r="H348" i="12"/>
  <c r="P348" i="12"/>
  <c r="P355" i="12"/>
  <c r="P356" i="12"/>
  <c r="E160" i="12"/>
  <c r="E161" i="12"/>
  <c r="E157" i="12"/>
  <c r="L202" i="12"/>
  <c r="L204" i="12"/>
  <c r="L203" i="12"/>
  <c r="L201" i="12"/>
  <c r="L209" i="12"/>
  <c r="R53" i="12"/>
  <c r="J57" i="12"/>
  <c r="J53" i="12"/>
  <c r="K54" i="12"/>
  <c r="K55" i="12"/>
  <c r="Q56" i="12"/>
  <c r="Q57" i="12"/>
  <c r="N58" i="12"/>
  <c r="K59" i="12"/>
  <c r="N61" i="12"/>
  <c r="O62" i="12"/>
  <c r="H68" i="12"/>
  <c r="I69" i="12"/>
  <c r="Q70" i="12"/>
  <c r="N73" i="12"/>
  <c r="Q159" i="12"/>
  <c r="E162" i="12"/>
  <c r="V163" i="12"/>
  <c r="D179" i="12"/>
  <c r="D177" i="12"/>
  <c r="D174" i="12"/>
  <c r="L179" i="12"/>
  <c r="L174" i="12"/>
  <c r="L173" i="12"/>
  <c r="T179" i="12"/>
  <c r="T177" i="12"/>
  <c r="T178" i="12"/>
  <c r="T174" i="12"/>
  <c r="L177" i="12"/>
  <c r="E192" i="12"/>
  <c r="E189" i="12"/>
  <c r="M192" i="12"/>
  <c r="M188" i="12"/>
  <c r="M190" i="12"/>
  <c r="U190" i="12"/>
  <c r="U192" i="12"/>
  <c r="K192" i="12"/>
  <c r="T205" i="12"/>
  <c r="G278" i="12"/>
  <c r="G284" i="12"/>
  <c r="G279" i="12"/>
  <c r="G281" i="12"/>
  <c r="G280" i="12"/>
  <c r="O278" i="12"/>
  <c r="O283" i="12"/>
  <c r="O275" i="12"/>
  <c r="O279" i="12"/>
  <c r="O276" i="12"/>
  <c r="O284" i="12"/>
  <c r="G275" i="12"/>
  <c r="O281" i="12"/>
  <c r="G295" i="12"/>
  <c r="G291" i="12"/>
  <c r="G296" i="12"/>
  <c r="G293" i="12"/>
  <c r="G292" i="12"/>
  <c r="O298" i="12"/>
  <c r="O291" i="12"/>
  <c r="O292" i="12"/>
  <c r="O296" i="12"/>
  <c r="F290" i="12"/>
  <c r="Q352" i="12"/>
  <c r="R379" i="12"/>
  <c r="R159" i="12"/>
  <c r="G173" i="12"/>
  <c r="O176" i="12"/>
  <c r="P177" i="12"/>
  <c r="E181" i="12"/>
  <c r="Q193" i="12"/>
  <c r="V201" i="12"/>
  <c r="V202" i="12"/>
  <c r="V203" i="12"/>
  <c r="J205" i="12"/>
  <c r="F206" i="12"/>
  <c r="J207" i="12"/>
  <c r="R210" i="12"/>
  <c r="L260" i="12"/>
  <c r="L262" i="12"/>
  <c r="F264" i="12"/>
  <c r="D265" i="12"/>
  <c r="F266" i="12"/>
  <c r="L268" i="12"/>
  <c r="L269" i="12"/>
  <c r="K275" i="12"/>
  <c r="K276" i="12"/>
  <c r="P277" i="12"/>
  <c r="P278" i="12"/>
  <c r="P280" i="12"/>
  <c r="P281" i="12"/>
  <c r="H290" i="12"/>
  <c r="L349" i="12"/>
  <c r="R350" i="12"/>
  <c r="O351" i="12"/>
  <c r="R352" i="12"/>
  <c r="D354" i="12"/>
  <c r="V354" i="12"/>
  <c r="N356" i="12"/>
  <c r="M357" i="12"/>
  <c r="E362" i="12"/>
  <c r="D363" i="12"/>
  <c r="M365" i="12"/>
  <c r="S366" i="12"/>
  <c r="E368" i="12"/>
  <c r="T370" i="12"/>
  <c r="T371" i="12"/>
  <c r="M376" i="12"/>
  <c r="Q377" i="12"/>
  <c r="V378" i="12"/>
  <c r="S379" i="12"/>
  <c r="L381" i="12"/>
  <c r="R382" i="12"/>
  <c r="L384" i="12"/>
  <c r="S280" i="12"/>
  <c r="K283" i="12"/>
  <c r="P284" i="12"/>
  <c r="I290" i="12"/>
  <c r="H292" i="12"/>
  <c r="J294" i="12"/>
  <c r="M348" i="12"/>
  <c r="M349" i="12"/>
  <c r="D351" i="12"/>
  <c r="T351" i="12"/>
  <c r="T352" i="12"/>
  <c r="E354" i="12"/>
  <c r="O356" i="12"/>
  <c r="J363" i="12"/>
  <c r="E367" i="12"/>
  <c r="K368" i="12"/>
  <c r="U370" i="12"/>
  <c r="N376" i="12"/>
  <c r="R377" i="12"/>
  <c r="D379" i="12"/>
  <c r="T379" i="12"/>
  <c r="M381" i="12"/>
  <c r="S382" i="12"/>
  <c r="M384" i="12"/>
  <c r="H165" i="12"/>
  <c r="G172" i="12"/>
  <c r="H174" i="12"/>
  <c r="O179" i="12"/>
  <c r="I181" i="12"/>
  <c r="I188" i="12"/>
  <c r="I202" i="12"/>
  <c r="I206" i="12"/>
  <c r="L264" i="12"/>
  <c r="S277" i="12"/>
  <c r="R278" i="12"/>
  <c r="S279" i="12"/>
  <c r="S284" i="12"/>
  <c r="J290" i="12"/>
  <c r="J291" i="12"/>
  <c r="J292" i="12"/>
  <c r="R294" i="12"/>
  <c r="N348" i="12"/>
  <c r="T349" i="12"/>
  <c r="E351" i="12"/>
  <c r="U351" i="12"/>
  <c r="F353" i="12"/>
  <c r="F354" i="12"/>
  <c r="I355" i="12"/>
  <c r="T357" i="12"/>
  <c r="K363" i="12"/>
  <c r="S365" i="12"/>
  <c r="L368" i="12"/>
  <c r="D370" i="12"/>
  <c r="E379" i="12"/>
  <c r="U379" i="12"/>
  <c r="T382" i="12"/>
  <c r="S384" i="12"/>
  <c r="H172" i="12"/>
  <c r="I186" i="12"/>
  <c r="S191" i="12"/>
  <c r="K204" i="12"/>
  <c r="P205" i="12"/>
  <c r="T268" i="12"/>
  <c r="T269" i="12"/>
  <c r="S276" i="12"/>
  <c r="E278" i="12"/>
  <c r="E281" i="12"/>
  <c r="E282" i="12"/>
  <c r="U349" i="12"/>
  <c r="U356" i="12"/>
  <c r="U357" i="12"/>
  <c r="E370" i="12"/>
  <c r="D371" i="12"/>
  <c r="E378" i="12"/>
  <c r="J379" i="12"/>
  <c r="J380" i="12"/>
  <c r="U381" i="12"/>
  <c r="T384" i="12"/>
  <c r="J159" i="12"/>
  <c r="P161" i="12"/>
  <c r="R162" i="12"/>
  <c r="P165" i="12"/>
  <c r="O172" i="12"/>
  <c r="O173" i="12"/>
  <c r="O175" i="12"/>
  <c r="H177" i="12"/>
  <c r="H178" i="12"/>
  <c r="G180" i="12"/>
  <c r="P181" i="12"/>
  <c r="N206" i="12"/>
  <c r="F208" i="12"/>
  <c r="T260" i="12"/>
  <c r="T261" i="12"/>
  <c r="R262" i="12"/>
  <c r="R263" i="12"/>
  <c r="L265" i="12"/>
  <c r="D269" i="12"/>
  <c r="S275" i="12"/>
  <c r="E277" i="12"/>
  <c r="S283" i="12"/>
  <c r="P290" i="12"/>
  <c r="R297" i="12"/>
  <c r="U348" i="12"/>
  <c r="G350" i="12"/>
  <c r="G351" i="12"/>
  <c r="D352" i="12"/>
  <c r="I353" i="12"/>
  <c r="M354" i="12"/>
  <c r="E356" i="12"/>
  <c r="V356" i="12"/>
  <c r="Q363" i="12"/>
  <c r="E365" i="12"/>
  <c r="U365" i="12"/>
  <c r="R368" i="12"/>
  <c r="D376" i="12"/>
  <c r="U376" i="12"/>
  <c r="M378" i="12"/>
  <c r="K379" i="12"/>
  <c r="P380" i="12"/>
  <c r="D382" i="12"/>
  <c r="U384" i="12"/>
  <c r="S190" i="12"/>
  <c r="S195" i="12"/>
  <c r="N202" i="12"/>
  <c r="N203" i="12"/>
  <c r="R205" i="12"/>
  <c r="J208" i="12"/>
  <c r="D260" i="12"/>
  <c r="D261" i="12"/>
  <c r="D262" i="12"/>
  <c r="T262" i="12"/>
  <c r="D268" i="12"/>
  <c r="H277" i="12"/>
  <c r="H278" i="12"/>
  <c r="H280" i="12"/>
  <c r="H281" i="12"/>
  <c r="R290" i="12"/>
  <c r="R291" i="12"/>
  <c r="E348" i="12"/>
  <c r="V348" i="12"/>
  <c r="L351" i="12"/>
  <c r="N353" i="12"/>
  <c r="N354" i="12"/>
  <c r="F356" i="12"/>
  <c r="D357" i="12"/>
  <c r="T362" i="12"/>
  <c r="U367" i="12"/>
  <c r="S368" i="12"/>
  <c r="L370" i="12"/>
  <c r="K371" i="12"/>
  <c r="E376" i="12"/>
  <c r="V376" i="12"/>
  <c r="L379" i="12"/>
  <c r="R380" i="12"/>
  <c r="J382" i="12"/>
  <c r="D384" i="12"/>
  <c r="V384" i="12"/>
  <c r="K77" i="12"/>
  <c r="D60" i="12"/>
  <c r="S75" i="12"/>
  <c r="S71" i="12"/>
  <c r="J179" i="12"/>
  <c r="U60" i="12"/>
  <c r="L72" i="12"/>
  <c r="L76" i="12"/>
  <c r="K179" i="12"/>
  <c r="M208" i="12"/>
  <c r="M203" i="12"/>
  <c r="M209" i="12"/>
  <c r="M205" i="12"/>
  <c r="M210" i="12"/>
  <c r="M207" i="12"/>
  <c r="M204" i="12"/>
  <c r="M202" i="12"/>
  <c r="M206" i="12"/>
  <c r="K53" i="12"/>
  <c r="S53" i="12"/>
  <c r="H54" i="12"/>
  <c r="P54" i="12"/>
  <c r="E55" i="12"/>
  <c r="M55" i="12"/>
  <c r="U55" i="12"/>
  <c r="G57" i="12"/>
  <c r="O57" i="12"/>
  <c r="D58" i="12"/>
  <c r="L58" i="12"/>
  <c r="T58" i="12"/>
  <c r="I59" i="12"/>
  <c r="Q59" i="12"/>
  <c r="F60" i="12"/>
  <c r="N60" i="12"/>
  <c r="V60" i="12"/>
  <c r="K61" i="12"/>
  <c r="S61" i="12"/>
  <c r="H62" i="12"/>
  <c r="P62" i="12"/>
  <c r="E77" i="12"/>
  <c r="E73" i="12"/>
  <c r="M77" i="12"/>
  <c r="M69" i="12"/>
  <c r="M73" i="12"/>
  <c r="U77" i="12"/>
  <c r="U69" i="12"/>
  <c r="U73" i="12"/>
  <c r="J68" i="12"/>
  <c r="R68" i="12"/>
  <c r="G69" i="12"/>
  <c r="P69" i="12"/>
  <c r="H70" i="12"/>
  <c r="S70" i="12"/>
  <c r="J71" i="12"/>
  <c r="U71" i="12"/>
  <c r="M72" i="12"/>
  <c r="O73" i="12"/>
  <c r="T75" i="12"/>
  <c r="K76" i="12"/>
  <c r="D166" i="12"/>
  <c r="D158" i="12"/>
  <c r="D163" i="12"/>
  <c r="D160" i="12"/>
  <c r="D162" i="12"/>
  <c r="D159" i="12"/>
  <c r="L166" i="12"/>
  <c r="L158" i="12"/>
  <c r="L163" i="12"/>
  <c r="L160" i="12"/>
  <c r="L162" i="12"/>
  <c r="L159" i="12"/>
  <c r="T166" i="12"/>
  <c r="T158" i="12"/>
  <c r="T163" i="12"/>
  <c r="T160" i="12"/>
  <c r="T162" i="12"/>
  <c r="T159" i="12"/>
  <c r="G163" i="12"/>
  <c r="T164" i="12"/>
  <c r="R187" i="12"/>
  <c r="E264" i="12"/>
  <c r="E263" i="12"/>
  <c r="E268" i="12"/>
  <c r="E260" i="12"/>
  <c r="E269" i="12"/>
  <c r="E267" i="12"/>
  <c r="E262" i="12"/>
  <c r="E266" i="12"/>
  <c r="E261" i="12"/>
  <c r="M264" i="12"/>
  <c r="M263" i="12"/>
  <c r="M268" i="12"/>
  <c r="M260" i="12"/>
  <c r="M265" i="12"/>
  <c r="M261" i="12"/>
  <c r="M269" i="12"/>
  <c r="M267" i="12"/>
  <c r="M266" i="12"/>
  <c r="U264" i="12"/>
  <c r="U263" i="12"/>
  <c r="U268" i="12"/>
  <c r="U260" i="12"/>
  <c r="U262" i="12"/>
  <c r="U266" i="12"/>
  <c r="U267" i="12"/>
  <c r="U261" i="12"/>
  <c r="D55" i="12"/>
  <c r="M60" i="12"/>
  <c r="D72" i="12"/>
  <c r="D76" i="12"/>
  <c r="K161" i="12"/>
  <c r="K166" i="12"/>
  <c r="K158" i="12"/>
  <c r="K163" i="12"/>
  <c r="K165" i="12"/>
  <c r="K157" i="12"/>
  <c r="K162" i="12"/>
  <c r="S178" i="12"/>
  <c r="S179" i="12"/>
  <c r="S173" i="12"/>
  <c r="S180" i="12"/>
  <c r="S175" i="12"/>
  <c r="S181" i="12"/>
  <c r="S177" i="12"/>
  <c r="S174" i="12"/>
  <c r="U208" i="12"/>
  <c r="U210" i="12"/>
  <c r="U203" i="12"/>
  <c r="U207" i="12"/>
  <c r="U205" i="12"/>
  <c r="U209" i="12"/>
  <c r="U206" i="12"/>
  <c r="U201" i="12"/>
  <c r="D53" i="12"/>
  <c r="L53" i="12"/>
  <c r="T53" i="12"/>
  <c r="I54" i="12"/>
  <c r="Q54" i="12"/>
  <c r="F55" i="12"/>
  <c r="N55" i="12"/>
  <c r="V55" i="12"/>
  <c r="K56" i="12"/>
  <c r="S56" i="12"/>
  <c r="H57" i="12"/>
  <c r="P57" i="12"/>
  <c r="E58" i="12"/>
  <c r="M58" i="12"/>
  <c r="U58" i="12"/>
  <c r="G60" i="12"/>
  <c r="O60" i="12"/>
  <c r="D61" i="12"/>
  <c r="L61" i="12"/>
  <c r="T61" i="12"/>
  <c r="I62" i="12"/>
  <c r="Q62" i="12"/>
  <c r="F74" i="12"/>
  <c r="F70" i="12"/>
  <c r="N74" i="12"/>
  <c r="N70" i="12"/>
  <c r="V74" i="12"/>
  <c r="V70" i="12"/>
  <c r="K68" i="12"/>
  <c r="S68" i="12"/>
  <c r="H69" i="12"/>
  <c r="R69" i="12"/>
  <c r="T70" i="12"/>
  <c r="L71" i="12"/>
  <c r="V71" i="12"/>
  <c r="N72" i="12"/>
  <c r="F73" i="12"/>
  <c r="P73" i="12"/>
  <c r="H74" i="12"/>
  <c r="S74" i="12"/>
  <c r="J75" i="12"/>
  <c r="U75" i="12"/>
  <c r="M76" i="12"/>
  <c r="D77" i="12"/>
  <c r="K159" i="12"/>
  <c r="D165" i="12"/>
  <c r="F188" i="12"/>
  <c r="F192" i="12"/>
  <c r="F194" i="12"/>
  <c r="F189" i="12"/>
  <c r="F190" i="12"/>
  <c r="F195" i="12"/>
  <c r="F193" i="12"/>
  <c r="F186" i="12"/>
  <c r="N188" i="12"/>
  <c r="N192" i="12"/>
  <c r="N193" i="12"/>
  <c r="N191" i="12"/>
  <c r="N187" i="12"/>
  <c r="N194" i="12"/>
  <c r="N189" i="12"/>
  <c r="V188" i="12"/>
  <c r="V190" i="12"/>
  <c r="V192" i="12"/>
  <c r="V195" i="12"/>
  <c r="V186" i="12"/>
  <c r="V193" i="12"/>
  <c r="V191" i="12"/>
  <c r="V187" i="12"/>
  <c r="U202" i="12"/>
  <c r="U204" i="12"/>
  <c r="L60" i="12"/>
  <c r="J181" i="12"/>
  <c r="J176" i="12"/>
  <c r="J180" i="12"/>
  <c r="J173" i="12"/>
  <c r="J172" i="12"/>
  <c r="J178" i="12"/>
  <c r="J177" i="12"/>
  <c r="L55" i="12"/>
  <c r="E60" i="12"/>
  <c r="K72" i="12"/>
  <c r="D56" i="12"/>
  <c r="H60" i="12"/>
  <c r="P60" i="12"/>
  <c r="E61" i="12"/>
  <c r="M61" i="12"/>
  <c r="U61" i="12"/>
  <c r="G71" i="12"/>
  <c r="G75" i="12"/>
  <c r="O71" i="12"/>
  <c r="O75" i="12"/>
  <c r="D68" i="12"/>
  <c r="L68" i="12"/>
  <c r="T68" i="12"/>
  <c r="S69" i="12"/>
  <c r="K70" i="12"/>
  <c r="O72" i="12"/>
  <c r="G73" i="12"/>
  <c r="T74" i="12"/>
  <c r="L75" i="12"/>
  <c r="F181" i="12"/>
  <c r="F178" i="12"/>
  <c r="F172" i="12"/>
  <c r="F177" i="12"/>
  <c r="F179" i="12"/>
  <c r="F174" i="12"/>
  <c r="F180" i="12"/>
  <c r="F176" i="12"/>
  <c r="F173" i="12"/>
  <c r="N181" i="12"/>
  <c r="N172" i="12"/>
  <c r="N177" i="12"/>
  <c r="N178" i="12"/>
  <c r="N174" i="12"/>
  <c r="N179" i="12"/>
  <c r="N176" i="12"/>
  <c r="N173" i="12"/>
  <c r="V177" i="12"/>
  <c r="V181" i="12"/>
  <c r="V180" i="12"/>
  <c r="V172" i="12"/>
  <c r="V174" i="12"/>
  <c r="V178" i="12"/>
  <c r="V176" i="12"/>
  <c r="V173" i="12"/>
  <c r="N175" i="12"/>
  <c r="V179" i="12"/>
  <c r="F187" i="12"/>
  <c r="U269" i="12"/>
  <c r="T60" i="12"/>
  <c r="T71" i="12"/>
  <c r="M53" i="12"/>
  <c r="H55" i="12"/>
  <c r="M56" i="12"/>
  <c r="T59" i="12"/>
  <c r="P76" i="12"/>
  <c r="P72" i="12"/>
  <c r="L70" i="12"/>
  <c r="D71" i="12"/>
  <c r="S73" i="12"/>
  <c r="O76" i="12"/>
  <c r="G77" i="12"/>
  <c r="G165" i="12"/>
  <c r="G157" i="12"/>
  <c r="G162" i="12"/>
  <c r="G159" i="12"/>
  <c r="G161" i="12"/>
  <c r="G166" i="12"/>
  <c r="G158" i="12"/>
  <c r="O165" i="12"/>
  <c r="O157" i="12"/>
  <c r="O162" i="12"/>
  <c r="O159" i="12"/>
  <c r="O161" i="12"/>
  <c r="O166" i="12"/>
  <c r="O158" i="12"/>
  <c r="K160" i="12"/>
  <c r="G164" i="12"/>
  <c r="S176" i="12"/>
  <c r="V189" i="12"/>
  <c r="F191" i="12"/>
  <c r="N195" i="12"/>
  <c r="D279" i="12"/>
  <c r="D278" i="12"/>
  <c r="D283" i="12"/>
  <c r="D275" i="12"/>
  <c r="D280" i="12"/>
  <c r="D276" i="12"/>
  <c r="D284" i="12"/>
  <c r="D282" i="12"/>
  <c r="D277" i="12"/>
  <c r="D281" i="12"/>
  <c r="L279" i="12"/>
  <c r="L278" i="12"/>
  <c r="L283" i="12"/>
  <c r="L275" i="12"/>
  <c r="L281" i="12"/>
  <c r="L280" i="12"/>
  <c r="L276" i="12"/>
  <c r="L284" i="12"/>
  <c r="L282" i="12"/>
  <c r="L277" i="12"/>
  <c r="T279" i="12"/>
  <c r="T278" i="12"/>
  <c r="T283" i="12"/>
  <c r="T275" i="12"/>
  <c r="T277" i="12"/>
  <c r="T281" i="12"/>
  <c r="T282" i="12"/>
  <c r="T284" i="12"/>
  <c r="T276" i="12"/>
  <c r="K75" i="12"/>
  <c r="K71" i="12"/>
  <c r="S76" i="12"/>
  <c r="R181" i="12"/>
  <c r="R177" i="12"/>
  <c r="R176" i="12"/>
  <c r="R179" i="12"/>
  <c r="R173" i="12"/>
  <c r="R172" i="12"/>
  <c r="K178" i="12"/>
  <c r="K180" i="12"/>
  <c r="K173" i="12"/>
  <c r="K181" i="12"/>
  <c r="K175" i="12"/>
  <c r="K177" i="12"/>
  <c r="K174" i="12"/>
  <c r="J174" i="12"/>
  <c r="R180" i="12"/>
  <c r="E53" i="12"/>
  <c r="U53" i="12"/>
  <c r="L56" i="12"/>
  <c r="T56" i="12"/>
  <c r="P55" i="12"/>
  <c r="D59" i="12"/>
  <c r="L59" i="12"/>
  <c r="I60" i="12"/>
  <c r="Q60" i="12"/>
  <c r="K62" i="12"/>
  <c r="H76" i="12"/>
  <c r="H72" i="12"/>
  <c r="T69" i="12"/>
  <c r="G53" i="12"/>
  <c r="O53" i="12"/>
  <c r="D54" i="12"/>
  <c r="L54" i="12"/>
  <c r="T54" i="12"/>
  <c r="I55" i="12"/>
  <c r="Q55" i="12"/>
  <c r="F56" i="12"/>
  <c r="N56" i="12"/>
  <c r="V56" i="12"/>
  <c r="K57" i="12"/>
  <c r="S57" i="12"/>
  <c r="H58" i="12"/>
  <c r="P58" i="12"/>
  <c r="E59" i="12"/>
  <c r="M59" i="12"/>
  <c r="U59" i="12"/>
  <c r="G61" i="12"/>
  <c r="O61" i="12"/>
  <c r="D62" i="12"/>
  <c r="L62" i="12"/>
  <c r="T62" i="12"/>
  <c r="I73" i="12"/>
  <c r="I77" i="12"/>
  <c r="Q73" i="12"/>
  <c r="Q77" i="12"/>
  <c r="Q69" i="12"/>
  <c r="F68" i="12"/>
  <c r="N68" i="12"/>
  <c r="V68" i="12"/>
  <c r="K69" i="12"/>
  <c r="V69" i="12"/>
  <c r="M70" i="12"/>
  <c r="E71" i="12"/>
  <c r="P71" i="12"/>
  <c r="G72" i="12"/>
  <c r="L74" i="12"/>
  <c r="D75" i="12"/>
  <c r="N75" i="12"/>
  <c r="F76" i="12"/>
  <c r="Q76" i="12"/>
  <c r="H77" i="12"/>
  <c r="S77" i="12"/>
  <c r="H162" i="12"/>
  <c r="H159" i="12"/>
  <c r="H164" i="12"/>
  <c r="H166" i="12"/>
  <c r="H158" i="12"/>
  <c r="H163" i="12"/>
  <c r="O160" i="12"/>
  <c r="K164" i="12"/>
  <c r="L165" i="12"/>
  <c r="R174" i="12"/>
  <c r="R175" i="12"/>
  <c r="E204" i="12"/>
  <c r="T55" i="12"/>
  <c r="T72" i="12"/>
  <c r="T76" i="12"/>
  <c r="L77" i="12"/>
  <c r="S161" i="12"/>
  <c r="S166" i="12"/>
  <c r="S158" i="12"/>
  <c r="S163" i="12"/>
  <c r="S165" i="12"/>
  <c r="S157" i="12"/>
  <c r="S162" i="12"/>
  <c r="E208" i="12"/>
  <c r="E209" i="12"/>
  <c r="E203" i="12"/>
  <c r="E210" i="12"/>
  <c r="E205" i="12"/>
  <c r="E202" i="12"/>
  <c r="E206" i="12"/>
  <c r="E201" i="12"/>
  <c r="E56" i="12"/>
  <c r="U56" i="12"/>
  <c r="H53" i="12"/>
  <c r="P53" i="12"/>
  <c r="E54" i="12"/>
  <c r="M54" i="12"/>
  <c r="U54" i="12"/>
  <c r="J70" i="12"/>
  <c r="J74" i="12"/>
  <c r="R70" i="12"/>
  <c r="R74" i="12"/>
  <c r="G68" i="12"/>
  <c r="O68" i="12"/>
  <c r="D69" i="12"/>
  <c r="L69" i="12"/>
  <c r="D70" i="12"/>
  <c r="O70" i="12"/>
  <c r="F71" i="12"/>
  <c r="S72" i="12"/>
  <c r="K73" i="12"/>
  <c r="V73" i="12"/>
  <c r="M74" i="12"/>
  <c r="E75" i="12"/>
  <c r="P75" i="12"/>
  <c r="G76" i="12"/>
  <c r="R76" i="12"/>
  <c r="J77" i="12"/>
  <c r="T77" i="12"/>
  <c r="O163" i="12"/>
  <c r="L164" i="12"/>
  <c r="K172" i="12"/>
  <c r="V175" i="12"/>
  <c r="N180" i="12"/>
  <c r="J192" i="12"/>
  <c r="J194" i="12"/>
  <c r="J188" i="12"/>
  <c r="J190" i="12"/>
  <c r="J195" i="12"/>
  <c r="J193" i="12"/>
  <c r="J186" i="12"/>
  <c r="J191" i="12"/>
  <c r="J187" i="12"/>
  <c r="R192" i="12"/>
  <c r="R194" i="12"/>
  <c r="R188" i="12"/>
  <c r="R189" i="12"/>
  <c r="R190" i="12"/>
  <c r="R195" i="12"/>
  <c r="R186" i="12"/>
  <c r="R193" i="12"/>
  <c r="V194" i="12"/>
  <c r="M201" i="12"/>
  <c r="U265" i="12"/>
  <c r="J157" i="12"/>
  <c r="R157" i="12"/>
  <c r="I160" i="12"/>
  <c r="Q160" i="12"/>
  <c r="F161" i="12"/>
  <c r="N161" i="12"/>
  <c r="V161" i="12"/>
  <c r="P163" i="12"/>
  <c r="E164" i="12"/>
  <c r="M164" i="12"/>
  <c r="U164" i="12"/>
  <c r="J165" i="12"/>
  <c r="R165" i="12"/>
  <c r="I172" i="12"/>
  <c r="Q172" i="12"/>
  <c r="H175" i="12"/>
  <c r="P175" i="12"/>
  <c r="E176" i="12"/>
  <c r="M176" i="12"/>
  <c r="U176" i="12"/>
  <c r="U178" i="12"/>
  <c r="M179" i="12"/>
  <c r="D180" i="12"/>
  <c r="O180" i="12"/>
  <c r="G181" i="12"/>
  <c r="Q181" i="12"/>
  <c r="H190" i="12"/>
  <c r="H192" i="12"/>
  <c r="H194" i="12"/>
  <c r="H186" i="12"/>
  <c r="P190" i="12"/>
  <c r="P192" i="12"/>
  <c r="P194" i="12"/>
  <c r="P186" i="12"/>
  <c r="H187" i="12"/>
  <c r="U188" i="12"/>
  <c r="M189" i="12"/>
  <c r="E190" i="12"/>
  <c r="H191" i="12"/>
  <c r="L192" i="12"/>
  <c r="M194" i="12"/>
  <c r="P195" i="12"/>
  <c r="G210" i="12"/>
  <c r="G205" i="12"/>
  <c r="G202" i="12"/>
  <c r="G201" i="12"/>
  <c r="O210" i="12"/>
  <c r="O205" i="12"/>
  <c r="O209" i="12"/>
  <c r="O202" i="12"/>
  <c r="O201" i="12"/>
  <c r="O203" i="12"/>
  <c r="G207" i="12"/>
  <c r="G208" i="12"/>
  <c r="I210" i="12"/>
  <c r="P158" i="12"/>
  <c r="J160" i="12"/>
  <c r="R160" i="12"/>
  <c r="F164" i="12"/>
  <c r="N164" i="12"/>
  <c r="V164" i="12"/>
  <c r="P166" i="12"/>
  <c r="I175" i="12"/>
  <c r="Q175" i="12"/>
  <c r="I195" i="12"/>
  <c r="I187" i="12"/>
  <c r="I191" i="12"/>
  <c r="Q195" i="12"/>
  <c r="Q187" i="12"/>
  <c r="Q191" i="12"/>
  <c r="Q190" i="12"/>
  <c r="H207" i="12"/>
  <c r="H210" i="12"/>
  <c r="H202" i="12"/>
  <c r="H204" i="12"/>
  <c r="H208" i="12"/>
  <c r="H206" i="12"/>
  <c r="P207" i="12"/>
  <c r="P209" i="12"/>
  <c r="P202" i="12"/>
  <c r="P204" i="12"/>
  <c r="P210" i="12"/>
  <c r="P206" i="12"/>
  <c r="P203" i="12"/>
  <c r="H205" i="12"/>
  <c r="I208" i="12"/>
  <c r="I204" i="12"/>
  <c r="I207" i="12"/>
  <c r="I201" i="12"/>
  <c r="I203" i="12"/>
  <c r="Q208" i="12"/>
  <c r="Q204" i="12"/>
  <c r="Q210" i="12"/>
  <c r="Q201" i="12"/>
  <c r="Q207" i="12"/>
  <c r="Q203" i="12"/>
  <c r="I205" i="12"/>
  <c r="K296" i="12"/>
  <c r="K298" i="12"/>
  <c r="K295" i="12"/>
  <c r="K294" i="12"/>
  <c r="K290" i="12"/>
  <c r="K299" i="12"/>
  <c r="K291" i="12"/>
  <c r="K297" i="12"/>
  <c r="K293" i="12"/>
  <c r="S296" i="12"/>
  <c r="S293" i="12"/>
  <c r="S298" i="12"/>
  <c r="S295" i="12"/>
  <c r="S294" i="12"/>
  <c r="S299" i="12"/>
  <c r="S297" i="12"/>
  <c r="S290" i="12"/>
  <c r="S292" i="12"/>
  <c r="S291" i="12"/>
  <c r="K292" i="12"/>
  <c r="J158" i="12"/>
  <c r="R158" i="12"/>
  <c r="I161" i="12"/>
  <c r="Q161" i="12"/>
  <c r="F162" i="12"/>
  <c r="N162" i="12"/>
  <c r="V162" i="12"/>
  <c r="P164" i="12"/>
  <c r="E165" i="12"/>
  <c r="M165" i="12"/>
  <c r="U165" i="12"/>
  <c r="J166" i="12"/>
  <c r="R166" i="12"/>
  <c r="D172" i="12"/>
  <c r="L172" i="12"/>
  <c r="T172" i="12"/>
  <c r="I173" i="12"/>
  <c r="Q173" i="12"/>
  <c r="H176" i="12"/>
  <c r="P176" i="12"/>
  <c r="E177" i="12"/>
  <c r="M177" i="12"/>
  <c r="D178" i="12"/>
  <c r="Q179" i="12"/>
  <c r="H180" i="12"/>
  <c r="U181" i="12"/>
  <c r="U186" i="12"/>
  <c r="D188" i="12"/>
  <c r="Q189" i="12"/>
  <c r="I190" i="12"/>
  <c r="Q192" i="12"/>
  <c r="E194" i="12"/>
  <c r="Q194" i="12"/>
  <c r="H201" i="12"/>
  <c r="G203" i="12"/>
  <c r="O204" i="12"/>
  <c r="Q206" i="12"/>
  <c r="P208" i="12"/>
  <c r="Q209" i="12"/>
  <c r="F157" i="12"/>
  <c r="N157" i="12"/>
  <c r="V157" i="12"/>
  <c r="P159" i="12"/>
  <c r="J161" i="12"/>
  <c r="R161" i="12"/>
  <c r="F165" i="12"/>
  <c r="N165" i="12"/>
  <c r="V165" i="12"/>
  <c r="E172" i="12"/>
  <c r="M172" i="12"/>
  <c r="U172" i="12"/>
  <c r="G174" i="12"/>
  <c r="O174" i="12"/>
  <c r="D175" i="12"/>
  <c r="L175" i="12"/>
  <c r="T175" i="12"/>
  <c r="I176" i="12"/>
  <c r="Q176" i="12"/>
  <c r="E178" i="12"/>
  <c r="P178" i="12"/>
  <c r="G179" i="12"/>
  <c r="T180" i="12"/>
  <c r="L181" i="12"/>
  <c r="D194" i="12"/>
  <c r="D186" i="12"/>
  <c r="D190" i="12"/>
  <c r="L194" i="12"/>
  <c r="L186" i="12"/>
  <c r="L190" i="12"/>
  <c r="T194" i="12"/>
  <c r="T186" i="12"/>
  <c r="T190" i="12"/>
  <c r="E188" i="12"/>
  <c r="P188" i="12"/>
  <c r="H189" i="12"/>
  <c r="L193" i="12"/>
  <c r="K210" i="12"/>
  <c r="K207" i="12"/>
  <c r="K201" i="12"/>
  <c r="K206" i="12"/>
  <c r="K208" i="12"/>
  <c r="K203" i="12"/>
  <c r="K209" i="12"/>
  <c r="K205" i="12"/>
  <c r="S210" i="12"/>
  <c r="S201" i="12"/>
  <c r="S206" i="12"/>
  <c r="S207" i="12"/>
  <c r="S203" i="12"/>
  <c r="S208" i="12"/>
  <c r="S205" i="12"/>
  <c r="Q202" i="12"/>
  <c r="H203" i="12"/>
  <c r="S204" i="12"/>
  <c r="O207" i="12"/>
  <c r="S209" i="12"/>
  <c r="K262" i="12"/>
  <c r="K269" i="12"/>
  <c r="K261" i="12"/>
  <c r="K266" i="12"/>
  <c r="K268" i="12"/>
  <c r="K264" i="12"/>
  <c r="K263" i="12"/>
  <c r="K267" i="12"/>
  <c r="K265" i="12"/>
  <c r="S262" i="12"/>
  <c r="S269" i="12"/>
  <c r="S261" i="12"/>
  <c r="S266" i="12"/>
  <c r="S260" i="12"/>
  <c r="S268" i="12"/>
  <c r="S264" i="12"/>
  <c r="S265" i="12"/>
  <c r="S267" i="12"/>
  <c r="E175" i="12"/>
  <c r="M175" i="12"/>
  <c r="U175" i="12"/>
  <c r="Q178" i="12"/>
  <c r="I179" i="12"/>
  <c r="M181" i="12"/>
  <c r="E191" i="12"/>
  <c r="E193" i="12"/>
  <c r="E195" i="12"/>
  <c r="E187" i="12"/>
  <c r="M191" i="12"/>
  <c r="M193" i="12"/>
  <c r="M195" i="12"/>
  <c r="M187" i="12"/>
  <c r="U191" i="12"/>
  <c r="U193" i="12"/>
  <c r="U195" i="12"/>
  <c r="U187" i="12"/>
  <c r="M186" i="12"/>
  <c r="Q188" i="12"/>
  <c r="I189" i="12"/>
  <c r="U194" i="12"/>
  <c r="G189" i="12"/>
  <c r="O189" i="12"/>
  <c r="K193" i="12"/>
  <c r="S193" i="12"/>
  <c r="D202" i="12"/>
  <c r="F204" i="12"/>
  <c r="N204" i="12"/>
  <c r="V204" i="12"/>
  <c r="F207" i="12"/>
  <c r="N210" i="12"/>
  <c r="F269" i="12"/>
  <c r="F261" i="12"/>
  <c r="F268" i="12"/>
  <c r="F260" i="12"/>
  <c r="F265" i="12"/>
  <c r="N269" i="12"/>
  <c r="N261" i="12"/>
  <c r="N268" i="12"/>
  <c r="N260" i="12"/>
  <c r="N265" i="12"/>
  <c r="V269" i="12"/>
  <c r="V261" i="12"/>
  <c r="V268" i="12"/>
  <c r="V260" i="12"/>
  <c r="V265" i="12"/>
  <c r="E284" i="12"/>
  <c r="E276" i="12"/>
  <c r="E283" i="12"/>
  <c r="E275" i="12"/>
  <c r="E280" i="12"/>
  <c r="M284" i="12"/>
  <c r="M276" i="12"/>
  <c r="M283" i="12"/>
  <c r="M275" i="12"/>
  <c r="M280" i="12"/>
  <c r="U284" i="12"/>
  <c r="U276" i="12"/>
  <c r="U283" i="12"/>
  <c r="U275" i="12"/>
  <c r="U280" i="12"/>
  <c r="V276" i="12"/>
  <c r="V278" i="12"/>
  <c r="J280" i="12"/>
  <c r="J282" i="12"/>
  <c r="D293" i="12"/>
  <c r="D298" i="12"/>
  <c r="D295" i="12"/>
  <c r="D299" i="12"/>
  <c r="D291" i="12"/>
  <c r="D297" i="12"/>
  <c r="D290" i="12"/>
  <c r="L293" i="12"/>
  <c r="L298" i="12"/>
  <c r="L295" i="12"/>
  <c r="L291" i="12"/>
  <c r="L296" i="12"/>
  <c r="L294" i="12"/>
  <c r="L290" i="12"/>
  <c r="L299" i="12"/>
  <c r="T293" i="12"/>
  <c r="T298" i="12"/>
  <c r="T295" i="12"/>
  <c r="T299" i="12"/>
  <c r="T291" i="12"/>
  <c r="T297" i="12"/>
  <c r="T290" i="12"/>
  <c r="L292" i="12"/>
  <c r="G366" i="12"/>
  <c r="G371" i="12"/>
  <c r="G363" i="12"/>
  <c r="G368" i="12"/>
  <c r="G365" i="12"/>
  <c r="G370" i="12"/>
  <c r="G364" i="12"/>
  <c r="G369" i="12"/>
  <c r="G362" i="12"/>
  <c r="O366" i="12"/>
  <c r="O371" i="12"/>
  <c r="O363" i="12"/>
  <c r="O368" i="12"/>
  <c r="O365" i="12"/>
  <c r="O362" i="12"/>
  <c r="O367" i="12"/>
  <c r="O370" i="12"/>
  <c r="G367" i="12"/>
  <c r="G266" i="12"/>
  <c r="G265" i="12"/>
  <c r="G262" i="12"/>
  <c r="O266" i="12"/>
  <c r="O265" i="12"/>
  <c r="O262" i="12"/>
  <c r="G268" i="12"/>
  <c r="F281" i="12"/>
  <c r="F280" i="12"/>
  <c r="F277" i="12"/>
  <c r="N281" i="12"/>
  <c r="N280" i="12"/>
  <c r="N277" i="12"/>
  <c r="V281" i="12"/>
  <c r="V280" i="12"/>
  <c r="V277" i="12"/>
  <c r="J278" i="12"/>
  <c r="R279" i="12"/>
  <c r="F283" i="12"/>
  <c r="R283" i="12"/>
  <c r="E298" i="12"/>
  <c r="E295" i="12"/>
  <c r="E297" i="12"/>
  <c r="E293" i="12"/>
  <c r="E296" i="12"/>
  <c r="E292" i="12"/>
  <c r="M298" i="12"/>
  <c r="M295" i="12"/>
  <c r="M297" i="12"/>
  <c r="M296" i="12"/>
  <c r="M294" i="12"/>
  <c r="M299" i="12"/>
  <c r="M292" i="12"/>
  <c r="U298" i="12"/>
  <c r="U295" i="12"/>
  <c r="U292" i="12"/>
  <c r="U297" i="12"/>
  <c r="U293" i="12"/>
  <c r="U296" i="12"/>
  <c r="U291" i="12"/>
  <c r="E299" i="12"/>
  <c r="H371" i="12"/>
  <c r="H363" i="12"/>
  <c r="H368" i="12"/>
  <c r="H365" i="12"/>
  <c r="H370" i="12"/>
  <c r="H362" i="12"/>
  <c r="H364" i="12"/>
  <c r="H369" i="12"/>
  <c r="H367" i="12"/>
  <c r="P371" i="12"/>
  <c r="P363" i="12"/>
  <c r="P368" i="12"/>
  <c r="P365" i="12"/>
  <c r="P370" i="12"/>
  <c r="P362" i="12"/>
  <c r="P367" i="12"/>
  <c r="P366" i="12"/>
  <c r="H366" i="12"/>
  <c r="L210" i="12"/>
  <c r="L207" i="12"/>
  <c r="T210" i="12"/>
  <c r="T207" i="12"/>
  <c r="G260" i="12"/>
  <c r="G264" i="12"/>
  <c r="O269" i="12"/>
  <c r="F275" i="12"/>
  <c r="F279" i="12"/>
  <c r="M282" i="12"/>
  <c r="N284" i="12"/>
  <c r="M293" i="12"/>
  <c r="S357" i="12"/>
  <c r="I368" i="12"/>
  <c r="I365" i="12"/>
  <c r="I370" i="12"/>
  <c r="I362" i="12"/>
  <c r="I367" i="12"/>
  <c r="I364" i="12"/>
  <c r="I369" i="12"/>
  <c r="I363" i="12"/>
  <c r="Q368" i="12"/>
  <c r="Q365" i="12"/>
  <c r="Q370" i="12"/>
  <c r="Q362" i="12"/>
  <c r="Q367" i="12"/>
  <c r="Q366" i="12"/>
  <c r="Q371" i="12"/>
  <c r="Q364" i="12"/>
  <c r="I366" i="12"/>
  <c r="L208" i="12"/>
  <c r="D209" i="12"/>
  <c r="O261" i="12"/>
  <c r="O263" i="12"/>
  <c r="O267" i="12"/>
  <c r="N276" i="12"/>
  <c r="N278" i="12"/>
  <c r="N282" i="12"/>
  <c r="V283" i="12"/>
  <c r="E290" i="12"/>
  <c r="Q290" i="12"/>
  <c r="D294" i="12"/>
  <c r="Q295" i="12"/>
  <c r="L297" i="12"/>
  <c r="O364" i="12"/>
  <c r="I371" i="12"/>
  <c r="F381" i="12"/>
  <c r="F383" i="12"/>
  <c r="F380" i="12"/>
  <c r="F377" i="12"/>
  <c r="F382" i="12"/>
  <c r="F379" i="12"/>
  <c r="F384" i="12"/>
  <c r="F378" i="12"/>
  <c r="F376" i="12"/>
  <c r="N381" i="12"/>
  <c r="N383" i="12"/>
  <c r="N380" i="12"/>
  <c r="N377" i="12"/>
  <c r="N382" i="12"/>
  <c r="N379" i="12"/>
  <c r="N384" i="12"/>
  <c r="J204" i="12"/>
  <c r="R204" i="12"/>
  <c r="D206" i="12"/>
  <c r="L206" i="12"/>
  <c r="T206" i="12"/>
  <c r="V207" i="12"/>
  <c r="N208" i="12"/>
  <c r="J265" i="12"/>
  <c r="J264" i="12"/>
  <c r="J269" i="12"/>
  <c r="J261" i="12"/>
  <c r="R265" i="12"/>
  <c r="R264" i="12"/>
  <c r="R269" i="12"/>
  <c r="R261" i="12"/>
  <c r="J260" i="12"/>
  <c r="J262" i="12"/>
  <c r="V262" i="12"/>
  <c r="J266" i="12"/>
  <c r="R267" i="12"/>
  <c r="I280" i="12"/>
  <c r="I279" i="12"/>
  <c r="I284" i="12"/>
  <c r="I276" i="12"/>
  <c r="Q280" i="12"/>
  <c r="Q279" i="12"/>
  <c r="Q284" i="12"/>
  <c r="Q276" i="12"/>
  <c r="I275" i="12"/>
  <c r="V275" i="12"/>
  <c r="I277" i="12"/>
  <c r="U277" i="12"/>
  <c r="J279" i="12"/>
  <c r="V279" i="12"/>
  <c r="I281" i="12"/>
  <c r="Q282" i="12"/>
  <c r="H297" i="12"/>
  <c r="H294" i="12"/>
  <c r="H299" i="12"/>
  <c r="H296" i="12"/>
  <c r="H293" i="12"/>
  <c r="H295" i="12"/>
  <c r="H291" i="12"/>
  <c r="P297" i="12"/>
  <c r="P294" i="12"/>
  <c r="P299" i="12"/>
  <c r="P296" i="12"/>
  <c r="P295" i="12"/>
  <c r="P293" i="12"/>
  <c r="P298" i="12"/>
  <c r="P291" i="12"/>
  <c r="M291" i="12"/>
  <c r="E294" i="12"/>
  <c r="U299" i="12"/>
  <c r="J354" i="12"/>
  <c r="J351" i="12"/>
  <c r="J356" i="12"/>
  <c r="J348" i="12"/>
  <c r="J353" i="12"/>
  <c r="J352" i="12"/>
  <c r="J357" i="12"/>
  <c r="J350" i="12"/>
  <c r="J355" i="12"/>
  <c r="R354" i="12"/>
  <c r="R351" i="12"/>
  <c r="R356" i="12"/>
  <c r="R348" i="12"/>
  <c r="R353" i="12"/>
  <c r="R355" i="12"/>
  <c r="R349" i="12"/>
  <c r="J349" i="12"/>
  <c r="P364" i="12"/>
  <c r="J277" i="12"/>
  <c r="J284" i="12"/>
  <c r="J276" i="12"/>
  <c r="J281" i="12"/>
  <c r="R277" i="12"/>
  <c r="R284" i="12"/>
  <c r="R276" i="12"/>
  <c r="R281" i="12"/>
  <c r="J275" i="12"/>
  <c r="R280" i="12"/>
  <c r="R282" i="12"/>
  <c r="F284" i="12"/>
  <c r="I294" i="12"/>
  <c r="I299" i="12"/>
  <c r="I296" i="12"/>
  <c r="I292" i="12"/>
  <c r="I297" i="12"/>
  <c r="I295" i="12"/>
  <c r="I291" i="12"/>
  <c r="Q294" i="12"/>
  <c r="Q299" i="12"/>
  <c r="Q296" i="12"/>
  <c r="Q293" i="12"/>
  <c r="Q292" i="12"/>
  <c r="Q298" i="12"/>
  <c r="Q291" i="12"/>
  <c r="U290" i="12"/>
  <c r="K351" i="12"/>
  <c r="K356" i="12"/>
  <c r="K348" i="12"/>
  <c r="K353" i="12"/>
  <c r="K350" i="12"/>
  <c r="K352" i="12"/>
  <c r="K357" i="12"/>
  <c r="K355" i="12"/>
  <c r="S351" i="12"/>
  <c r="S356" i="12"/>
  <c r="S348" i="12"/>
  <c r="S353" i="12"/>
  <c r="S350" i="12"/>
  <c r="S349" i="12"/>
  <c r="S354" i="12"/>
  <c r="S352" i="12"/>
  <c r="K349" i="12"/>
  <c r="D263" i="12"/>
  <c r="L263" i="12"/>
  <c r="T263" i="12"/>
  <c r="I264" i="12"/>
  <c r="Q264" i="12"/>
  <c r="H267" i="12"/>
  <c r="P267" i="12"/>
  <c r="K278" i="12"/>
  <c r="S278" i="12"/>
  <c r="H279" i="12"/>
  <c r="P279" i="12"/>
  <c r="G282" i="12"/>
  <c r="O282" i="12"/>
  <c r="F295" i="12"/>
  <c r="F297" i="12"/>
  <c r="F294" i="12"/>
  <c r="N295" i="12"/>
  <c r="N297" i="12"/>
  <c r="N294" i="12"/>
  <c r="V295" i="12"/>
  <c r="V297" i="12"/>
  <c r="V294" i="12"/>
  <c r="V292" i="12"/>
  <c r="N293" i="12"/>
  <c r="P353" i="12"/>
  <c r="J365" i="12"/>
  <c r="J370" i="12"/>
  <c r="J362" i="12"/>
  <c r="J367" i="12"/>
  <c r="J364" i="12"/>
  <c r="R365" i="12"/>
  <c r="R370" i="12"/>
  <c r="R362" i="12"/>
  <c r="R367" i="12"/>
  <c r="R364" i="12"/>
  <c r="R369" i="12"/>
  <c r="G378" i="12"/>
  <c r="G380" i="12"/>
  <c r="G377" i="12"/>
  <c r="G382" i="12"/>
  <c r="G379" i="12"/>
  <c r="G384" i="12"/>
  <c r="G376" i="12"/>
  <c r="O378" i="12"/>
  <c r="O380" i="12"/>
  <c r="O377" i="12"/>
  <c r="O382" i="12"/>
  <c r="O379" i="12"/>
  <c r="O384" i="12"/>
  <c r="O376" i="12"/>
  <c r="O383" i="12"/>
  <c r="H262" i="12"/>
  <c r="P262" i="12"/>
  <c r="D266" i="12"/>
  <c r="L266" i="12"/>
  <c r="T266" i="12"/>
  <c r="I267" i="12"/>
  <c r="Q267" i="12"/>
  <c r="G277" i="12"/>
  <c r="O277" i="12"/>
  <c r="K281" i="12"/>
  <c r="S281" i="12"/>
  <c r="H282" i="12"/>
  <c r="P282" i="12"/>
  <c r="G297" i="12"/>
  <c r="G294" i="12"/>
  <c r="G299" i="12"/>
  <c r="O297" i="12"/>
  <c r="O294" i="12"/>
  <c r="O299" i="12"/>
  <c r="F292" i="12"/>
  <c r="N292" i="12"/>
  <c r="O293" i="12"/>
  <c r="F296" i="12"/>
  <c r="V296" i="12"/>
  <c r="Q353" i="12"/>
  <c r="J368" i="12"/>
  <c r="H383" i="12"/>
  <c r="H377" i="12"/>
  <c r="H382" i="12"/>
  <c r="H379" i="12"/>
  <c r="H384" i="12"/>
  <c r="H376" i="12"/>
  <c r="H381" i="12"/>
  <c r="G381" i="12"/>
  <c r="N299" i="12"/>
  <c r="R371" i="12"/>
  <c r="I380" i="12"/>
  <c r="I382" i="12"/>
  <c r="I379" i="12"/>
  <c r="I384" i="12"/>
  <c r="I376" i="12"/>
  <c r="I381" i="12"/>
  <c r="I378" i="12"/>
  <c r="Q380" i="12"/>
  <c r="Q382" i="12"/>
  <c r="Q379" i="12"/>
  <c r="Q384" i="12"/>
  <c r="Q376" i="12"/>
  <c r="Q381" i="12"/>
  <c r="Q378" i="12"/>
  <c r="O295" i="12"/>
  <c r="F298" i="12"/>
  <c r="V298" i="12"/>
  <c r="H352" i="12"/>
  <c r="H357" i="12"/>
  <c r="H349" i="12"/>
  <c r="H354" i="12"/>
  <c r="H351" i="12"/>
  <c r="P352" i="12"/>
  <c r="P357" i="12"/>
  <c r="P349" i="12"/>
  <c r="P354" i="12"/>
  <c r="P351" i="12"/>
  <c r="P350" i="12"/>
  <c r="R366" i="12"/>
  <c r="I377" i="12"/>
  <c r="H378" i="12"/>
  <c r="H380" i="12"/>
  <c r="I260" i="12"/>
  <c r="Q260" i="12"/>
  <c r="H275" i="12"/>
  <c r="P275" i="12"/>
  <c r="J299" i="12"/>
  <c r="J296" i="12"/>
  <c r="J293" i="12"/>
  <c r="J298" i="12"/>
  <c r="R299" i="12"/>
  <c r="R296" i="12"/>
  <c r="R293" i="12"/>
  <c r="R298" i="12"/>
  <c r="G290" i="12"/>
  <c r="O290" i="12"/>
  <c r="V293" i="12"/>
  <c r="J297" i="12"/>
  <c r="G298" i="12"/>
  <c r="I357" i="12"/>
  <c r="I349" i="12"/>
  <c r="I354" i="12"/>
  <c r="I351" i="12"/>
  <c r="I356" i="12"/>
  <c r="I348" i="12"/>
  <c r="Q357" i="12"/>
  <c r="Q349" i="12"/>
  <c r="Q354" i="12"/>
  <c r="Q351" i="12"/>
  <c r="Q356" i="12"/>
  <c r="Q348" i="12"/>
  <c r="Q350" i="12"/>
  <c r="H353" i="12"/>
  <c r="J369" i="12"/>
  <c r="O381" i="12"/>
  <c r="F349" i="12"/>
  <c r="N349" i="12"/>
  <c r="V349" i="12"/>
  <c r="E352" i="12"/>
  <c r="M352" i="12"/>
  <c r="U352" i="12"/>
  <c r="G354" i="12"/>
  <c r="O354" i="12"/>
  <c r="D355" i="12"/>
  <c r="L355" i="12"/>
  <c r="T355" i="12"/>
  <c r="F357" i="12"/>
  <c r="N357" i="12"/>
  <c r="V357" i="12"/>
  <c r="E363" i="12"/>
  <c r="M363" i="12"/>
  <c r="U363" i="12"/>
  <c r="D366" i="12"/>
  <c r="L366" i="12"/>
  <c r="T366" i="12"/>
  <c r="F368" i="12"/>
  <c r="N368" i="12"/>
  <c r="V368" i="12"/>
  <c r="K369" i="12"/>
  <c r="S369" i="12"/>
  <c r="E371" i="12"/>
  <c r="M371" i="12"/>
  <c r="U371" i="12"/>
  <c r="D377" i="12"/>
  <c r="L377" i="12"/>
  <c r="T377" i="12"/>
  <c r="V379" i="12"/>
  <c r="K380" i="12"/>
  <c r="S380" i="12"/>
  <c r="P381" i="12"/>
  <c r="E382" i="12"/>
  <c r="M382" i="12"/>
  <c r="U382" i="12"/>
  <c r="J383" i="12"/>
  <c r="R383" i="12"/>
  <c r="G349" i="12"/>
  <c r="O349" i="12"/>
  <c r="D350" i="12"/>
  <c r="L350" i="12"/>
  <c r="T350" i="12"/>
  <c r="F352" i="12"/>
  <c r="N352" i="12"/>
  <c r="V352" i="12"/>
  <c r="E355" i="12"/>
  <c r="M355" i="12"/>
  <c r="U355" i="12"/>
  <c r="G357" i="12"/>
  <c r="O357" i="12"/>
  <c r="F363" i="12"/>
  <c r="N363" i="12"/>
  <c r="V363" i="12"/>
  <c r="K364" i="12"/>
  <c r="S364" i="12"/>
  <c r="E366" i="12"/>
  <c r="M366" i="12"/>
  <c r="U366" i="12"/>
  <c r="D369" i="12"/>
  <c r="L369" i="12"/>
  <c r="T369" i="12"/>
  <c r="F371" i="12"/>
  <c r="N371" i="12"/>
  <c r="V371" i="12"/>
  <c r="P376" i="12"/>
  <c r="E377" i="12"/>
  <c r="M377" i="12"/>
  <c r="U377" i="12"/>
  <c r="J378" i="12"/>
  <c r="R378" i="12"/>
  <c r="D380" i="12"/>
  <c r="L380" i="12"/>
  <c r="T380" i="12"/>
  <c r="V382" i="12"/>
  <c r="K383" i="12"/>
  <c r="S383" i="12"/>
  <c r="P384" i="12"/>
  <c r="E350" i="12"/>
  <c r="M350" i="12"/>
  <c r="U350" i="12"/>
  <c r="G352" i="12"/>
  <c r="O352" i="12"/>
  <c r="D353" i="12"/>
  <c r="L353" i="12"/>
  <c r="T353" i="12"/>
  <c r="F355" i="12"/>
  <c r="N355" i="12"/>
  <c r="V355" i="12"/>
  <c r="D364" i="12"/>
  <c r="L364" i="12"/>
  <c r="T364" i="12"/>
  <c r="F366" i="12"/>
  <c r="N366" i="12"/>
  <c r="V366" i="12"/>
  <c r="K367" i="12"/>
  <c r="S367" i="12"/>
  <c r="E369" i="12"/>
  <c r="M369" i="12"/>
  <c r="U369" i="12"/>
  <c r="V377" i="12"/>
  <c r="K378" i="12"/>
  <c r="S378" i="12"/>
  <c r="P379" i="12"/>
  <c r="E380" i="12"/>
  <c r="M380" i="12"/>
  <c r="U380" i="12"/>
  <c r="J381" i="12"/>
  <c r="R381" i="12"/>
  <c r="D383" i="12"/>
  <c r="L383" i="12"/>
  <c r="T383" i="12"/>
  <c r="D348" i="12"/>
  <c r="L348" i="12"/>
  <c r="T348" i="12"/>
  <c r="K362" i="12"/>
  <c r="S362" i="12"/>
  <c r="J376" i="12"/>
  <c r="R376" i="12"/>
  <c r="V380" i="12"/>
  <c r="P382" i="12"/>
  <c r="P377" i="12"/>
  <c r="V383" i="12"/>
  <c r="I24" i="9"/>
  <c r="I25" i="9"/>
  <c r="I27" i="9"/>
  <c r="I28" i="9"/>
  <c r="I29" i="9"/>
  <c r="I23" i="9"/>
  <c r="I13" i="9" l="1"/>
  <c r="I18" i="9"/>
  <c r="I17" i="9"/>
  <c r="I16" i="9"/>
  <c r="I15" i="9"/>
  <c r="I19" i="9"/>
  <c r="I14" i="9"/>
  <c r="I5" i="9"/>
  <c r="I8" i="9"/>
  <c r="I6" i="9"/>
  <c r="I9" i="9"/>
  <c r="I10" i="9"/>
  <c r="I4" i="9"/>
  <c r="I7" i="9"/>
  <c r="E16" i="10" l="1"/>
  <c r="F16" i="10"/>
  <c r="G16" i="10"/>
  <c r="H16" i="10"/>
  <c r="H15" i="10" s="1"/>
  <c r="I16" i="10"/>
  <c r="J16" i="10"/>
  <c r="K16" i="10"/>
  <c r="L16" i="10"/>
  <c r="L15" i="10" s="1"/>
  <c r="M16" i="10"/>
  <c r="N16" i="10"/>
  <c r="O16" i="10"/>
  <c r="S16" i="10"/>
  <c r="T16" i="10"/>
  <c r="T15" i="10" s="1"/>
  <c r="U16" i="10"/>
  <c r="D16" i="10"/>
  <c r="F28" i="10"/>
  <c r="J28" i="10"/>
  <c r="N28" i="10"/>
  <c r="E29" i="10"/>
  <c r="F29" i="10"/>
  <c r="G29" i="10"/>
  <c r="H29" i="10"/>
  <c r="I29" i="10"/>
  <c r="J29" i="10"/>
  <c r="K29" i="10"/>
  <c r="L29" i="10"/>
  <c r="M29" i="10"/>
  <c r="N29" i="10"/>
  <c r="O29" i="10"/>
  <c r="S29" i="10"/>
  <c r="T29" i="10"/>
  <c r="U29" i="10"/>
  <c r="U28" i="10" s="1"/>
  <c r="D29" i="10"/>
  <c r="D26" i="10"/>
  <c r="U27" i="10"/>
  <c r="T27" i="10"/>
  <c r="T28" i="10" s="1"/>
  <c r="S27" i="10"/>
  <c r="S28" i="10" s="1"/>
  <c r="O27" i="10"/>
  <c r="O28" i="10" s="1"/>
  <c r="N27" i="10"/>
  <c r="M27" i="10"/>
  <c r="M28" i="10" s="1"/>
  <c r="L27" i="10"/>
  <c r="L28" i="10" s="1"/>
  <c r="K27" i="10"/>
  <c r="K28" i="10" s="1"/>
  <c r="J27" i="10"/>
  <c r="I27" i="10"/>
  <c r="I28" i="10" s="1"/>
  <c r="H27" i="10"/>
  <c r="H28" i="10" s="1"/>
  <c r="G27" i="10"/>
  <c r="G28" i="10" s="1"/>
  <c r="F27" i="10"/>
  <c r="E27" i="10"/>
  <c r="E28" i="10" s="1"/>
  <c r="D27" i="10"/>
  <c r="U26" i="10"/>
  <c r="T26" i="10"/>
  <c r="S26" i="10"/>
  <c r="O26" i="10"/>
  <c r="N26" i="10"/>
  <c r="M26" i="10"/>
  <c r="L26" i="10"/>
  <c r="K26" i="10"/>
  <c r="J26" i="10"/>
  <c r="I26" i="10"/>
  <c r="H26" i="10"/>
  <c r="G26" i="10"/>
  <c r="F26" i="10"/>
  <c r="E26" i="10"/>
  <c r="R25" i="10"/>
  <c r="Q25" i="10"/>
  <c r="P25" i="10"/>
  <c r="R24" i="10"/>
  <c r="Q24" i="10"/>
  <c r="P24" i="10"/>
  <c r="R23" i="10"/>
  <c r="Q23" i="10"/>
  <c r="P23" i="10"/>
  <c r="R22" i="10"/>
  <c r="Q22" i="10"/>
  <c r="P22" i="10"/>
  <c r="R21" i="10"/>
  <c r="Q21" i="10"/>
  <c r="P21" i="10"/>
  <c r="R20" i="10"/>
  <c r="Q20" i="10"/>
  <c r="Q29" i="10" s="1"/>
  <c r="P20" i="10"/>
  <c r="R19" i="10"/>
  <c r="R29" i="10" s="1"/>
  <c r="Q19" i="10"/>
  <c r="P19" i="10"/>
  <c r="P29" i="10" s="1"/>
  <c r="U14" i="10"/>
  <c r="T14" i="10"/>
  <c r="S14" i="10"/>
  <c r="O14" i="10"/>
  <c r="N14" i="10"/>
  <c r="N15" i="10" s="1"/>
  <c r="M14" i="10"/>
  <c r="L14" i="10"/>
  <c r="K14" i="10"/>
  <c r="J14" i="10"/>
  <c r="J15" i="10" s="1"/>
  <c r="I14" i="10"/>
  <c r="H14" i="10"/>
  <c r="G14" i="10"/>
  <c r="F14" i="10"/>
  <c r="F15" i="10" s="1"/>
  <c r="E14" i="10"/>
  <c r="D14" i="10"/>
  <c r="U13" i="10"/>
  <c r="T13" i="10"/>
  <c r="S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R12" i="10"/>
  <c r="Q12" i="10"/>
  <c r="P12" i="10"/>
  <c r="R11" i="10"/>
  <c r="Q11" i="10"/>
  <c r="P11" i="10"/>
  <c r="P16" i="10" s="1"/>
  <c r="R10" i="10"/>
  <c r="Q10" i="10"/>
  <c r="P10" i="10"/>
  <c r="R9" i="10"/>
  <c r="Q9" i="10"/>
  <c r="P9" i="10"/>
  <c r="R8" i="10"/>
  <c r="Q8" i="10"/>
  <c r="P8" i="10"/>
  <c r="R7" i="10"/>
  <c r="Q7" i="10"/>
  <c r="P7" i="10"/>
  <c r="R6" i="10"/>
  <c r="Q6" i="10"/>
  <c r="P6" i="10"/>
  <c r="R5" i="10"/>
  <c r="R16" i="10" s="1"/>
  <c r="Q5" i="10"/>
  <c r="Q16" i="10" s="1"/>
  <c r="P5" i="10"/>
  <c r="D15" i="10" l="1"/>
  <c r="U15" i="10"/>
  <c r="M15" i="10"/>
  <c r="E15" i="10"/>
  <c r="S15" i="10"/>
  <c r="K15" i="10"/>
  <c r="G15" i="10"/>
  <c r="O15" i="10"/>
  <c r="D28" i="10"/>
  <c r="I15" i="10"/>
  <c r="Q14" i="10"/>
  <c r="Q15" i="10" s="1"/>
  <c r="Q27" i="10"/>
  <c r="Q28" i="10" s="1"/>
  <c r="P14" i="10"/>
  <c r="P15" i="10" s="1"/>
  <c r="P26" i="10"/>
  <c r="P13" i="10"/>
  <c r="R27" i="10"/>
  <c r="R28" i="10" s="1"/>
  <c r="Q13" i="10"/>
  <c r="R13" i="10"/>
  <c r="Q26" i="10"/>
  <c r="R26" i="10"/>
  <c r="P27" i="10"/>
  <c r="P28" i="10" s="1"/>
  <c r="R14" i="10"/>
  <c r="R15" i="10" s="1"/>
  <c r="H44" i="7" l="1"/>
  <c r="H42" i="7"/>
  <c r="H41" i="7"/>
  <c r="C44" i="7"/>
  <c r="C42" i="7"/>
  <c r="C41" i="7"/>
  <c r="C43" i="7"/>
  <c r="L14" i="7"/>
  <c r="L13" i="7"/>
  <c r="L16" i="7"/>
  <c r="H23" i="7"/>
  <c r="H21" i="7"/>
  <c r="H22" i="7" s="1"/>
  <c r="H20" i="7"/>
  <c r="C32" i="7"/>
  <c r="C30" i="7"/>
  <c r="C29" i="7"/>
  <c r="C25" i="5"/>
  <c r="I14" i="5"/>
  <c r="H14" i="5"/>
  <c r="I12" i="5"/>
  <c r="I13" i="5" s="1"/>
  <c r="H12" i="5"/>
  <c r="H13" i="5" s="1"/>
  <c r="I11" i="5"/>
  <c r="H11" i="5"/>
  <c r="D25" i="5"/>
  <c r="D26" i="5"/>
  <c r="D27" i="5" s="1"/>
  <c r="C26" i="5"/>
  <c r="D28" i="5"/>
  <c r="C28" i="5"/>
  <c r="C27" i="5" l="1"/>
  <c r="H43" i="7"/>
  <c r="L15" i="7"/>
  <c r="C31" i="7"/>
  <c r="E13" i="4" l="1"/>
  <c r="D13" i="4"/>
  <c r="C13" i="4"/>
  <c r="E12" i="4"/>
  <c r="E11" i="4"/>
  <c r="D11" i="4"/>
  <c r="C11" i="4"/>
  <c r="C12" i="4" s="1"/>
  <c r="E10" i="4"/>
  <c r="D10" i="4"/>
  <c r="C10" i="4"/>
  <c r="G71" i="3"/>
  <c r="G69" i="3"/>
  <c r="G70" i="3" s="1"/>
  <c r="G68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5" i="3"/>
  <c r="J71" i="3" s="1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" i="3"/>
  <c r="I69" i="3" s="1"/>
  <c r="I70" i="3" s="1"/>
  <c r="I7" i="3"/>
  <c r="I8" i="3"/>
  <c r="I9" i="3"/>
  <c r="I10" i="3"/>
  <c r="I68" i="3" s="1"/>
  <c r="I11" i="3"/>
  <c r="I5" i="3"/>
  <c r="I71" i="3" s="1"/>
  <c r="J68" i="3" l="1"/>
  <c r="J69" i="3"/>
  <c r="J70" i="3" s="1"/>
  <c r="D12" i="4"/>
  <c r="F68" i="3"/>
  <c r="F71" i="3"/>
  <c r="F69" i="3"/>
  <c r="D68" i="3"/>
  <c r="D69" i="3"/>
  <c r="D71" i="3"/>
  <c r="C71" i="3"/>
  <c r="C69" i="3"/>
  <c r="C70" i="3" s="1"/>
  <c r="C68" i="3"/>
  <c r="F70" i="3" l="1"/>
  <c r="D70" i="3"/>
</calcChain>
</file>

<file path=xl/sharedStrings.xml><?xml version="1.0" encoding="utf-8"?>
<sst xmlns="http://schemas.openxmlformats.org/spreadsheetml/2006/main" count="1182" uniqueCount="421">
  <si>
    <t>#2819</t>
  </si>
  <si>
    <t>Gd-Perfusion</t>
  </si>
  <si>
    <t>Time (sec)</t>
  </si>
  <si>
    <t>4 weeks post implant</t>
  </si>
  <si>
    <t>8 weeks post implant</t>
  </si>
  <si>
    <t>12 weeks post implant</t>
  </si>
  <si>
    <t>24 weeks post implant</t>
  </si>
  <si>
    <t>Signal Intensity (a.u.)</t>
  </si>
  <si>
    <t>Blood in LV</t>
  </si>
  <si>
    <t>EHM</t>
  </si>
  <si>
    <t>Remote</t>
  </si>
  <si>
    <t>Animal #2819</t>
  </si>
  <si>
    <t>Additional Data</t>
  </si>
  <si>
    <t>5x EHM</t>
  </si>
  <si>
    <t>Cohort 3</t>
  </si>
  <si>
    <t>LV</t>
  </si>
  <si>
    <t>RV</t>
  </si>
  <si>
    <t>Tac</t>
  </si>
  <si>
    <t>Cyclosporin + Methylprednisolone</t>
  </si>
  <si>
    <t>no ISP</t>
  </si>
  <si>
    <t>Tacrolimus + Methylprednisolone</t>
  </si>
  <si>
    <t>Dose</t>
  </si>
  <si>
    <t>ISP</t>
  </si>
  <si>
    <t>2x EHM</t>
  </si>
  <si>
    <t>Tacrolimus + Methylprednisolone (withdrawal after 3 months)</t>
  </si>
  <si>
    <t>Tacrolimus</t>
  </si>
  <si>
    <t>1x EHM</t>
  </si>
  <si>
    <t>Animal #</t>
  </si>
  <si>
    <t>Capillary density in mm2</t>
  </si>
  <si>
    <t>Capillary and Cardiomyocyte Area Density</t>
  </si>
  <si>
    <t>Cardiomyocyte area in µm2</t>
  </si>
  <si>
    <t>Cohort 2</t>
  </si>
  <si>
    <t>Cohort 1</t>
  </si>
  <si>
    <t>#2444</t>
  </si>
  <si>
    <t>#2529</t>
  </si>
  <si>
    <t>#2441</t>
  </si>
  <si>
    <t>#2616</t>
  </si>
  <si>
    <t>#2551</t>
  </si>
  <si>
    <t>#2520</t>
  </si>
  <si>
    <t>#2483</t>
  </si>
  <si>
    <t>#2506</t>
  </si>
  <si>
    <t>#2909</t>
  </si>
  <si>
    <t>#2887</t>
  </si>
  <si>
    <t>#2915</t>
  </si>
  <si>
    <t>#2913</t>
  </si>
  <si>
    <t>#2869</t>
  </si>
  <si>
    <t>#2500</t>
  </si>
  <si>
    <t>#16356</t>
  </si>
  <si>
    <t>#2907</t>
  </si>
  <si>
    <t>#16721</t>
  </si>
  <si>
    <t>#2884</t>
  </si>
  <si>
    <t>#16441</t>
  </si>
  <si>
    <t>Host</t>
  </si>
  <si>
    <t>Cardiomyocyte Length in µm</t>
  </si>
  <si>
    <t>Mean</t>
  </si>
  <si>
    <t>SD</t>
  </si>
  <si>
    <t>SEM</t>
  </si>
  <si>
    <t>n</t>
  </si>
  <si>
    <t>Cardiomyocyte Breadth in µm</t>
  </si>
  <si>
    <t>proximity</t>
  </si>
  <si>
    <t>remote</t>
  </si>
  <si>
    <t>Cardiomyocyte Dimensions</t>
  </si>
  <si>
    <t>Costaining ACTN2/VIM</t>
  </si>
  <si>
    <t>ACTN2+ (%)</t>
  </si>
  <si>
    <t>VIM+ (%)</t>
  </si>
  <si>
    <t>E190625A</t>
  </si>
  <si>
    <t>E190730A</t>
  </si>
  <si>
    <t>E190910A</t>
  </si>
  <si>
    <t>E191015A</t>
  </si>
  <si>
    <t>E191119A</t>
  </si>
  <si>
    <t>E200204A</t>
  </si>
  <si>
    <t>E200303A</t>
  </si>
  <si>
    <t>E200602A</t>
  </si>
  <si>
    <t>E210105A</t>
  </si>
  <si>
    <t>E210216A</t>
  </si>
  <si>
    <t>E210420A</t>
  </si>
  <si>
    <t>E210525A</t>
  </si>
  <si>
    <t>E211012A</t>
  </si>
  <si>
    <t>E220308A</t>
  </si>
  <si>
    <t>E220412A</t>
  </si>
  <si>
    <t>E220705A</t>
  </si>
  <si>
    <t>E230905A</t>
  </si>
  <si>
    <t>Flow Cytometry</t>
  </si>
  <si>
    <t>Batch</t>
  </si>
  <si>
    <t>Rhesus EHM</t>
  </si>
  <si>
    <t>E200728A</t>
  </si>
  <si>
    <t>ACTN2-/VIM+ (%)</t>
  </si>
  <si>
    <t>Human EHM</t>
  </si>
  <si>
    <t>C190604A</t>
  </si>
  <si>
    <t>C190709A</t>
  </si>
  <si>
    <t>C190820A</t>
  </si>
  <si>
    <t>C190924A</t>
  </si>
  <si>
    <t>C191029A</t>
  </si>
  <si>
    <t>C200107A</t>
  </si>
  <si>
    <t>C200114A</t>
  </si>
  <si>
    <t>C200211A</t>
  </si>
  <si>
    <t>C200317A</t>
  </si>
  <si>
    <t>C200512A</t>
  </si>
  <si>
    <t>C200630A</t>
  </si>
  <si>
    <t>C201215A</t>
  </si>
  <si>
    <t>C210126A</t>
  </si>
  <si>
    <t>C210209A</t>
  </si>
  <si>
    <t>C210330A</t>
  </si>
  <si>
    <t>C210504A</t>
  </si>
  <si>
    <t>C210608A</t>
  </si>
  <si>
    <t>C210713A</t>
  </si>
  <si>
    <t>C210824A</t>
  </si>
  <si>
    <t>C210921A</t>
  </si>
  <si>
    <t>C220215A</t>
  </si>
  <si>
    <t>C220322A</t>
  </si>
  <si>
    <t>C220614A</t>
  </si>
  <si>
    <t>4 - #16721</t>
  </si>
  <si>
    <t>1 - #2884</t>
  </si>
  <si>
    <t>3 - #2819</t>
  </si>
  <si>
    <t>1 - #2444</t>
  </si>
  <si>
    <t>2 - #2529</t>
  </si>
  <si>
    <t>3 - #2441</t>
  </si>
  <si>
    <t>3 - #2616</t>
  </si>
  <si>
    <t>4 - #2520</t>
  </si>
  <si>
    <t>4 - #2551</t>
  </si>
  <si>
    <t>5 - #2483</t>
  </si>
  <si>
    <t>6 - #2506</t>
  </si>
  <si>
    <t>7 - #2500</t>
  </si>
  <si>
    <t>8 - #2869</t>
  </si>
  <si>
    <t>9 - #2887</t>
  </si>
  <si>
    <t>9 - #2909</t>
  </si>
  <si>
    <t>10 - #2913</t>
  </si>
  <si>
    <t>10 - #2915</t>
  </si>
  <si>
    <t>(i) Human Cardiomyocytes</t>
  </si>
  <si>
    <t>11 - #2907</t>
  </si>
  <si>
    <t>12 - #16356</t>
  </si>
  <si>
    <t>13 - #16721</t>
  </si>
  <si>
    <t>14 - #2819</t>
  </si>
  <si>
    <t>15 - #2884</t>
  </si>
  <si>
    <t>16 - #16441</t>
  </si>
  <si>
    <t>(i) Human Stromal Cells</t>
  </si>
  <si>
    <t>(ii) Rhesus Stromal Cells</t>
  </si>
  <si>
    <t>S200211A</t>
  </si>
  <si>
    <t>S190820A</t>
  </si>
  <si>
    <t>S190709A</t>
  </si>
  <si>
    <t>Diff 286</t>
  </si>
  <si>
    <t>Diff 328</t>
  </si>
  <si>
    <t>2 weeks post MI</t>
  </si>
  <si>
    <t>4 weeks post MI</t>
  </si>
  <si>
    <t>8 weeks post MI</t>
  </si>
  <si>
    <t>Time (days)</t>
  </si>
  <si>
    <t>Target Wall Thickness in diastole (TWThd)</t>
  </si>
  <si>
    <t>Baseline (BL 2 - preEHM)</t>
  </si>
  <si>
    <t>Baseline (BL 1 - preEHM)</t>
  </si>
  <si>
    <t>4 Wochen nach BL2 (postEHM)</t>
  </si>
  <si>
    <t>8 Wochen nach BL2 (postEHM)</t>
  </si>
  <si>
    <t>12 Wochen nach BL2 (postEHM)</t>
  </si>
  <si>
    <t>24 Wochen nach BL2 (postEHM)</t>
  </si>
  <si>
    <t>1x EHM (40 million cells)</t>
  </si>
  <si>
    <t>5x EHM (200 million cells)</t>
  </si>
  <si>
    <t>Tac + MP</t>
  </si>
  <si>
    <t>Tac + MP 3 months</t>
  </si>
  <si>
    <t>Cycl + MP</t>
  </si>
  <si>
    <t>2 - #15266</t>
  </si>
  <si>
    <t>16 - #15266</t>
  </si>
  <si>
    <t>Rhesus iPSC 43110-4</t>
  </si>
  <si>
    <t>Rhesus iPSC DPZ_iRH34.1</t>
  </si>
  <si>
    <t>N/A</t>
  </si>
  <si>
    <t>EF (%)</t>
  </si>
  <si>
    <t>FS (%)</t>
  </si>
  <si>
    <t>LVEDV (ul)</t>
  </si>
  <si>
    <t>LVESV (ul)</t>
  </si>
  <si>
    <t>SV (µL)</t>
  </si>
  <si>
    <t>E'/A'</t>
  </si>
  <si>
    <t>EHM (irradiated)</t>
  </si>
  <si>
    <t>EHM (non-irradiated)</t>
  </si>
  <si>
    <t>Contralateral Wall Thickness in diastole (TWThd)</t>
  </si>
  <si>
    <t>Rhesus macaque PoC study (macaques with post MI heart failure) - MRI data</t>
  </si>
  <si>
    <t>Baseline (BL - preEHM)</t>
  </si>
  <si>
    <t>4 Wochen nach BL (postEHM)</t>
  </si>
  <si>
    <t>8 Wochen nach BL (postEHM)</t>
  </si>
  <si>
    <t>12 Wochen nach BL (postEHM)</t>
  </si>
  <si>
    <t>24 Wochen nach BL (postEHM)</t>
  </si>
  <si>
    <t>2x EHM (800 million cells)</t>
  </si>
  <si>
    <t>Control with ISP</t>
  </si>
  <si>
    <t>Control without ISP</t>
  </si>
  <si>
    <t>Rhesus macaque post MI heart failure model - MRI data</t>
  </si>
  <si>
    <t>Baseline (BL - preMI)</t>
  </si>
  <si>
    <t>preEHM</t>
  </si>
  <si>
    <t>4 weeks EHM Implantation</t>
  </si>
  <si>
    <t>8 weeks EHM Implantation</t>
  </si>
  <si>
    <t>12 weeks EHM Implantation</t>
  </si>
  <si>
    <t>24 weeks EHM Implantation</t>
  </si>
  <si>
    <t>Group</t>
  </si>
  <si>
    <t>Macaque</t>
  </si>
  <si>
    <t>EHM Dose</t>
  </si>
  <si>
    <t>Type</t>
  </si>
  <si>
    <t>Tacro + MP</t>
  </si>
  <si>
    <t>Allograft</t>
  </si>
  <si>
    <t>Autograft</t>
  </si>
  <si>
    <t>Tacro + MP*</t>
  </si>
  <si>
    <t>*ISP withdrawal after 12 weeks</t>
  </si>
  <si>
    <t>Graft area (mm2)</t>
  </si>
  <si>
    <t>Cardiomyocyte area (mm2)</t>
  </si>
  <si>
    <t>Cardiomyocyte per graft area (%)</t>
  </si>
  <si>
    <t>Leukocyte area (mm2)</t>
  </si>
  <si>
    <t>Osteochondral cell area (mm2)</t>
  </si>
  <si>
    <t>Cyclosporin + MP</t>
  </si>
  <si>
    <t>Leukocytes</t>
  </si>
  <si>
    <t>CD11c of leukocytes</t>
  </si>
  <si>
    <t>CD3+</t>
  </si>
  <si>
    <t>CD20+</t>
  </si>
  <si>
    <t>NK cells</t>
  </si>
  <si>
    <t>CD80+</t>
  </si>
  <si>
    <t>CD69+</t>
  </si>
  <si>
    <t>HLA-DR+</t>
  </si>
  <si>
    <t>CD4+</t>
  </si>
  <si>
    <t>CD8+</t>
  </si>
  <si>
    <t>Control without Immunosuppression</t>
  </si>
  <si>
    <t>#2651</t>
  </si>
  <si>
    <t>Cardio_Rhesus_2651_post.fcs</t>
  </si>
  <si>
    <t>Baseline 1</t>
  </si>
  <si>
    <t>Cardio_Rhesus_191017_2651_post_191014.fcs</t>
  </si>
  <si>
    <t>d0 (Baseline 2)</t>
  </si>
  <si>
    <t>Cardio_Rhesus_191023_2651_post_191021.fcs</t>
  </si>
  <si>
    <t>w1</t>
  </si>
  <si>
    <t>Cardio_Rhesus_191030_2651_post_191028.fcs</t>
  </si>
  <si>
    <t>w2</t>
  </si>
  <si>
    <t>Cardio_Rhesus_191108_2651_post_191108.fcs</t>
  </si>
  <si>
    <t>w4</t>
  </si>
  <si>
    <t>Cardio_Rhesus_191121_2651_post_191118.fcs</t>
  </si>
  <si>
    <t>w6</t>
  </si>
  <si>
    <t>Cardio_Rhesus_191210_2651_post_191210.fcs</t>
  </si>
  <si>
    <t>w8</t>
  </si>
  <si>
    <t>Cardio_Rhesus_191223_2651_post_191223.fcs</t>
  </si>
  <si>
    <t>w10</t>
  </si>
  <si>
    <t>Cardio_Rhesus_200114_2651_post_200108.fcs</t>
  </si>
  <si>
    <t>w12</t>
  </si>
  <si>
    <t>Cardio_Rhesus_200206_2651_post_200205.fcs</t>
  </si>
  <si>
    <t>w16</t>
  </si>
  <si>
    <t>Cardio_Rhesus_200305_2651_post_200303.fcs</t>
  </si>
  <si>
    <t>w20</t>
  </si>
  <si>
    <t>Cardio_Rhesus_200326_2651_post_200323.fcs</t>
  </si>
  <si>
    <t>w24/end of study</t>
  </si>
  <si>
    <t>#2762</t>
  </si>
  <si>
    <t>Cardio_Rhesus_200121_2762_post_200120.fcs</t>
  </si>
  <si>
    <t>Cardio_Rhesus_200206_2762_post_200205.fcs</t>
  </si>
  <si>
    <t>Cardio_Rhesus_200213_2762_post_200213.fcs</t>
  </si>
  <si>
    <t>Cardio_Rhesus_200220_2762_post_200219.fcs</t>
  </si>
  <si>
    <t>Cardio_Rhesus_200305_2762_post_200305.fcs</t>
  </si>
  <si>
    <t>Cardio_Rhesus_200319_2762_post_200319.fcs</t>
  </si>
  <si>
    <t>Cardio_Rhesus_200402_2762_post_200330.fcs</t>
  </si>
  <si>
    <t>Cardio_Rhesus_200414_15_2762_140420.fcs</t>
  </si>
  <si>
    <t>Cardio_Rhesus_200425_2762_290420.fcs</t>
  </si>
  <si>
    <t>Cardio_rhesus_200528_2762_post_200527.fcs</t>
  </si>
  <si>
    <t>Cardio_rhesus_200626_2762_post_200624.fcs</t>
  </si>
  <si>
    <t>Cardio_rhesus_200724_2762_post_200720.fcs</t>
  </si>
  <si>
    <t>#2868</t>
  </si>
  <si>
    <t>Cardio_rhesus_200626_2868_post_2006023.fcs</t>
  </si>
  <si>
    <t>Cardio_rhesus_200702_2868_post_200630.fcs</t>
  </si>
  <si>
    <t>Cardio_rhesus_200709_2868_post_200708.fcs</t>
  </si>
  <si>
    <t>Cardio_rhesus_200731_2868_post_200728.fcs</t>
  </si>
  <si>
    <t>Cardio_rhesus_200807_2868_post_200804.fcs</t>
  </si>
  <si>
    <t>Cardio_rhesus_200821_2868_post_200820.fcs</t>
  </si>
  <si>
    <t>Cardio_rhesus_200903_2868_post_200902.fcs</t>
  </si>
  <si>
    <t>Cardio_rhesus_200917_2868_post_200917.fcs</t>
  </si>
  <si>
    <t>Cardio_rhesus_201014_2868_post_201013.fcs</t>
  </si>
  <si>
    <t>Cardio_rhesus_201111_2868_post_201013.fcs</t>
  </si>
  <si>
    <t>Cardio_rhesus_201215_2868_post_201209.fcs</t>
  </si>
  <si>
    <t>% of baseline</t>
  </si>
  <si>
    <t>Baseline (data)</t>
  </si>
  <si>
    <t>Baseline set to 100%</t>
  </si>
  <si>
    <t>Control with Immunosuppression</t>
  </si>
  <si>
    <t>#2650</t>
  </si>
  <si>
    <t>Cardio_Rhesus_2650_post.fcs</t>
  </si>
  <si>
    <t>Cardio_Rhesus_191023_2650_post_191021.fcs</t>
  </si>
  <si>
    <t>Cardio_Rhesus_191030_2650_post_191028.fcs</t>
  </si>
  <si>
    <t>Cardio_Rhesus_191108_2650_post_191106.fcs</t>
  </si>
  <si>
    <t>Cardio_Rhesus_191114_2650_post_191106.fcs</t>
  </si>
  <si>
    <t>Cardio_Rhesus_191128_2650_post_191127.fcs</t>
  </si>
  <si>
    <t>Cardio_Rhesus_191210_2650_post_191209.fcs</t>
  </si>
  <si>
    <t>Cardio_Rhesus_191223_2650_post_191223.fcs</t>
  </si>
  <si>
    <t>Cardio_Rhesus_200116_2650_post_200115.fcs</t>
  </si>
  <si>
    <t>Cardio_Rhesus_200213_2650_post_200213.fcs</t>
  </si>
  <si>
    <t>Cardio_Rhesus_200312_2650_post_200312.fcs</t>
  </si>
  <si>
    <t>Cardio_Rhesus_200407_2650_post_200403.fcs</t>
  </si>
  <si>
    <t>#2735</t>
  </si>
  <si>
    <t>Cardio_Rhesus_200116_2735_post_200116.fcs</t>
  </si>
  <si>
    <t>Cardio_Rhesus_200204_2735_post_200130.fcs</t>
  </si>
  <si>
    <t>Cardio_Rhesus_200206_2735_post_200205.fcs</t>
  </si>
  <si>
    <t>Cardio_Rhesus_200213_2735_post_200213.fcs</t>
  </si>
  <si>
    <t>Cardio_Rhesus_200227_2735_post_200226.fcs</t>
  </si>
  <si>
    <t>Cardio_Rhesus_200312_2735_post_200312.fcs</t>
  </si>
  <si>
    <t>Cardio_Rhesus_200326_2735_post_200324.fcs</t>
  </si>
  <si>
    <t>Cardio_Rhesus_200407_2735_post_200406.fcs</t>
  </si>
  <si>
    <t>Cardio_Rhesus_200424_2735_200421.fcs</t>
  </si>
  <si>
    <t>Cardio_rhesus_200520_2735_post_200520.fcs</t>
  </si>
  <si>
    <t>Cardio_rhesus_200617_2735_post_200617.fcs</t>
  </si>
  <si>
    <t>Cardio_rhesus_200716_2735_post_200714.fcs</t>
  </si>
  <si>
    <t>#2750</t>
  </si>
  <si>
    <t>Cardio_Rhesus_190210_2750_post_190930.fcs</t>
  </si>
  <si>
    <t>Cardio_Rhesus_191108_2750_post_191106.fcs</t>
  </si>
  <si>
    <t>Cardio_Rhesus_191111_2750_post_191111.fcs</t>
  </si>
  <si>
    <t>Cardio_Rhesus_191121_2750_post_191118.fcs</t>
  </si>
  <si>
    <t>Cardio_Rhesus_191210_2750_post_1911206.fcs</t>
  </si>
  <si>
    <t>Cardio_Rhesus_191219_2750_post_1911218.fcs</t>
  </si>
  <si>
    <t>Cardio_Rhesus_200114_2750_post_200109.fcs</t>
  </si>
  <si>
    <t>Cardio_Rhesus_200121_2750_post_200120.fcs</t>
  </si>
  <si>
    <t>Cardio_Rhesus_200204_2750_post_200204.fcs</t>
  </si>
  <si>
    <t>Cardio_Rhesus_200302_2750_post_200227.fcs</t>
  </si>
  <si>
    <t>Cardio_Rhesus_200402_2750_post_200401.fcs</t>
  </si>
  <si>
    <t>Cardio_Rhesus_200425_2750_200427.fcs</t>
  </si>
  <si>
    <t>#16299</t>
  </si>
  <si>
    <t>Cardio_Rhesus_200121_16299_post_200121.fcs</t>
  </si>
  <si>
    <t>Cardio_Rhesus_200213_16299_post_200213.fcs</t>
  </si>
  <si>
    <t>Cardio_Rhesus_200220_16299_post_200219.fcs</t>
  </si>
  <si>
    <t>Cardio_Rhesus_200302_16299_post_200227.fcs</t>
  </si>
  <si>
    <t>Cardio_Rhesus_200312_16299_post_200311.fcs</t>
  </si>
  <si>
    <t>Cardio_Rhesus_200326_16299_post_200326.fcs</t>
  </si>
  <si>
    <t>Cardio_Rhesus_200402_16299_post_200402.fcs</t>
  </si>
  <si>
    <t>Cardio_Rhesus_200424_16299_keine100 l_200423.fcs</t>
  </si>
  <si>
    <t>Cardio_rhesus_200508_16299_post_200505.fcs</t>
  </si>
  <si>
    <t>Cardio_rhesus_200604_16299_post_200603.fcs</t>
  </si>
  <si>
    <t>Cardio_rhesus_200702_16299_post_200630.fcs</t>
  </si>
  <si>
    <t>Cardio_rhesus_200731_16299_post_200727.fcs</t>
  </si>
  <si>
    <t>2x EHM with Immunosuppression</t>
  </si>
  <si>
    <t>Cardio_Rhesus_191114_2907_191113.fcs</t>
  </si>
  <si>
    <t>Cardio_Rhesus_191210_2907_191205.fcs</t>
  </si>
  <si>
    <t>Cardio_Rhesus_191216_2907_191211.fcs</t>
  </si>
  <si>
    <t>Cardio_Rhesus_191219_2907_191218.fcs</t>
  </si>
  <si>
    <t>Cardio_Rhesus_200114_2907_200107.fcs</t>
  </si>
  <si>
    <t>Cardio_Rhesus_200121_2907_200117.fcs</t>
  </si>
  <si>
    <t>Cardio_Rhesus_200204_2907_200129.fcs</t>
  </si>
  <si>
    <t>Cardio_Rhesus_200213_2907_200213.fcs</t>
  </si>
  <si>
    <t>Cardio_Rhesus_200227_2907_post_200225.fcs</t>
  </si>
  <si>
    <t>Cardio_Rhesus_200326_2907_post_200326.fcs</t>
  </si>
  <si>
    <t>Cardio_Rhesus_200424_2907_200423.fcs</t>
  </si>
  <si>
    <t>Cardio_rhesus_200520_2907_post_200518.fcs</t>
  </si>
  <si>
    <t>Cardio_Rhesus_200204_16356_post_200120.fcs</t>
  </si>
  <si>
    <t>Cardio_Rhesus_200220_16356_post_200220.fcs</t>
  </si>
  <si>
    <t>Cardio_Rhesus_200302_16356_200227.fcs</t>
  </si>
  <si>
    <t>Cardio_Rhesus_200305_16356_post_200303.fcs</t>
  </si>
  <si>
    <t>Cardio_Rhesus_200316_16356_post_200313.fcs</t>
  </si>
  <si>
    <t>Cardio_Rhesus_200402_16356_post_200401.fcs</t>
  </si>
  <si>
    <t>Cardio_Rhesus_200414_15_16356_150420.fcs</t>
  </si>
  <si>
    <t>Cardio_rhesus_200505_16356_post_200430.fcs</t>
  </si>
  <si>
    <t>Cardio_rhesus_200515_16356_post_200512.fcs</t>
  </si>
  <si>
    <t>Cardio_rhesus_200611_16356_post_200610.fcs</t>
  </si>
  <si>
    <t>Cardio_rhesus_200709_16356_post_200708.fcs</t>
  </si>
  <si>
    <t>Cardio_rhesus_200807_16356_post_200805.fcs</t>
  </si>
  <si>
    <t>Cardio_Rhesus_200305_16721_post_200304.fcs</t>
  </si>
  <si>
    <t>Cardio_Rhesus_200312_16721_post_200310.fcs</t>
  </si>
  <si>
    <t>Cardio_Rhesus_200319_16721_post_200319.fcs</t>
  </si>
  <si>
    <t>Cardio_Rhesus_200326_16721_post_200326.fcs</t>
  </si>
  <si>
    <t>Cardio_Rhesus_200402_16721_post_200331.fcs</t>
  </si>
  <si>
    <t>Cardio_Rhesus_200424_16721_200423.fcs</t>
  </si>
  <si>
    <t>Cardio_rhesus_200508_16721_post_200506.fcs</t>
  </si>
  <si>
    <t>Cardio_rhesus_200520_16721_post_200520.fcs</t>
  </si>
  <si>
    <t>Cardio_rhesus_200604_16721_post_200604.fcs</t>
  </si>
  <si>
    <t>Cardio_rhesus_200702_16721_post_200630.fcs</t>
  </si>
  <si>
    <t>Cardio_rhesus_200731_16721_post_200729.fcs</t>
  </si>
  <si>
    <t>Cardio_rhesus_200827_16721_post_200824.fcs</t>
  </si>
  <si>
    <t>5x EHM with Immunosuppression</t>
  </si>
  <si>
    <t>Cardio_Rhesus_200316_2819_post_200316.fcs</t>
  </si>
  <si>
    <t>Cardio_Rhesus_200326_2819_post_200325.fcs</t>
  </si>
  <si>
    <t>Cardio_Rhesus_200402_2819_post_200401.fcs</t>
  </si>
  <si>
    <t>Cardio_Rhesus_200407_2819_post_200406.fcs</t>
  </si>
  <si>
    <t>Cardio_Rhesus_200424_2819_200420.fcs</t>
  </si>
  <si>
    <t>Cardio_rhesus_200505_2819_post_200504.fcs</t>
  </si>
  <si>
    <t>Cardio_rhesus_200520_2819_post_200519.fcs</t>
  </si>
  <si>
    <t>Cardio_rhesus_200604_2819_post_200603.fcs</t>
  </si>
  <si>
    <t>Cardio_rhesus_200617_2819_post_200616.fcs</t>
  </si>
  <si>
    <t>Cardio_rhesus_200716_2819_post_200715.fcs</t>
  </si>
  <si>
    <t>Cardio_rhesus_200814_2819_post_200811.fcs</t>
  </si>
  <si>
    <t>Cardio_rhesus_200914_2819_sektion_200907.fcs</t>
  </si>
  <si>
    <t>Cardio_rhesus_200611_2884_post_200609.fcs</t>
  </si>
  <si>
    <t>Cardio_rhesus_200626_2884_post_2006025.fcs</t>
  </si>
  <si>
    <t>Cardio_rhesus_200702_2884_post_200630.fcs</t>
  </si>
  <si>
    <t>Cardio_rhesus_200709_2884_post_200708.fcs</t>
  </si>
  <si>
    <t>Cardio_rhesus_200724_2884_post_200721.fcs</t>
  </si>
  <si>
    <t>Cardio_rhesus_200807_2884_post_200804.fcs</t>
  </si>
  <si>
    <t>Cardio_rhesus_200821_2884_post_200819.fcs</t>
  </si>
  <si>
    <t>Cardio_rhesus_200903_2884_post_200902.fcs</t>
  </si>
  <si>
    <t>Cardio_rhesus_200917_2884_post_200916.fcs</t>
  </si>
  <si>
    <t>Cardio_rhesus_201014_2884_post_201013.fcs</t>
  </si>
  <si>
    <t>Cardio_rhesus_201111_2884_post_201110.fcs</t>
  </si>
  <si>
    <t>Cardio_rhesus_201215_2884_post_201210.fcs</t>
  </si>
  <si>
    <t>Cardio_rhesus_200821_16441_post_200817.fcs</t>
  </si>
  <si>
    <t>Cardio_rhesus_200827_16441_post_200826.fcs</t>
  </si>
  <si>
    <t>Cardio_rhesus_200903_16441_post_200902.fcs</t>
  </si>
  <si>
    <t>Cardio_rhesus_200914_16441_post_200910.fcs</t>
  </si>
  <si>
    <t>Cardio_rhesus_200922_16441_post_200922.fcs</t>
  </si>
  <si>
    <t>Cardio_rhesus_201008_16441_post_201006.fcs</t>
  </si>
  <si>
    <t>Cardio_rhesus_201020_16441_post_201020.fcs</t>
  </si>
  <si>
    <t>Cardio_rhesus_201105_16441_post_201105.fcs</t>
  </si>
  <si>
    <t>Cardio_rhesus_201112_16441_post_201119.fcs</t>
  </si>
  <si>
    <t>Cardio_rhesus_201215_16441_post_201215.fcs</t>
  </si>
  <si>
    <t>Cardio_rhesus_210112_16441_post_201215.fcs</t>
  </si>
  <si>
    <t>All Combined</t>
  </si>
  <si>
    <t>Cardiomyocytes under Tac + MP</t>
  </si>
  <si>
    <t>Figure 2c</t>
  </si>
  <si>
    <t>Figure 2d</t>
  </si>
  <si>
    <t>Figure 2e</t>
  </si>
  <si>
    <t>Figure 2f</t>
  </si>
  <si>
    <t>Figure 2h</t>
  </si>
  <si>
    <t>Figure 1b: Flow Cytometry</t>
  </si>
  <si>
    <t>Figure 3c: Target Wall Thickness in diastole (TWThd in mm)</t>
  </si>
  <si>
    <t>Figure 3c: Contralateral Wall Thickness in diastole (TWThd in mm)</t>
  </si>
  <si>
    <t xml:space="preserve"> Figure 3d: Target Wall Thickening Fraction (TWThF in %)</t>
  </si>
  <si>
    <t>Figure 3e: Change of Left Ventricular Ejection Fraction (EF) from Baseline in %</t>
  </si>
  <si>
    <t>Data displayed in Figure 4a</t>
  </si>
  <si>
    <t>Figure 4b: Capillary density in mm2</t>
  </si>
  <si>
    <t>Figure 4 c: Cardiomyocyte area in µm2</t>
  </si>
  <si>
    <t>Figure 5d</t>
  </si>
  <si>
    <t>Figure 5e: Capillary Density</t>
  </si>
  <si>
    <t>Extended Data Figure 1b</t>
  </si>
  <si>
    <t>Extended Data Figure 1a</t>
  </si>
  <si>
    <t>Extended Data Figure 2d: Rat feasibility study - echocardiography data</t>
  </si>
  <si>
    <t>Extended Data Figure 3c: Rhesus macaque feasibility and saftey study (healthy macaques) - MRI data</t>
  </si>
  <si>
    <t>Figure 6b: Left Ventricular Ejection Fraction (EF in %)</t>
  </si>
  <si>
    <t>Figure 6c: Left Ventricular Enddiastolic Volume (EDV in mL)</t>
  </si>
  <si>
    <t>Figure 6d: Left Ventricular Endystolic Volume (ESV in mL)</t>
  </si>
  <si>
    <t>Figure 6e: Anterior (EHM Target) Wall Thickness in diastole (TWThd in mm)</t>
  </si>
  <si>
    <t>Figure 6f: Anterior (EHM Target) Wall Thickening Fraction (AWThF in %)</t>
  </si>
  <si>
    <t>(ii) Rhesus Cardiomyocytes</t>
  </si>
  <si>
    <t>(iii) Rhesus Cardiomyocytes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</si>
</sst>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9C57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b/>
      <sz val="28"/>
      <color rgb="FF000000"/>
      <name val="Calibri"/>
      <family val="2"/>
    </font>
    <font>
      <b/>
      <sz val="12"/>
      <color rgb="FFFF0000"/>
      <name val="Calibri"/>
      <family val="2"/>
    </font>
    <font>
      <b/>
      <sz val="26"/>
      <color rgb="FF00000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C65911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2F75B5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1F4E78"/>
        <bgColor rgb="FF000000"/>
      </patternFill>
    </fill>
    <fill>
      <patternFill patternType="solid">
        <fgColor rgb="FF30549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</cellStyleXfs>
  <cellXfs count="15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1" fontId="4" fillId="0" borderId="0" xfId="0" applyNumberFormat="1" applyFont="1"/>
    <xf numFmtId="1" fontId="0" fillId="0" borderId="0" xfId="0" applyNumberFormat="1"/>
    <xf numFmtId="0" fontId="2" fillId="0" borderId="0" xfId="0" applyFont="1" applyFill="1"/>
    <xf numFmtId="1" fontId="2" fillId="0" borderId="0" xfId="0" applyNumberFormat="1" applyFont="1"/>
    <xf numFmtId="0" fontId="5" fillId="0" borderId="0" xfId="0" applyFont="1" applyFill="1"/>
    <xf numFmtId="0" fontId="6" fillId="0" borderId="0" xfId="0" applyFont="1"/>
    <xf numFmtId="1" fontId="6" fillId="0" borderId="0" xfId="0" applyNumberFormat="1" applyFont="1"/>
    <xf numFmtId="0" fontId="5" fillId="0" borderId="0" xfId="0" applyFont="1"/>
    <xf numFmtId="0" fontId="5" fillId="0" borderId="0" xfId="0" applyFont="1" applyAlignment="1"/>
    <xf numFmtId="1" fontId="5" fillId="0" borderId="0" xfId="0" applyNumberFormat="1" applyFont="1"/>
    <xf numFmtId="164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 applyBorder="1"/>
    <xf numFmtId="0" fontId="2" fillId="0" borderId="0" xfId="0" applyFont="1" applyAlignment="1" applyProtection="1">
      <alignment vertical="top"/>
      <protection locked="0"/>
    </xf>
    <xf numFmtId="1" fontId="0" fillId="0" borderId="0" xfId="0" applyNumberFormat="1" applyAlignment="1">
      <alignment vertical="center"/>
    </xf>
    <xf numFmtId="0" fontId="2" fillId="0" borderId="0" xfId="1" applyFont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" fontId="7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11" fillId="0" borderId="0" xfId="0" applyFont="1" applyFill="1"/>
    <xf numFmtId="0" fontId="14" fillId="0" borderId="0" xfId="0" applyFont="1" applyFill="1"/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/>
    </xf>
    <xf numFmtId="0" fontId="15" fillId="0" borderId="0" xfId="0" applyFont="1"/>
    <xf numFmtId="0" fontId="16" fillId="0" borderId="0" xfId="0" applyFont="1"/>
    <xf numFmtId="0" fontId="16" fillId="0" borderId="4" xfId="0" applyFont="1" applyFill="1" applyBorder="1"/>
    <xf numFmtId="0" fontId="16" fillId="0" borderId="0" xfId="0" applyFont="1" applyFill="1" applyBorder="1"/>
    <xf numFmtId="0" fontId="16" fillId="0" borderId="5" xfId="0" applyFont="1" applyFill="1" applyBorder="1"/>
    <xf numFmtId="0" fontId="16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164" fontId="4" fillId="0" borderId="1" xfId="0" applyNumberFormat="1" applyFont="1" applyBorder="1"/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/>
    <xf numFmtId="164" fontId="4" fillId="0" borderId="4" xfId="0" applyNumberFormat="1" applyFont="1" applyBorder="1"/>
    <xf numFmtId="164" fontId="4" fillId="0" borderId="0" xfId="0" applyNumberFormat="1" applyFont="1" applyBorder="1"/>
    <xf numFmtId="164" fontId="4" fillId="0" borderId="5" xfId="0" applyNumberFormat="1" applyFont="1" applyBorder="1"/>
    <xf numFmtId="164" fontId="4" fillId="0" borderId="6" xfId="0" applyNumberFormat="1" applyFont="1" applyBorder="1"/>
    <xf numFmtId="164" fontId="4" fillId="0" borderId="7" xfId="0" applyNumberFormat="1" applyFont="1" applyBorder="1"/>
    <xf numFmtId="164" fontId="4" fillId="0" borderId="8" xfId="0" applyNumberFormat="1" applyFont="1" applyBorder="1"/>
    <xf numFmtId="164" fontId="4" fillId="0" borderId="2" xfId="0" applyNumberFormat="1" applyFont="1" applyBorder="1"/>
    <xf numFmtId="164" fontId="4" fillId="0" borderId="0" xfId="0" applyNumberFormat="1" applyFont="1" applyBorder="1" applyAlignment="1">
      <alignment horizontal="right"/>
    </xf>
    <xf numFmtId="0" fontId="2" fillId="3" borderId="1" xfId="3" applyFont="1" applyBorder="1" applyAlignment="1">
      <alignment horizontal="center"/>
    </xf>
    <xf numFmtId="0" fontId="2" fillId="3" borderId="2" xfId="3" applyFont="1" applyBorder="1" applyAlignment="1">
      <alignment horizontal="center"/>
    </xf>
    <xf numFmtId="0" fontId="2" fillId="3" borderId="3" xfId="3" applyFont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" fontId="12" fillId="3" borderId="4" xfId="3" applyNumberFormat="1" applyFont="1" applyBorder="1" applyAlignment="1">
      <alignment horizontal="center"/>
    </xf>
    <xf numFmtId="1" fontId="12" fillId="3" borderId="0" xfId="3" applyNumberFormat="1" applyFont="1" applyBorder="1" applyAlignment="1">
      <alignment horizontal="center"/>
    </xf>
    <xf numFmtId="1" fontId="12" fillId="3" borderId="5" xfId="3" applyNumberFormat="1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" fontId="0" fillId="0" borderId="4" xfId="0" applyNumberFormat="1" applyFill="1" applyBorder="1"/>
    <xf numFmtId="1" fontId="0" fillId="0" borderId="0" xfId="0" applyNumberFormat="1" applyFill="1" applyBorder="1"/>
    <xf numFmtId="1" fontId="0" fillId="0" borderId="5" xfId="0" applyNumberFormat="1" applyFill="1" applyBorder="1"/>
    <xf numFmtId="1" fontId="2" fillId="4" borderId="4" xfId="3" applyNumberFormat="1" applyFont="1" applyFill="1" applyBorder="1" applyAlignment="1">
      <alignment horizontal="center"/>
    </xf>
    <xf numFmtId="1" fontId="2" fillId="4" borderId="0" xfId="3" applyNumberFormat="1" applyFont="1" applyFill="1" applyBorder="1" applyAlignment="1">
      <alignment horizontal="center"/>
    </xf>
    <xf numFmtId="1" fontId="2" fillId="4" borderId="5" xfId="3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2" xfId="2" applyFont="1" applyBorder="1" applyAlignment="1">
      <alignment horizontal="center"/>
    </xf>
    <xf numFmtId="1" fontId="13" fillId="2" borderId="0" xfId="2" applyNumberFormat="1" applyFont="1" applyBorder="1" applyAlignment="1">
      <alignment horizontal="center"/>
    </xf>
    <xf numFmtId="1" fontId="2" fillId="5" borderId="0" xfId="3" applyNumberFormat="1" applyFont="1" applyFill="1" applyBorder="1" applyAlignment="1">
      <alignment horizontal="center"/>
    </xf>
    <xf numFmtId="0" fontId="2" fillId="6" borderId="2" xfId="2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" fontId="13" fillId="6" borderId="0" xfId="2" applyNumberFormat="1" applyFont="1" applyFill="1" applyBorder="1" applyAlignment="1">
      <alignment horizontal="center"/>
    </xf>
    <xf numFmtId="2" fontId="12" fillId="3" borderId="0" xfId="3" applyNumberFormat="1" applyFont="1" applyBorder="1" applyAlignment="1">
      <alignment horizontal="center"/>
    </xf>
    <xf numFmtId="2" fontId="12" fillId="3" borderId="5" xfId="3" applyNumberFormat="1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/>
    <xf numFmtId="1" fontId="2" fillId="6" borderId="0" xfId="3" applyNumberFormat="1" applyFont="1" applyFill="1" applyBorder="1" applyAlignment="1">
      <alignment horizontal="center"/>
    </xf>
    <xf numFmtId="2" fontId="2" fillId="4" borderId="0" xfId="3" applyNumberFormat="1" applyFont="1" applyFill="1" applyBorder="1" applyAlignment="1">
      <alignment horizontal="center"/>
    </xf>
    <xf numFmtId="2" fontId="2" fillId="4" borderId="5" xfId="3" applyNumberFormat="1" applyFont="1" applyFill="1" applyBorder="1" applyAlignment="1">
      <alignment horizontal="center"/>
    </xf>
    <xf numFmtId="0" fontId="2" fillId="6" borderId="1" xfId="2" applyFont="1" applyFill="1" applyBorder="1" applyAlignment="1">
      <alignment horizontal="center"/>
    </xf>
    <xf numFmtId="0" fontId="2" fillId="6" borderId="3" xfId="2" applyFon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13" fillId="6" borderId="4" xfId="2" applyNumberFormat="1" applyFont="1" applyFill="1" applyBorder="1" applyAlignment="1">
      <alignment horizontal="center"/>
    </xf>
    <xf numFmtId="1" fontId="13" fillId="6" borderId="5" xfId="2" applyNumberFormat="1" applyFont="1" applyFill="1" applyBorder="1" applyAlignment="1">
      <alignment horizontal="center"/>
    </xf>
    <xf numFmtId="1" fontId="2" fillId="6" borderId="4" xfId="3" applyNumberFormat="1" applyFont="1" applyFill="1" applyBorder="1" applyAlignment="1">
      <alignment horizontal="center"/>
    </xf>
    <xf numFmtId="1" fontId="2" fillId="6" borderId="5" xfId="3" applyNumberFormat="1" applyFont="1" applyFill="1" applyBorder="1" applyAlignment="1">
      <alignment horizontal="center"/>
    </xf>
    <xf numFmtId="0" fontId="16" fillId="0" borderId="0" xfId="0" applyFont="1" applyBorder="1"/>
    <xf numFmtId="0" fontId="15" fillId="0" borderId="0" xfId="0" applyFont="1" applyFill="1" applyBorder="1"/>
    <xf numFmtId="0" fontId="2" fillId="0" borderId="0" xfId="0" applyFont="1" applyAlignment="1">
      <alignment vertical="center" textRotation="90"/>
    </xf>
    <xf numFmtId="164" fontId="0" fillId="0" borderId="0" xfId="0" applyNumberFormat="1"/>
    <xf numFmtId="0" fontId="2" fillId="0" borderId="0" xfId="0" applyFont="1" applyAlignment="1">
      <alignment horizontal="center" vertical="center" textRotation="90"/>
    </xf>
    <xf numFmtId="0" fontId="17" fillId="0" borderId="0" xfId="0" applyFont="1" applyFill="1" applyBorder="1"/>
    <xf numFmtId="0" fontId="18" fillId="7" borderId="0" xfId="0" applyFont="1" applyFill="1" applyBorder="1"/>
    <xf numFmtId="0" fontId="18" fillId="8" borderId="0" xfId="0" applyFont="1" applyFill="1" applyBorder="1"/>
    <xf numFmtId="49" fontId="17" fillId="0" borderId="0" xfId="0" applyNumberFormat="1" applyFont="1" applyFill="1" applyBorder="1"/>
    <xf numFmtId="0" fontId="18" fillId="9" borderId="0" xfId="0" applyFont="1" applyFill="1" applyBorder="1"/>
    <xf numFmtId="0" fontId="18" fillId="10" borderId="0" xfId="0" applyFont="1" applyFill="1" applyBorder="1"/>
    <xf numFmtId="0" fontId="18" fillId="11" borderId="0" xfId="0" applyFont="1" applyFill="1" applyBorder="1"/>
    <xf numFmtId="0" fontId="18" fillId="12" borderId="0" xfId="0" applyFont="1" applyFill="1" applyBorder="1"/>
    <xf numFmtId="0" fontId="18" fillId="13" borderId="0" xfId="0" applyFont="1" applyFill="1" applyBorder="1"/>
    <xf numFmtId="0" fontId="19" fillId="14" borderId="0" xfId="0" applyFont="1" applyFill="1" applyBorder="1"/>
    <xf numFmtId="0" fontId="18" fillId="15" borderId="0" xfId="0" applyFont="1" applyFill="1" applyBorder="1"/>
    <xf numFmtId="0" fontId="18" fillId="16" borderId="0" xfId="0" applyFont="1" applyFill="1" applyBorder="1"/>
    <xf numFmtId="0" fontId="18" fillId="17" borderId="0" xfId="0" applyFont="1" applyFill="1" applyBorder="1"/>
    <xf numFmtId="0" fontId="19" fillId="18" borderId="0" xfId="0" applyFont="1" applyFill="1" applyBorder="1"/>
    <xf numFmtId="0" fontId="19" fillId="19" borderId="0" xfId="0" applyFont="1" applyFill="1" applyBorder="1"/>
    <xf numFmtId="0" fontId="21" fillId="20" borderId="0" xfId="0" applyFont="1" applyFill="1" applyBorder="1"/>
    <xf numFmtId="0" fontId="21" fillId="0" borderId="0" xfId="0" applyFont="1" applyFill="1" applyBorder="1"/>
    <xf numFmtId="0" fontId="18" fillId="0" borderId="0" xfId="0" applyFont="1" applyFill="1" applyBorder="1"/>
    <xf numFmtId="0" fontId="17" fillId="0" borderId="9" xfId="0" applyFont="1" applyFill="1" applyBorder="1"/>
    <xf numFmtId="2" fontId="17" fillId="0" borderId="0" xfId="0" applyNumberFormat="1" applyFont="1" applyFill="1" applyBorder="1"/>
    <xf numFmtId="0" fontId="22" fillId="0" borderId="0" xfId="0" applyFont="1" applyFill="1" applyBorder="1" applyAlignment="1">
      <alignment vertical="center" textRotation="90"/>
    </xf>
    <xf numFmtId="2" fontId="17" fillId="0" borderId="0" xfId="0" applyNumberFormat="1" applyFont="1" applyFill="1" applyBorder="1" applyAlignment="1">
      <alignment horizontal="right"/>
    </xf>
    <xf numFmtId="1" fontId="8" fillId="0" borderId="0" xfId="0" applyNumberFormat="1" applyFont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/>
    </xf>
    <xf numFmtId="0" fontId="8" fillId="6" borderId="0" xfId="0" applyFont="1" applyFill="1" applyAlignment="1"/>
    <xf numFmtId="0" fontId="8" fillId="0" borderId="0" xfId="0" applyFont="1" applyFill="1" applyAlignment="1"/>
    <xf numFmtId="0" fontId="8" fillId="0" borderId="0" xfId="0" applyFont="1" applyAlignment="1"/>
    <xf numFmtId="164" fontId="8" fillId="0" borderId="0" xfId="0" applyNumberFormat="1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6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21" borderId="0" xfId="0" applyFont="1" applyFill="1" applyAlignment="1">
      <alignment horizontal="center"/>
    </xf>
    <xf numFmtId="1" fontId="0" fillId="0" borderId="0" xfId="0" applyNumberFormat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 vertical="center" textRotation="90"/>
    </xf>
    <xf numFmtId="0" fontId="22" fillId="0" borderId="0" xfId="0" applyFont="1" applyFill="1" applyBorder="1" applyAlignment="1">
      <alignment horizontal="center" vertical="center" textRotation="90"/>
    </xf>
  </cellXfs>
  <cellStyles count="4">
    <cellStyle name="Gut" xfId="2" builtinId="26"/>
    <cellStyle name="Neutral" xfId="3" builtinId="28"/>
    <cellStyle name="Standard" xfId="0" builtinId="0"/>
    <cellStyle name="Standard 15" xfId="1" xr:uid="{CB93CE38-B195-4EFE-88F5-6176C789CD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358B7-B269-49DF-81E0-31417172476D}">
  <dimension ref="A1:L28"/>
  <sheetViews>
    <sheetView workbookViewId="0">
      <selection activeCell="B39" sqref="B39"/>
    </sheetView>
  </sheetViews>
  <sheetFormatPr baseColWidth="10" defaultColWidth="10.6328125" defaultRowHeight="14" x14ac:dyDescent="0.3"/>
  <cols>
    <col min="1" max="1" width="10.6328125" style="10"/>
    <col min="2" max="4" width="17.6328125" style="10" customWidth="1"/>
    <col min="5" max="6" width="10.6328125" style="10"/>
    <col min="7" max="9" width="17.6328125" style="10" customWidth="1"/>
    <col min="10" max="16384" width="10.6328125" style="10"/>
  </cols>
  <sheetData>
    <row r="1" spans="1:11" x14ac:dyDescent="0.3">
      <c r="A1" s="12" t="s">
        <v>400</v>
      </c>
    </row>
    <row r="2" spans="1:11" x14ac:dyDescent="0.3">
      <c r="A2" s="12"/>
    </row>
    <row r="3" spans="1:11" s="12" customFormat="1" x14ac:dyDescent="0.3">
      <c r="B3" s="139" t="s">
        <v>87</v>
      </c>
      <c r="C3" s="139"/>
      <c r="D3" s="139"/>
      <c r="G3" s="139" t="s">
        <v>84</v>
      </c>
      <c r="H3" s="139"/>
      <c r="I3" s="139"/>
    </row>
    <row r="4" spans="1:11" x14ac:dyDescent="0.3">
      <c r="B4" s="12"/>
      <c r="C4" s="139" t="s">
        <v>62</v>
      </c>
      <c r="D4" s="139"/>
      <c r="G4" s="12"/>
      <c r="H4" s="12" t="s">
        <v>62</v>
      </c>
    </row>
    <row r="5" spans="1:11" s="12" customFormat="1" x14ac:dyDescent="0.3">
      <c r="B5" s="12" t="s">
        <v>83</v>
      </c>
      <c r="C5" s="12" t="s">
        <v>63</v>
      </c>
      <c r="D5" s="12" t="s">
        <v>86</v>
      </c>
      <c r="G5" s="12" t="s">
        <v>83</v>
      </c>
      <c r="H5" s="12" t="s">
        <v>63</v>
      </c>
      <c r="I5" s="12" t="s">
        <v>64</v>
      </c>
    </row>
    <row r="6" spans="1:11" ht="14.5" x14ac:dyDescent="0.35">
      <c r="B6" s="12" t="s">
        <v>65</v>
      </c>
      <c r="C6" s="10">
        <v>98</v>
      </c>
      <c r="D6" s="11">
        <v>6.9</v>
      </c>
      <c r="G6" s="12" t="s">
        <v>112</v>
      </c>
      <c r="H6" s="11">
        <v>64.7</v>
      </c>
      <c r="I6" s="11">
        <v>41.1</v>
      </c>
      <c r="K6"/>
    </row>
    <row r="7" spans="1:11" ht="14.5" x14ac:dyDescent="0.35">
      <c r="B7" s="12" t="s">
        <v>66</v>
      </c>
      <c r="C7" s="10">
        <v>82</v>
      </c>
      <c r="D7" s="11">
        <v>12.62</v>
      </c>
      <c r="G7" s="12" t="s">
        <v>158</v>
      </c>
      <c r="H7" s="11">
        <v>78.433333333333323</v>
      </c>
      <c r="I7" s="11">
        <v>21.8</v>
      </c>
      <c r="K7"/>
    </row>
    <row r="8" spans="1:11" ht="14.5" x14ac:dyDescent="0.35">
      <c r="B8" s="12" t="s">
        <v>67</v>
      </c>
      <c r="C8" s="10">
        <v>89</v>
      </c>
      <c r="D8" s="11">
        <v>8.11</v>
      </c>
      <c r="G8" s="12" t="s">
        <v>113</v>
      </c>
      <c r="H8" s="11">
        <v>64.666666666666671</v>
      </c>
      <c r="I8" s="11">
        <v>26.6</v>
      </c>
      <c r="K8"/>
    </row>
    <row r="9" spans="1:11" ht="14.5" x14ac:dyDescent="0.35">
      <c r="B9" s="12" t="s">
        <v>68</v>
      </c>
      <c r="C9" s="10">
        <v>78</v>
      </c>
      <c r="D9" s="11">
        <v>17.59</v>
      </c>
      <c r="G9" s="12" t="s">
        <v>111</v>
      </c>
      <c r="H9" s="11">
        <v>68.833333333333329</v>
      </c>
      <c r="I9" s="11">
        <v>22.6</v>
      </c>
      <c r="K9"/>
    </row>
    <row r="10" spans="1:11" x14ac:dyDescent="0.3">
      <c r="B10" s="12" t="s">
        <v>69</v>
      </c>
      <c r="C10" s="10">
        <v>64</v>
      </c>
      <c r="D10" s="11">
        <v>30.7</v>
      </c>
    </row>
    <row r="11" spans="1:11" x14ac:dyDescent="0.3">
      <c r="B11" s="12" t="s">
        <v>70</v>
      </c>
      <c r="C11" s="10">
        <v>89</v>
      </c>
      <c r="D11" s="11">
        <v>7.3</v>
      </c>
      <c r="G11" s="12" t="s">
        <v>54</v>
      </c>
      <c r="H11" s="14">
        <f>AVERAGE(H6:H9)</f>
        <v>69.158333333333331</v>
      </c>
      <c r="I11" s="14">
        <f>AVERAGE(I6:I9)</f>
        <v>28.024999999999999</v>
      </c>
    </row>
    <row r="12" spans="1:11" x14ac:dyDescent="0.3">
      <c r="B12" s="12" t="s">
        <v>71</v>
      </c>
      <c r="C12" s="10">
        <v>71</v>
      </c>
      <c r="D12" s="11">
        <v>26.93</v>
      </c>
      <c r="G12" s="12" t="s">
        <v>55</v>
      </c>
      <c r="H12" s="14">
        <f>STDEV(H6:H9)</f>
        <v>6.4854466707019061</v>
      </c>
      <c r="I12" s="14">
        <f>STDEV(I6:I9)</f>
        <v>8.9660005948397536</v>
      </c>
    </row>
    <row r="13" spans="1:11" x14ac:dyDescent="0.3">
      <c r="B13" s="12" t="s">
        <v>72</v>
      </c>
      <c r="C13" s="10">
        <v>73</v>
      </c>
      <c r="D13" s="11">
        <v>23.6</v>
      </c>
      <c r="G13" s="12" t="s">
        <v>56</v>
      </c>
      <c r="H13" s="14">
        <f>H12/SQRT(H14)</f>
        <v>3.242723335350953</v>
      </c>
      <c r="I13" s="14">
        <f>I12/SQRT(I14)</f>
        <v>4.4830002974198768</v>
      </c>
    </row>
    <row r="14" spans="1:11" x14ac:dyDescent="0.3">
      <c r="B14" s="16" t="s">
        <v>85</v>
      </c>
      <c r="C14" s="10">
        <v>86</v>
      </c>
      <c r="D14" s="11">
        <v>10.83</v>
      </c>
      <c r="G14" s="12" t="s">
        <v>57</v>
      </c>
      <c r="H14" s="12">
        <f>COUNT(H6:H9)</f>
        <v>4</v>
      </c>
      <c r="I14" s="12">
        <f>COUNT(I6:I9)</f>
        <v>4</v>
      </c>
    </row>
    <row r="15" spans="1:11" x14ac:dyDescent="0.3">
      <c r="B15" s="12" t="s">
        <v>73</v>
      </c>
      <c r="C15" s="10">
        <v>83</v>
      </c>
      <c r="D15" s="11">
        <v>13.26</v>
      </c>
    </row>
    <row r="16" spans="1:11" x14ac:dyDescent="0.3">
      <c r="B16" s="12" t="s">
        <v>74</v>
      </c>
      <c r="C16" s="10">
        <v>70</v>
      </c>
      <c r="D16" s="11">
        <v>25.8</v>
      </c>
    </row>
    <row r="17" spans="2:12" x14ac:dyDescent="0.3">
      <c r="B17" s="12" t="s">
        <v>75</v>
      </c>
      <c r="C17" s="10">
        <v>66</v>
      </c>
      <c r="D17" s="11">
        <v>31.26</v>
      </c>
    </row>
    <row r="18" spans="2:12" x14ac:dyDescent="0.3">
      <c r="B18" s="12" t="s">
        <v>76</v>
      </c>
      <c r="C18" s="10">
        <v>88</v>
      </c>
      <c r="D18" s="11">
        <v>9.3699999999999992</v>
      </c>
    </row>
    <row r="19" spans="2:12" x14ac:dyDescent="0.3">
      <c r="B19" s="12" t="s">
        <v>77</v>
      </c>
      <c r="C19" s="10">
        <v>95</v>
      </c>
      <c r="D19" s="11">
        <v>3.97</v>
      </c>
    </row>
    <row r="20" spans="2:12" ht="14.5" x14ac:dyDescent="0.35">
      <c r="B20" s="12" t="s">
        <v>78</v>
      </c>
      <c r="C20" s="10">
        <v>68</v>
      </c>
      <c r="D20" s="11">
        <v>23.2</v>
      </c>
      <c r="K20" s="17"/>
      <c r="L20" s="17"/>
    </row>
    <row r="21" spans="2:12" ht="14.5" x14ac:dyDescent="0.35">
      <c r="B21" s="12" t="s">
        <v>79</v>
      </c>
      <c r="C21" s="10">
        <v>95</v>
      </c>
      <c r="D21" s="11">
        <v>3.68</v>
      </c>
      <c r="K21" s="17"/>
      <c r="L21" s="17"/>
    </row>
    <row r="22" spans="2:12" ht="14.5" x14ac:dyDescent="0.35">
      <c r="B22" s="12" t="s">
        <v>80</v>
      </c>
      <c r="C22" s="10">
        <v>89</v>
      </c>
      <c r="D22" s="11">
        <v>7.17</v>
      </c>
      <c r="K22" s="17"/>
      <c r="L22" s="17"/>
    </row>
    <row r="23" spans="2:12" x14ac:dyDescent="0.3">
      <c r="B23" s="12" t="s">
        <v>81</v>
      </c>
      <c r="C23" s="10">
        <v>80</v>
      </c>
      <c r="D23" s="11">
        <v>12.45</v>
      </c>
      <c r="K23" s="18"/>
      <c r="L23" s="18"/>
    </row>
    <row r="25" spans="2:12" x14ac:dyDescent="0.3">
      <c r="B25" s="12" t="s">
        <v>54</v>
      </c>
      <c r="C25" s="14">
        <f>AVERAGE(C6:C23)</f>
        <v>81.333333333333329</v>
      </c>
      <c r="D25" s="14">
        <f>AVERAGE(D6:D23)</f>
        <v>15.263333333333334</v>
      </c>
    </row>
    <row r="26" spans="2:12" x14ac:dyDescent="0.3">
      <c r="B26" s="12" t="s">
        <v>55</v>
      </c>
      <c r="C26" s="14">
        <f>STDEV(C6:C23)</f>
        <v>10.649495983654923</v>
      </c>
      <c r="D26" s="14">
        <f>STDEV(D6:D23)</f>
        <v>9.2808056191893407</v>
      </c>
    </row>
    <row r="27" spans="2:12" x14ac:dyDescent="0.3">
      <c r="B27" s="12" t="s">
        <v>56</v>
      </c>
      <c r="C27" s="14">
        <f>C26/SQRT(C28)</f>
        <v>2.5101102754204327</v>
      </c>
      <c r="D27" s="14">
        <f>D26/SQRT(D28)</f>
        <v>2.1875068627343328</v>
      </c>
    </row>
    <row r="28" spans="2:12" x14ac:dyDescent="0.3">
      <c r="B28" s="12" t="s">
        <v>57</v>
      </c>
      <c r="C28" s="14">
        <f>COUNT(C6:C23)</f>
        <v>18</v>
      </c>
      <c r="D28" s="14">
        <f>COUNT(D6:D23)</f>
        <v>18</v>
      </c>
    </row>
  </sheetData>
  <mergeCells count="3">
    <mergeCell ref="C4:D4"/>
    <mergeCell ref="B3:D3"/>
    <mergeCell ref="G3:I3"/>
  </mergeCells>
  <pageMargins left="0.7" right="0.7" top="0.78740157499999996" bottom="0.78740157499999996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89C35-9481-47FC-B706-808EFB29055F}">
  <dimension ref="A1:Y23"/>
  <sheetViews>
    <sheetView workbookViewId="0">
      <selection activeCell="J8" sqref="J8:M13"/>
    </sheetView>
  </sheetViews>
  <sheetFormatPr baseColWidth="10" defaultRowHeight="14.5" x14ac:dyDescent="0.35"/>
  <cols>
    <col min="1" max="1" width="29.36328125" customWidth="1"/>
    <col min="2" max="2" width="8.90625" customWidth="1"/>
  </cols>
  <sheetData>
    <row r="1" spans="1:25" x14ac:dyDescent="0.35">
      <c r="A1" s="3" t="s">
        <v>413</v>
      </c>
    </row>
    <row r="3" spans="1:25" x14ac:dyDescent="0.35">
      <c r="C3" s="154" t="s">
        <v>153</v>
      </c>
      <c r="D3" s="154"/>
      <c r="E3" s="154"/>
      <c r="F3" s="154"/>
      <c r="G3" s="154"/>
      <c r="H3" s="154"/>
      <c r="I3" s="136"/>
      <c r="J3" s="136"/>
      <c r="K3" s="136"/>
      <c r="L3" s="136"/>
      <c r="M3" s="136"/>
      <c r="N3" s="136"/>
      <c r="O3" s="144" t="s">
        <v>154</v>
      </c>
      <c r="P3" s="144"/>
      <c r="Q3" s="144"/>
      <c r="R3" s="144"/>
      <c r="S3" s="144"/>
      <c r="T3" s="144"/>
      <c r="U3" s="144"/>
    </row>
    <row r="4" spans="1:25" x14ac:dyDescent="0.35">
      <c r="B4" s="3" t="s">
        <v>27</v>
      </c>
      <c r="C4" s="3">
        <v>2616</v>
      </c>
      <c r="D4" s="3">
        <v>2529</v>
      </c>
      <c r="E4" s="3">
        <v>2444</v>
      </c>
      <c r="F4" s="3">
        <v>2441</v>
      </c>
      <c r="G4" s="3">
        <v>2520</v>
      </c>
      <c r="H4" s="3">
        <v>2551</v>
      </c>
      <c r="I4" s="3">
        <v>2483</v>
      </c>
      <c r="J4" s="3"/>
      <c r="K4" s="3"/>
      <c r="L4" s="3"/>
      <c r="M4" s="3"/>
      <c r="N4" s="3"/>
      <c r="O4" s="3">
        <v>2500</v>
      </c>
      <c r="P4" s="3">
        <v>2506</v>
      </c>
      <c r="Q4" s="3">
        <v>2909</v>
      </c>
      <c r="R4" s="3">
        <v>2913</v>
      </c>
      <c r="S4" s="3">
        <v>2869</v>
      </c>
      <c r="T4" s="3">
        <v>2887</v>
      </c>
      <c r="U4" s="3">
        <v>2915</v>
      </c>
    </row>
    <row r="5" spans="1:25" s="3" customFormat="1" x14ac:dyDescent="0.35">
      <c r="A5" s="22"/>
      <c r="B5" s="24" t="s">
        <v>22</v>
      </c>
      <c r="C5" t="s">
        <v>17</v>
      </c>
      <c r="D5" t="s">
        <v>17</v>
      </c>
      <c r="E5" t="s">
        <v>155</v>
      </c>
      <c r="F5" t="s">
        <v>155</v>
      </c>
      <c r="G5" t="s">
        <v>155</v>
      </c>
      <c r="H5" t="s">
        <v>155</v>
      </c>
      <c r="I5" t="s">
        <v>19</v>
      </c>
      <c r="J5"/>
      <c r="K5"/>
      <c r="L5"/>
      <c r="M5"/>
      <c r="N5"/>
      <c r="O5" t="s">
        <v>19</v>
      </c>
      <c r="P5" t="s">
        <v>155</v>
      </c>
      <c r="Q5" t="s">
        <v>155</v>
      </c>
      <c r="R5" t="s">
        <v>155</v>
      </c>
      <c r="S5" t="s">
        <v>156</v>
      </c>
      <c r="T5" t="s">
        <v>156</v>
      </c>
      <c r="U5" t="s">
        <v>157</v>
      </c>
    </row>
    <row r="6" spans="1:25" s="3" customFormat="1" x14ac:dyDescent="0.35">
      <c r="A6" s="22"/>
      <c r="B6" s="132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</row>
    <row r="7" spans="1:25" x14ac:dyDescent="0.35">
      <c r="A7" s="22"/>
      <c r="C7" s="145" t="s">
        <v>146</v>
      </c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</row>
    <row r="8" spans="1:25" x14ac:dyDescent="0.35">
      <c r="A8" s="144" t="s">
        <v>145</v>
      </c>
      <c r="B8" s="144"/>
      <c r="C8" s="154" t="s">
        <v>153</v>
      </c>
      <c r="D8" s="154"/>
      <c r="E8" s="154"/>
      <c r="F8" s="154"/>
      <c r="G8" s="154"/>
      <c r="H8" s="154"/>
      <c r="I8" s="154"/>
      <c r="J8" s="135" t="s">
        <v>54</v>
      </c>
      <c r="K8" s="135" t="s">
        <v>55</v>
      </c>
      <c r="L8" s="135" t="s">
        <v>56</v>
      </c>
      <c r="M8" s="135" t="s">
        <v>57</v>
      </c>
      <c r="N8" s="135"/>
      <c r="O8" s="144" t="s">
        <v>154</v>
      </c>
      <c r="P8" s="144"/>
      <c r="Q8" s="144"/>
      <c r="R8" s="144"/>
      <c r="S8" s="144"/>
      <c r="T8" s="144"/>
      <c r="U8" s="144"/>
      <c r="V8" s="135" t="s">
        <v>54</v>
      </c>
      <c r="W8" s="135" t="s">
        <v>55</v>
      </c>
      <c r="X8" s="135" t="s">
        <v>56</v>
      </c>
      <c r="Y8" s="135" t="s">
        <v>57</v>
      </c>
    </row>
    <row r="9" spans="1:25" x14ac:dyDescent="0.35">
      <c r="A9" s="22" t="s">
        <v>148</v>
      </c>
      <c r="B9" s="23">
        <v>-44</v>
      </c>
      <c r="C9" s="32">
        <v>2.65</v>
      </c>
      <c r="D9" s="32">
        <v>3.56</v>
      </c>
      <c r="E9" s="32">
        <v>2.5299999999999998</v>
      </c>
      <c r="F9" s="32">
        <v>3.5</v>
      </c>
      <c r="G9" s="32">
        <v>3.2</v>
      </c>
      <c r="H9" s="32">
        <v>2.73</v>
      </c>
      <c r="I9" s="32">
        <v>3.41</v>
      </c>
      <c r="J9" s="137">
        <f>AVERAGE(C9:I9)</f>
        <v>3.0828571428571432</v>
      </c>
      <c r="K9" s="137">
        <f>STDEV(C9:I9)</f>
        <v>0.43587896965840867</v>
      </c>
      <c r="L9" s="137">
        <f>K9/SQRT(M9)</f>
        <v>0.16474676506274538</v>
      </c>
      <c r="M9" s="131">
        <f>COUNT(C9:I9)</f>
        <v>7</v>
      </c>
      <c r="N9" s="32"/>
      <c r="O9" s="32">
        <v>2.5499999999999998</v>
      </c>
      <c r="P9" s="32">
        <v>3.43</v>
      </c>
      <c r="Q9" s="32">
        <v>2.77</v>
      </c>
      <c r="R9" s="32">
        <v>1.88</v>
      </c>
      <c r="S9" s="32">
        <v>2.96</v>
      </c>
      <c r="T9" s="32">
        <v>3.26</v>
      </c>
      <c r="U9" s="32">
        <v>2.6</v>
      </c>
      <c r="V9" s="137">
        <f>AVERAGE(O9:U9)</f>
        <v>2.7785714285714289</v>
      </c>
      <c r="W9" s="137">
        <f>STDEV(O9:U9)</f>
        <v>0.51327148668868738</v>
      </c>
      <c r="X9" s="137">
        <f>W9/SQRT(Y9)</f>
        <v>0.19399838697695229</v>
      </c>
      <c r="Y9" s="131">
        <f>COUNT(O9:U9)</f>
        <v>7</v>
      </c>
    </row>
    <row r="10" spans="1:25" x14ac:dyDescent="0.35">
      <c r="A10" s="22" t="s">
        <v>147</v>
      </c>
      <c r="B10" s="23">
        <v>0</v>
      </c>
      <c r="C10" s="32">
        <v>3.4</v>
      </c>
      <c r="D10" s="33" t="s">
        <v>162</v>
      </c>
      <c r="E10" s="32">
        <v>3.45</v>
      </c>
      <c r="F10" s="32">
        <v>3.63</v>
      </c>
      <c r="G10" s="32">
        <v>3.48</v>
      </c>
      <c r="H10" s="32">
        <v>3.1</v>
      </c>
      <c r="I10" s="32">
        <v>1.8</v>
      </c>
      <c r="J10" s="137">
        <f t="shared" ref="J10:J13" si="0">AVERAGE(C10:I10)</f>
        <v>3.143333333333334</v>
      </c>
      <c r="K10" s="137">
        <f t="shared" ref="K10:K13" si="1">STDEV(C10:I10)</f>
        <v>0.6806663401892753</v>
      </c>
      <c r="L10" s="137">
        <f t="shared" ref="L10:L13" si="2">K10/SQRT(M10)</f>
        <v>0.27788086975856591</v>
      </c>
      <c r="M10" s="131">
        <f t="shared" ref="M10:M13" si="3">COUNT(C10:I10)</f>
        <v>6</v>
      </c>
      <c r="N10" s="32"/>
      <c r="O10" s="32">
        <v>2.2200000000000002</v>
      </c>
      <c r="P10" s="32">
        <v>4.21</v>
      </c>
      <c r="Q10" s="32">
        <v>5.19</v>
      </c>
      <c r="R10" s="32">
        <v>2.9</v>
      </c>
      <c r="S10" s="32">
        <v>3.27</v>
      </c>
      <c r="T10" s="32">
        <v>3.79</v>
      </c>
      <c r="U10" s="32">
        <v>2.83</v>
      </c>
      <c r="V10" s="137">
        <f t="shared" ref="V10:V14" si="4">AVERAGE(O10:U10)</f>
        <v>3.4871428571428575</v>
      </c>
      <c r="W10" s="137">
        <f t="shared" ref="W10:W14" si="5">STDEV(O10:U10)</f>
        <v>0.99526737254726538</v>
      </c>
      <c r="X10" s="137">
        <f t="shared" ref="X10:X14" si="6">W10/SQRT(Y10)</f>
        <v>0.37617570796810534</v>
      </c>
      <c r="Y10" s="131">
        <f t="shared" ref="Y10:Y14" si="7">COUNT(O10:U10)</f>
        <v>7</v>
      </c>
    </row>
    <row r="11" spans="1:25" x14ac:dyDescent="0.35">
      <c r="A11" s="22" t="s">
        <v>149</v>
      </c>
      <c r="B11" s="23">
        <v>28</v>
      </c>
      <c r="C11" s="32">
        <v>4.66</v>
      </c>
      <c r="D11" s="32">
        <v>5.59</v>
      </c>
      <c r="E11" s="32">
        <v>6.91</v>
      </c>
      <c r="F11" s="32">
        <v>4.8499999999999996</v>
      </c>
      <c r="G11" s="32">
        <v>4.34</v>
      </c>
      <c r="H11" s="32">
        <v>4.21</v>
      </c>
      <c r="I11" s="32">
        <v>3.47</v>
      </c>
      <c r="J11" s="137">
        <f t="shared" si="0"/>
        <v>4.8614285714285712</v>
      </c>
      <c r="K11" s="137">
        <f t="shared" si="1"/>
        <v>1.1105918627985212</v>
      </c>
      <c r="L11" s="137">
        <f t="shared" si="2"/>
        <v>0.419764268150979</v>
      </c>
      <c r="M11" s="131">
        <f t="shared" si="3"/>
        <v>7</v>
      </c>
      <c r="N11" s="32"/>
      <c r="O11" s="32">
        <v>10.6</v>
      </c>
      <c r="P11" s="32">
        <v>11.79</v>
      </c>
      <c r="Q11" s="32">
        <v>9.85</v>
      </c>
      <c r="R11" s="32">
        <v>9.43</v>
      </c>
      <c r="S11" s="32">
        <v>4.18</v>
      </c>
      <c r="T11" s="32">
        <v>12.39</v>
      </c>
      <c r="U11" s="32">
        <v>7.23</v>
      </c>
      <c r="V11" s="137">
        <f t="shared" si="4"/>
        <v>9.3528571428571432</v>
      </c>
      <c r="W11" s="137">
        <f t="shared" si="5"/>
        <v>2.835411282840135</v>
      </c>
      <c r="X11" s="137">
        <f t="shared" si="6"/>
        <v>1.0716847312830886</v>
      </c>
      <c r="Y11" s="131">
        <f t="shared" si="7"/>
        <v>7</v>
      </c>
    </row>
    <row r="12" spans="1:25" x14ac:dyDescent="0.35">
      <c r="A12" s="22" t="s">
        <v>150</v>
      </c>
      <c r="B12" s="23">
        <v>56</v>
      </c>
      <c r="C12" s="32">
        <v>4.18</v>
      </c>
      <c r="D12" s="32">
        <v>4.9800000000000004</v>
      </c>
      <c r="E12" s="32">
        <v>6.48</v>
      </c>
      <c r="F12" s="32">
        <v>5.13</v>
      </c>
      <c r="G12" s="32">
        <v>3.75</v>
      </c>
      <c r="H12" s="32">
        <v>3.87</v>
      </c>
      <c r="I12" s="32">
        <v>3.83</v>
      </c>
      <c r="J12" s="137">
        <f t="shared" si="0"/>
        <v>4.6028571428571423</v>
      </c>
      <c r="K12" s="137">
        <f t="shared" si="1"/>
        <v>0.99869438578099767</v>
      </c>
      <c r="L12" s="137">
        <f t="shared" si="2"/>
        <v>0.37747099721898864</v>
      </c>
      <c r="M12" s="131">
        <f t="shared" si="3"/>
        <v>7</v>
      </c>
      <c r="N12" s="32"/>
      <c r="O12" s="32">
        <v>6.44</v>
      </c>
      <c r="P12" s="33" t="s">
        <v>162</v>
      </c>
      <c r="Q12" s="32">
        <v>10.29</v>
      </c>
      <c r="R12" s="32">
        <v>8.49</v>
      </c>
      <c r="S12" s="32">
        <v>4.54</v>
      </c>
      <c r="T12" s="32">
        <v>7.56</v>
      </c>
      <c r="U12" s="32">
        <v>5.46</v>
      </c>
      <c r="V12" s="137">
        <f t="shared" si="4"/>
        <v>7.13</v>
      </c>
      <c r="W12" s="137">
        <f t="shared" si="5"/>
        <v>2.0972934940060224</v>
      </c>
      <c r="X12" s="137">
        <f t="shared" si="6"/>
        <v>0.85621648352894086</v>
      </c>
      <c r="Y12" s="131">
        <f t="shared" si="7"/>
        <v>6</v>
      </c>
    </row>
    <row r="13" spans="1:25" x14ac:dyDescent="0.35">
      <c r="A13" s="22" t="s">
        <v>151</v>
      </c>
      <c r="B13" s="23">
        <v>84</v>
      </c>
      <c r="C13" s="32">
        <v>5.14</v>
      </c>
      <c r="D13" s="32">
        <v>4.68</v>
      </c>
      <c r="E13" s="32">
        <v>4.3499999999999996</v>
      </c>
      <c r="F13" s="32">
        <v>4.21</v>
      </c>
      <c r="G13" s="32">
        <v>4.37</v>
      </c>
      <c r="H13" s="32">
        <v>3.45</v>
      </c>
      <c r="I13" s="32">
        <v>3.6</v>
      </c>
      <c r="J13" s="137">
        <f t="shared" si="0"/>
        <v>4.2571428571428571</v>
      </c>
      <c r="K13" s="137">
        <f t="shared" si="1"/>
        <v>0.58667748907766537</v>
      </c>
      <c r="L13" s="137">
        <f t="shared" si="2"/>
        <v>0.22174324798561645</v>
      </c>
      <c r="M13" s="131">
        <f t="shared" si="3"/>
        <v>7</v>
      </c>
      <c r="N13" s="32"/>
      <c r="O13" s="32">
        <v>5.13</v>
      </c>
      <c r="P13" s="32">
        <v>11.9</v>
      </c>
      <c r="Q13" s="32">
        <v>9.09</v>
      </c>
      <c r="R13" s="32">
        <v>5.22</v>
      </c>
      <c r="S13" s="32">
        <v>4.0599999999999996</v>
      </c>
      <c r="T13" s="32">
        <v>8.4600000000000009</v>
      </c>
      <c r="U13" s="32">
        <v>7.5</v>
      </c>
      <c r="V13" s="137">
        <f t="shared" si="4"/>
        <v>7.3371428571428572</v>
      </c>
      <c r="W13" s="137">
        <f t="shared" si="5"/>
        <v>2.7469056183623199</v>
      </c>
      <c r="X13" s="137">
        <f t="shared" si="6"/>
        <v>1.0382327344503997</v>
      </c>
      <c r="Y13" s="131">
        <f t="shared" si="7"/>
        <v>7</v>
      </c>
    </row>
    <row r="14" spans="1:25" x14ac:dyDescent="0.35">
      <c r="A14" s="22" t="s">
        <v>152</v>
      </c>
      <c r="B14" s="23">
        <v>168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>
        <v>5.42</v>
      </c>
      <c r="P14" s="32">
        <v>8.26</v>
      </c>
      <c r="Q14" s="32">
        <v>7.17</v>
      </c>
      <c r="R14" s="32">
        <v>5.37</v>
      </c>
      <c r="S14" s="32">
        <v>5.65</v>
      </c>
      <c r="T14" s="32">
        <v>6.34</v>
      </c>
      <c r="U14" s="32">
        <v>5.08</v>
      </c>
      <c r="V14" s="137">
        <f t="shared" si="4"/>
        <v>6.1842857142857151</v>
      </c>
      <c r="W14" s="137">
        <f t="shared" si="5"/>
        <v>1.1587760373609284</v>
      </c>
      <c r="X14" s="137">
        <f t="shared" si="6"/>
        <v>0.43797617429684388</v>
      </c>
      <c r="Y14" s="131">
        <f t="shared" si="7"/>
        <v>7</v>
      </c>
    </row>
    <row r="15" spans="1:25" x14ac:dyDescent="0.35">
      <c r="A15" s="22"/>
      <c r="B15" s="23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</row>
    <row r="16" spans="1:25" x14ac:dyDescent="0.35">
      <c r="C16" s="145" t="s">
        <v>171</v>
      </c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</row>
    <row r="17" spans="1:25" x14ac:dyDescent="0.35">
      <c r="A17" s="144" t="s">
        <v>145</v>
      </c>
      <c r="B17" s="144"/>
      <c r="C17" s="154" t="s">
        <v>153</v>
      </c>
      <c r="D17" s="154"/>
      <c r="E17" s="154"/>
      <c r="F17" s="154"/>
      <c r="G17" s="154"/>
      <c r="H17" s="154"/>
      <c r="I17" s="154"/>
      <c r="J17" s="135" t="s">
        <v>54</v>
      </c>
      <c r="K17" s="135" t="s">
        <v>55</v>
      </c>
      <c r="L17" s="135" t="s">
        <v>56</v>
      </c>
      <c r="M17" s="135" t="s">
        <v>57</v>
      </c>
      <c r="N17" s="135"/>
      <c r="O17" s="144" t="s">
        <v>154</v>
      </c>
      <c r="P17" s="144"/>
      <c r="Q17" s="144"/>
      <c r="R17" s="144"/>
      <c r="S17" s="144"/>
      <c r="T17" s="144"/>
      <c r="U17" s="144"/>
      <c r="V17" s="135" t="s">
        <v>54</v>
      </c>
      <c r="W17" s="135" t="s">
        <v>55</v>
      </c>
      <c r="X17" s="135" t="s">
        <v>56</v>
      </c>
      <c r="Y17" s="135" t="s">
        <v>57</v>
      </c>
    </row>
    <row r="18" spans="1:25" x14ac:dyDescent="0.35">
      <c r="A18" s="22" t="s">
        <v>148</v>
      </c>
      <c r="B18" s="23">
        <v>-44</v>
      </c>
      <c r="C18" s="32">
        <v>3.1885355</v>
      </c>
      <c r="D18" s="32">
        <v>2.8545730000000002</v>
      </c>
      <c r="E18" s="32">
        <v>3.2153365000000003</v>
      </c>
      <c r="F18" s="32">
        <v>4.3580284999999996</v>
      </c>
      <c r="G18" s="32">
        <v>3.2239960000000001</v>
      </c>
      <c r="H18" s="32">
        <v>2.83725</v>
      </c>
      <c r="I18" s="32">
        <v>3.2325159999999999</v>
      </c>
      <c r="J18" s="137">
        <f>AVERAGE(C18:I18)</f>
        <v>3.2728907857142859</v>
      </c>
      <c r="K18" s="137">
        <f>STDEV(C18:I18)</f>
        <v>0.50936981595094444</v>
      </c>
      <c r="L18" s="137">
        <f>K18/SQRT(M18)</f>
        <v>0.19252369405270578</v>
      </c>
      <c r="M18" s="131">
        <f>COUNT(C18:I18)</f>
        <v>7</v>
      </c>
      <c r="O18" s="32">
        <v>2.8984249999999996</v>
      </c>
      <c r="P18" s="32">
        <v>2.6906185000000002</v>
      </c>
      <c r="Q18" s="32">
        <v>3.2524934999999999</v>
      </c>
      <c r="R18" s="32">
        <v>2.419537</v>
      </c>
      <c r="S18" s="32">
        <v>2.6224590000000001</v>
      </c>
      <c r="T18" s="32">
        <v>3.7184094999999999</v>
      </c>
      <c r="U18" s="32">
        <v>3.0033149999999997</v>
      </c>
      <c r="V18" s="137">
        <f>AVERAGE(O18:U18)</f>
        <v>2.9436082142857143</v>
      </c>
      <c r="W18" s="137">
        <f>STDEV(O18:U18)</f>
        <v>0.43648688911245737</v>
      </c>
      <c r="X18" s="137">
        <f>W18/SQRT(Y18)</f>
        <v>0.16497653701882695</v>
      </c>
      <c r="Y18" s="131">
        <f>COUNT(O18:U18)</f>
        <v>7</v>
      </c>
    </row>
    <row r="19" spans="1:25" x14ac:dyDescent="0.35">
      <c r="A19" s="22" t="s">
        <v>147</v>
      </c>
      <c r="B19" s="23">
        <v>0</v>
      </c>
      <c r="C19" s="32">
        <v>4.7382594999999998</v>
      </c>
      <c r="D19" s="33" t="s">
        <v>162</v>
      </c>
      <c r="E19" s="32">
        <v>3.0933834999999998</v>
      </c>
      <c r="F19" s="32">
        <v>3.6811615</v>
      </c>
      <c r="G19" s="32">
        <v>4.2325189999999999</v>
      </c>
      <c r="H19" s="32">
        <v>3.3687430000000003</v>
      </c>
      <c r="I19" s="32">
        <v>2.3127265000000001</v>
      </c>
      <c r="J19" s="137">
        <f t="shared" ref="J19:J22" si="8">AVERAGE(C19:I19)</f>
        <v>3.5711321666666667</v>
      </c>
      <c r="K19" s="137">
        <f t="shared" ref="K19:K22" si="9">STDEV(C19:I19)</f>
        <v>0.85609756393752523</v>
      </c>
      <c r="L19" s="137">
        <f t="shared" ref="L19:L22" si="10">K19/SQRT(M19)</f>
        <v>0.34950036694777237</v>
      </c>
      <c r="M19" s="131">
        <f t="shared" ref="M19:M22" si="11">COUNT(C19:I19)</f>
        <v>6</v>
      </c>
      <c r="O19" s="32">
        <v>3.8183835000000004</v>
      </c>
      <c r="P19" s="32">
        <v>4.1982939999999997</v>
      </c>
      <c r="Q19" s="32">
        <v>2.7256064999999996</v>
      </c>
      <c r="R19" s="32">
        <v>3.0526249999999999</v>
      </c>
      <c r="S19" s="32">
        <v>4.1808174999999999</v>
      </c>
      <c r="T19" s="32">
        <v>4.0262069999999994</v>
      </c>
      <c r="U19" s="32">
        <v>2.9315354999999998</v>
      </c>
      <c r="V19" s="137">
        <f t="shared" ref="V19:V22" si="12">AVERAGE(O19:U19)</f>
        <v>3.5619241428571429</v>
      </c>
      <c r="W19" s="137">
        <f t="shared" ref="W19:W22" si="13">STDEV(O19:U19)</f>
        <v>0.63581027222629616</v>
      </c>
      <c r="X19" s="137">
        <f t="shared" ref="X19:X23" si="14">W19/SQRT(Y19)</f>
        <v>0.24031369447586531</v>
      </c>
      <c r="Y19" s="131">
        <f t="shared" ref="Y19:Y22" si="15">COUNT(O19:U19)</f>
        <v>7</v>
      </c>
    </row>
    <row r="20" spans="1:25" x14ac:dyDescent="0.35">
      <c r="A20" s="22" t="s">
        <v>149</v>
      </c>
      <c r="B20" s="23">
        <v>28</v>
      </c>
      <c r="C20" s="32">
        <v>5.2788085000000002</v>
      </c>
      <c r="D20" s="32">
        <v>4.2519819999999999</v>
      </c>
      <c r="E20" s="32">
        <v>3.814927</v>
      </c>
      <c r="F20" s="32">
        <v>4.6198110000000003</v>
      </c>
      <c r="G20" s="32">
        <v>3.6527310000000002</v>
      </c>
      <c r="H20" s="32">
        <v>3.4263944999999998</v>
      </c>
      <c r="I20" s="32">
        <v>3.3012109999999999</v>
      </c>
      <c r="J20" s="137">
        <f t="shared" si="8"/>
        <v>4.0494092857142849</v>
      </c>
      <c r="K20" s="137">
        <f t="shared" si="9"/>
        <v>0.71158273716119891</v>
      </c>
      <c r="L20" s="137">
        <f t="shared" si="10"/>
        <v>0.26895299425359598</v>
      </c>
      <c r="M20" s="131">
        <f t="shared" si="11"/>
        <v>7</v>
      </c>
      <c r="O20" s="32">
        <v>3.34</v>
      </c>
      <c r="P20" s="32">
        <v>3.404776</v>
      </c>
      <c r="Q20" s="32">
        <v>4.3983600000000003</v>
      </c>
      <c r="R20" s="32">
        <v>2.7750000000000004</v>
      </c>
      <c r="S20" s="32">
        <v>4.3163029999999996</v>
      </c>
      <c r="T20" s="32">
        <v>3.5597794999999999</v>
      </c>
      <c r="U20" s="32">
        <v>3.1159425000000001</v>
      </c>
      <c r="V20" s="137">
        <f t="shared" si="12"/>
        <v>3.5585944285714288</v>
      </c>
      <c r="W20" s="137">
        <f t="shared" si="13"/>
        <v>0.60010200384243206</v>
      </c>
      <c r="X20" s="137">
        <f t="shared" si="14"/>
        <v>0.22681723763408607</v>
      </c>
      <c r="Y20" s="131">
        <f t="shared" si="15"/>
        <v>7</v>
      </c>
    </row>
    <row r="21" spans="1:25" x14ac:dyDescent="0.35">
      <c r="A21" s="22" t="s">
        <v>150</v>
      </c>
      <c r="B21" s="23">
        <v>56</v>
      </c>
      <c r="C21" s="32">
        <v>3.489325</v>
      </c>
      <c r="D21" s="32">
        <v>4.0016805</v>
      </c>
      <c r="E21" s="32">
        <v>4.3078500000000002</v>
      </c>
      <c r="F21" s="32">
        <v>3.9718489999999997</v>
      </c>
      <c r="G21" s="32">
        <v>3.6664034999999999</v>
      </c>
      <c r="H21" s="32">
        <v>3.2667760000000001</v>
      </c>
      <c r="I21" s="32">
        <v>2.8815949999999999</v>
      </c>
      <c r="J21" s="137">
        <f t="shared" si="8"/>
        <v>3.655068428571429</v>
      </c>
      <c r="K21" s="137">
        <f t="shared" si="9"/>
        <v>0.48703955370554736</v>
      </c>
      <c r="L21" s="137">
        <f t="shared" si="10"/>
        <v>0.18408364825096643</v>
      </c>
      <c r="M21" s="131">
        <f t="shared" si="11"/>
        <v>7</v>
      </c>
      <c r="O21" s="32">
        <v>3.650045</v>
      </c>
      <c r="P21" s="33" t="s">
        <v>162</v>
      </c>
      <c r="Q21" s="32">
        <v>4.2171484999999995</v>
      </c>
      <c r="R21" s="32">
        <v>2.83</v>
      </c>
      <c r="S21" s="32">
        <v>3.7700450000000001</v>
      </c>
      <c r="T21" s="32">
        <v>4.2099705000000007</v>
      </c>
      <c r="U21" s="32">
        <v>3.4109525000000001</v>
      </c>
      <c r="V21" s="137">
        <f t="shared" si="12"/>
        <v>3.6813602499999996</v>
      </c>
      <c r="W21" s="137">
        <f t="shared" si="13"/>
        <v>0.52407596807111723</v>
      </c>
      <c r="X21" s="137">
        <f t="shared" si="14"/>
        <v>0.2139531180382277</v>
      </c>
      <c r="Y21" s="131">
        <f t="shared" si="15"/>
        <v>6</v>
      </c>
    </row>
    <row r="22" spans="1:25" x14ac:dyDescent="0.35">
      <c r="A22" s="22" t="s">
        <v>151</v>
      </c>
      <c r="B22" s="23">
        <v>84</v>
      </c>
      <c r="C22" s="32">
        <v>4.4424380000000001</v>
      </c>
      <c r="D22" s="32">
        <v>3.9517660000000001</v>
      </c>
      <c r="E22" s="32">
        <v>3.5525305</v>
      </c>
      <c r="F22" s="32">
        <v>4.9366574999999999</v>
      </c>
      <c r="G22" s="32">
        <v>3.1609664999999998</v>
      </c>
      <c r="H22" s="32">
        <v>3.5070069999999998</v>
      </c>
      <c r="I22" s="32">
        <v>3.5598989999999997</v>
      </c>
      <c r="J22" s="137">
        <f t="shared" si="8"/>
        <v>3.8730377857142861</v>
      </c>
      <c r="K22" s="137">
        <f t="shared" si="9"/>
        <v>0.61961096715525221</v>
      </c>
      <c r="L22" s="137">
        <f t="shared" si="10"/>
        <v>0.23419093267157248</v>
      </c>
      <c r="M22" s="131">
        <f t="shared" si="11"/>
        <v>7</v>
      </c>
      <c r="O22" s="32">
        <v>3.8779705</v>
      </c>
      <c r="P22" s="32">
        <v>3.5124915000000003</v>
      </c>
      <c r="Q22" s="32">
        <v>4.1248810000000002</v>
      </c>
      <c r="R22" s="32">
        <v>2.6910769999999999</v>
      </c>
      <c r="S22" s="32">
        <v>3.1313775000000001</v>
      </c>
      <c r="T22" s="32">
        <v>3.2564830000000002</v>
      </c>
      <c r="U22" s="32">
        <v>3.7889460000000001</v>
      </c>
      <c r="V22" s="137">
        <f t="shared" si="12"/>
        <v>3.4833180714285712</v>
      </c>
      <c r="W22" s="137">
        <f t="shared" si="13"/>
        <v>0.49406060374845606</v>
      </c>
      <c r="X22" s="137">
        <f t="shared" si="14"/>
        <v>0.18673735573040581</v>
      </c>
      <c r="Y22" s="131">
        <f t="shared" si="15"/>
        <v>7</v>
      </c>
    </row>
    <row r="23" spans="1:25" x14ac:dyDescent="0.35">
      <c r="A23" s="22" t="s">
        <v>152</v>
      </c>
      <c r="B23" s="23">
        <v>168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>
        <v>4.5165129999999998</v>
      </c>
      <c r="P23" s="32">
        <v>4.1497184999999996</v>
      </c>
      <c r="Q23" s="32">
        <v>4.3867104999999995</v>
      </c>
      <c r="R23" s="32">
        <v>2.8662289999999997</v>
      </c>
      <c r="S23" s="32">
        <v>4.1256740000000001</v>
      </c>
      <c r="T23" s="32">
        <v>4.4244525000000001</v>
      </c>
      <c r="U23" s="32">
        <v>3.6956869999999999</v>
      </c>
      <c r="V23" s="137">
        <f t="shared" ref="V23" si="16">AVERAGE(O23:U23)</f>
        <v>4.0235692142857138</v>
      </c>
      <c r="W23" s="137">
        <f t="shared" ref="W23" si="17">STDEV(O23:U23)</f>
        <v>0.57862692724953524</v>
      </c>
      <c r="X23" s="137">
        <f t="shared" si="14"/>
        <v>0.21870042162681905</v>
      </c>
      <c r="Y23" s="131">
        <f t="shared" ref="Y23" si="18">COUNT(O23:U23)</f>
        <v>7</v>
      </c>
    </row>
  </sheetData>
  <mergeCells count="10">
    <mergeCell ref="A17:B17"/>
    <mergeCell ref="A8:B8"/>
    <mergeCell ref="O3:U3"/>
    <mergeCell ref="C3:H3"/>
    <mergeCell ref="C8:I8"/>
    <mergeCell ref="O8:U8"/>
    <mergeCell ref="C16:Y16"/>
    <mergeCell ref="C7:Y7"/>
    <mergeCell ref="C17:I17"/>
    <mergeCell ref="O17:U17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98918-E25A-4A22-9AA1-C98C89BF4431}">
  <dimension ref="A1:T40"/>
  <sheetViews>
    <sheetView workbookViewId="0">
      <selection activeCell="C8" sqref="C8"/>
    </sheetView>
  </sheetViews>
  <sheetFormatPr baseColWidth="10" defaultRowHeight="14.5" x14ac:dyDescent="0.35"/>
  <cols>
    <col min="1" max="1" width="38.90625" customWidth="1"/>
  </cols>
  <sheetData>
    <row r="1" spans="1:20" s="37" customFormat="1" ht="13" x14ac:dyDescent="0.3">
      <c r="A1" s="36" t="s">
        <v>181</v>
      </c>
    </row>
    <row r="2" spans="1:20" s="37" customFormat="1" ht="12.5" x14ac:dyDescent="0.25"/>
    <row r="3" spans="1:20" s="37" customFormat="1" ht="13" x14ac:dyDescent="0.3"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</row>
    <row r="4" spans="1:20" s="37" customFormat="1" ht="13" x14ac:dyDescent="0.3">
      <c r="C4" s="36" t="s">
        <v>27</v>
      </c>
      <c r="D4" s="105">
        <v>2762</v>
      </c>
      <c r="E4" s="105">
        <v>2651</v>
      </c>
      <c r="F4" s="105">
        <v>2868</v>
      </c>
      <c r="G4" s="105">
        <v>2750</v>
      </c>
      <c r="H4" s="105">
        <v>2650</v>
      </c>
      <c r="I4" s="105">
        <v>16299</v>
      </c>
      <c r="J4" s="105">
        <v>2735</v>
      </c>
      <c r="K4" s="105">
        <v>2907</v>
      </c>
      <c r="L4" s="105">
        <v>16356</v>
      </c>
      <c r="M4" s="105">
        <v>16721</v>
      </c>
      <c r="N4" s="105">
        <v>2819</v>
      </c>
      <c r="O4" s="105">
        <v>2884</v>
      </c>
      <c r="P4" s="105">
        <v>16441</v>
      </c>
    </row>
    <row r="5" spans="1:20" s="36" customFormat="1" ht="13" x14ac:dyDescent="0.3">
      <c r="A5" s="22"/>
      <c r="B5" s="25"/>
      <c r="C5" s="138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</row>
    <row r="6" spans="1:20" s="37" customFormat="1" ht="13" x14ac:dyDescent="0.3">
      <c r="A6" s="22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</row>
    <row r="7" spans="1:20" s="37" customFormat="1" ht="13" x14ac:dyDescent="0.3">
      <c r="A7" s="144" t="s">
        <v>145</v>
      </c>
      <c r="B7" s="144"/>
      <c r="C7" s="138"/>
      <c r="D7" s="155" t="s">
        <v>414</v>
      </c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34" t="s">
        <v>54</v>
      </c>
      <c r="R7" s="134" t="s">
        <v>55</v>
      </c>
      <c r="S7" s="134" t="s">
        <v>56</v>
      </c>
      <c r="T7" s="134" t="s">
        <v>57</v>
      </c>
    </row>
    <row r="8" spans="1:20" s="37" customFormat="1" ht="13" x14ac:dyDescent="0.3">
      <c r="A8" s="22" t="s">
        <v>182</v>
      </c>
      <c r="B8" s="23">
        <v>-175</v>
      </c>
      <c r="C8" s="23"/>
      <c r="D8" s="48">
        <v>65.739304883156564</v>
      </c>
      <c r="E8" s="54">
        <v>55.659530285579123</v>
      </c>
      <c r="F8" s="48">
        <v>53.082715778374599</v>
      </c>
      <c r="G8" s="48">
        <v>54.877503028313399</v>
      </c>
      <c r="H8" s="48">
        <v>58.954506935351972</v>
      </c>
      <c r="I8" s="48">
        <v>55.03272418778181</v>
      </c>
      <c r="J8" s="54" t="s">
        <v>162</v>
      </c>
      <c r="K8" s="48">
        <v>55.955552196063579</v>
      </c>
      <c r="L8" s="48">
        <v>63.652415408521932</v>
      </c>
      <c r="M8" s="48">
        <v>58.310085782689946</v>
      </c>
      <c r="N8" s="48">
        <v>57.03999404253689</v>
      </c>
      <c r="O8" s="48">
        <v>66.841156850423118</v>
      </c>
      <c r="P8" s="48">
        <v>52.150734563513851</v>
      </c>
      <c r="Q8" s="137">
        <f>AVERAGE(D8:P8)</f>
        <v>58.1080186618589</v>
      </c>
      <c r="R8" s="137">
        <f>STDEV(D8:P8)</f>
        <v>4.8468114624458947</v>
      </c>
      <c r="S8" s="137">
        <f>R8/SQRT(T8)</f>
        <v>1.3991539512772506</v>
      </c>
      <c r="T8" s="131">
        <f>COUNT(D8:P8)</f>
        <v>12</v>
      </c>
    </row>
    <row r="9" spans="1:20" s="37" customFormat="1" ht="13" x14ac:dyDescent="0.3">
      <c r="A9" s="22" t="s">
        <v>142</v>
      </c>
      <c r="B9" s="23">
        <v>-136</v>
      </c>
      <c r="C9" s="23"/>
      <c r="D9" s="48">
        <v>50.065914626834626</v>
      </c>
      <c r="E9" s="48">
        <v>41.170345520804283</v>
      </c>
      <c r="F9" s="54" t="s">
        <v>162</v>
      </c>
      <c r="G9" s="48">
        <v>45.875200464319924</v>
      </c>
      <c r="H9" s="48">
        <v>50.459032552577312</v>
      </c>
      <c r="I9" s="48">
        <v>38.591118304508974</v>
      </c>
      <c r="J9" s="48">
        <v>41.348681111281266</v>
      </c>
      <c r="K9" s="48">
        <v>45.204909997279763</v>
      </c>
      <c r="L9" s="48">
        <v>53.119982323905475</v>
      </c>
      <c r="M9" s="48">
        <v>38.848452913213805</v>
      </c>
      <c r="N9" s="48">
        <v>42.767194459420516</v>
      </c>
      <c r="O9" s="54" t="s">
        <v>162</v>
      </c>
      <c r="P9" s="54" t="s">
        <v>162</v>
      </c>
      <c r="Q9" s="137">
        <f t="shared" ref="Q9:Q12" si="0">AVERAGE(D9:P9)</f>
        <v>44.745083227414597</v>
      </c>
      <c r="R9" s="137">
        <f t="shared" ref="R9:R12" si="1">STDEV(D9:P9)</f>
        <v>5.0930876739864335</v>
      </c>
      <c r="S9" s="137">
        <f t="shared" ref="S9:S12" si="2">R9/SQRT(T9)</f>
        <v>1.610575737272623</v>
      </c>
      <c r="T9" s="131">
        <f t="shared" ref="T9:T12" si="3">COUNT(D9:P9)</f>
        <v>10</v>
      </c>
    </row>
    <row r="10" spans="1:20" s="37" customFormat="1" ht="13" x14ac:dyDescent="0.3">
      <c r="A10" s="22" t="s">
        <v>143</v>
      </c>
      <c r="B10" s="23">
        <v>-121</v>
      </c>
      <c r="C10" s="23"/>
      <c r="D10" s="54" t="s">
        <v>162</v>
      </c>
      <c r="E10" s="48">
        <v>45.340424944144033</v>
      </c>
      <c r="F10" s="54" t="s">
        <v>162</v>
      </c>
      <c r="G10" s="48">
        <v>47.772057232710722</v>
      </c>
      <c r="H10" s="48">
        <v>53.185476765180667</v>
      </c>
      <c r="I10" s="48">
        <v>43.334807315292302</v>
      </c>
      <c r="J10" s="48">
        <v>38.217672850673573</v>
      </c>
      <c r="K10" s="48">
        <v>46.019426252874609</v>
      </c>
      <c r="L10" s="54">
        <v>53.109582452283092</v>
      </c>
      <c r="M10" s="48">
        <v>34.065195753763334</v>
      </c>
      <c r="N10" s="48">
        <v>52.844988540102747</v>
      </c>
      <c r="O10" s="54" t="s">
        <v>162</v>
      </c>
      <c r="P10" s="54" t="s">
        <v>162</v>
      </c>
      <c r="Q10" s="137">
        <f t="shared" si="0"/>
        <v>45.987736900780561</v>
      </c>
      <c r="R10" s="137">
        <f t="shared" si="1"/>
        <v>6.7334313078644676</v>
      </c>
      <c r="S10" s="137">
        <f t="shared" si="2"/>
        <v>2.2444771026214894</v>
      </c>
      <c r="T10" s="131">
        <f t="shared" si="3"/>
        <v>9</v>
      </c>
    </row>
    <row r="11" spans="1:20" s="37" customFormat="1" ht="13" x14ac:dyDescent="0.3">
      <c r="A11" s="22" t="s">
        <v>144</v>
      </c>
      <c r="B11" s="23">
        <v>-95</v>
      </c>
      <c r="C11" s="23"/>
      <c r="D11" s="48">
        <v>57.136061846833229</v>
      </c>
      <c r="E11" s="48">
        <v>45.301319609997165</v>
      </c>
      <c r="F11" s="48">
        <v>50.442521322372478</v>
      </c>
      <c r="G11" s="48">
        <v>48.122650949981242</v>
      </c>
      <c r="H11" s="48">
        <v>50.822141253385553</v>
      </c>
      <c r="I11" s="48">
        <v>42.951718945764711</v>
      </c>
      <c r="J11" s="48">
        <v>46.543663953359093</v>
      </c>
      <c r="K11" s="48">
        <v>42.263909587508003</v>
      </c>
      <c r="L11" s="48">
        <v>49.148818972503904</v>
      </c>
      <c r="M11" s="48">
        <v>38.324567089037956</v>
      </c>
      <c r="N11" s="48">
        <v>48.040294420538402</v>
      </c>
      <c r="O11" s="48">
        <v>49.507045557547407</v>
      </c>
      <c r="P11" s="48">
        <v>39.850608073713161</v>
      </c>
      <c r="Q11" s="137">
        <f t="shared" si="0"/>
        <v>46.804255506349406</v>
      </c>
      <c r="R11" s="137">
        <f t="shared" si="1"/>
        <v>5.0845882206584916</v>
      </c>
      <c r="S11" s="137">
        <f t="shared" si="2"/>
        <v>1.410211041861877</v>
      </c>
      <c r="T11" s="131">
        <f t="shared" si="3"/>
        <v>13</v>
      </c>
    </row>
    <row r="12" spans="1:20" s="37" customFormat="1" ht="13" x14ac:dyDescent="0.3">
      <c r="A12" s="22" t="s">
        <v>183</v>
      </c>
      <c r="B12" s="23">
        <v>-20</v>
      </c>
      <c r="C12" s="23"/>
      <c r="D12" s="48">
        <v>51.404339076052395</v>
      </c>
      <c r="E12" s="48">
        <v>47.031733524619469</v>
      </c>
      <c r="F12" s="48">
        <v>52.52518002823291</v>
      </c>
      <c r="G12" s="48">
        <v>52.694063714297336</v>
      </c>
      <c r="H12" s="48">
        <v>53.99087293697707</v>
      </c>
      <c r="I12" s="48">
        <v>43.788369325161561</v>
      </c>
      <c r="J12" s="48">
        <v>48.762548326207721</v>
      </c>
      <c r="K12" s="48">
        <v>38.921314743526146</v>
      </c>
      <c r="L12" s="48">
        <v>48.474403460477319</v>
      </c>
      <c r="M12" s="48">
        <v>40.151263933124966</v>
      </c>
      <c r="N12" s="48">
        <v>41.9832771153105</v>
      </c>
      <c r="O12" s="48">
        <v>56.605575326063999</v>
      </c>
      <c r="P12" s="48">
        <v>38.48777170123239</v>
      </c>
      <c r="Q12" s="137">
        <f t="shared" si="0"/>
        <v>47.293901016252605</v>
      </c>
      <c r="R12" s="137">
        <f t="shared" si="1"/>
        <v>6.1084405399916264</v>
      </c>
      <c r="S12" s="137">
        <f t="shared" si="2"/>
        <v>1.6941765830817499</v>
      </c>
      <c r="T12" s="131">
        <f t="shared" si="3"/>
        <v>13</v>
      </c>
    </row>
    <row r="13" spans="1:20" s="37" customFormat="1" ht="12.5" x14ac:dyDescent="0.25"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</row>
    <row r="14" spans="1:20" s="37" customFormat="1" ht="13" x14ac:dyDescent="0.3">
      <c r="A14" s="144" t="s">
        <v>145</v>
      </c>
      <c r="B14" s="144"/>
      <c r="C14" s="138"/>
      <c r="D14" s="155" t="s">
        <v>415</v>
      </c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34" t="s">
        <v>54</v>
      </c>
      <c r="R14" s="134" t="s">
        <v>55</v>
      </c>
      <c r="S14" s="134" t="s">
        <v>56</v>
      </c>
      <c r="T14" s="134" t="s">
        <v>57</v>
      </c>
    </row>
    <row r="15" spans="1:20" s="37" customFormat="1" ht="13" x14ac:dyDescent="0.3">
      <c r="A15" s="22" t="s">
        <v>147</v>
      </c>
      <c r="B15" s="23">
        <v>-20</v>
      </c>
      <c r="C15" s="23"/>
      <c r="D15" s="54">
        <v>12.115992500000001</v>
      </c>
      <c r="E15" s="54">
        <v>21.381186</v>
      </c>
      <c r="F15" s="54">
        <v>12.4415765</v>
      </c>
      <c r="G15" s="54">
        <v>16.009416000000002</v>
      </c>
      <c r="H15" s="54">
        <v>18.184169000000001</v>
      </c>
      <c r="I15" s="54">
        <v>17.804892000000002</v>
      </c>
      <c r="J15" s="54" t="s">
        <v>162</v>
      </c>
      <c r="K15" s="54">
        <v>16.703457</v>
      </c>
      <c r="L15" s="54">
        <v>14.423418999999999</v>
      </c>
      <c r="M15" s="54">
        <v>15.195368</v>
      </c>
      <c r="N15" s="54">
        <v>17.512649</v>
      </c>
      <c r="O15" s="54">
        <v>13.423562499999999</v>
      </c>
      <c r="P15" s="54">
        <v>13.465873500000001</v>
      </c>
      <c r="Q15" s="137">
        <f>AVERAGE(D15:P15)</f>
        <v>15.721796750000001</v>
      </c>
      <c r="R15" s="137">
        <f>STDEV(D15:P15)</f>
        <v>2.7432633955001684</v>
      </c>
      <c r="S15" s="137">
        <f>R15/SQRT(T15)</f>
        <v>0.79191192992503456</v>
      </c>
      <c r="T15" s="131">
        <f>COUNT(D15:P15)</f>
        <v>12</v>
      </c>
    </row>
    <row r="16" spans="1:20" s="37" customFormat="1" ht="13" x14ac:dyDescent="0.3">
      <c r="A16" s="22" t="s">
        <v>149</v>
      </c>
      <c r="B16" s="23">
        <v>28</v>
      </c>
      <c r="C16" s="23"/>
      <c r="D16" s="54">
        <v>13.978585500000001</v>
      </c>
      <c r="E16" s="54">
        <v>24.698186</v>
      </c>
      <c r="F16" s="54" t="s">
        <v>162</v>
      </c>
      <c r="G16" s="54">
        <v>18.796181500000003</v>
      </c>
      <c r="H16" s="54">
        <v>18.823128499999999</v>
      </c>
      <c r="I16" s="54">
        <v>21.619171999999999</v>
      </c>
      <c r="J16" s="54">
        <v>14.684203</v>
      </c>
      <c r="K16" s="54">
        <v>20.256905</v>
      </c>
      <c r="L16" s="54">
        <v>17.858363000000001</v>
      </c>
      <c r="M16" s="54">
        <v>17.725693</v>
      </c>
      <c r="N16" s="54">
        <v>17.948905</v>
      </c>
      <c r="O16" s="54" t="s">
        <v>162</v>
      </c>
      <c r="P16" s="54" t="s">
        <v>162</v>
      </c>
      <c r="Q16" s="137">
        <f t="shared" ref="Q16:Q19" si="4">AVERAGE(D16:P16)</f>
        <v>18.63893225</v>
      </c>
      <c r="R16" s="137">
        <f t="shared" ref="R16:R19" si="5">STDEV(D16:P16)</f>
        <v>3.1189567974248118</v>
      </c>
      <c r="S16" s="137">
        <f t="shared" ref="S16:S19" si="6">R16/SQRT(T16)</f>
        <v>0.98630074035267956</v>
      </c>
      <c r="T16" s="131">
        <f t="shared" ref="T16:T19" si="7">COUNT(D16:P16)</f>
        <v>10</v>
      </c>
    </row>
    <row r="17" spans="1:20" s="37" customFormat="1" ht="13" x14ac:dyDescent="0.3">
      <c r="A17" s="22" t="s">
        <v>150</v>
      </c>
      <c r="B17" s="23">
        <v>56</v>
      </c>
      <c r="C17" s="23"/>
      <c r="D17" s="54" t="s">
        <v>162</v>
      </c>
      <c r="E17" s="54">
        <v>26.170625000000001</v>
      </c>
      <c r="F17" s="54" t="s">
        <v>162</v>
      </c>
      <c r="G17" s="54">
        <v>16.7534195</v>
      </c>
      <c r="H17" s="54">
        <v>22.442833999999998</v>
      </c>
      <c r="I17" s="54">
        <v>19.91535</v>
      </c>
      <c r="J17" s="54">
        <v>14.227482999999999</v>
      </c>
      <c r="K17" s="54">
        <v>21.8932985</v>
      </c>
      <c r="L17" s="54">
        <v>19.757154499999999</v>
      </c>
      <c r="M17" s="54">
        <v>18.687297999999998</v>
      </c>
      <c r="N17" s="54">
        <v>19.7300535</v>
      </c>
      <c r="O17" s="54" t="s">
        <v>162</v>
      </c>
      <c r="P17" s="54" t="s">
        <v>162</v>
      </c>
      <c r="Q17" s="137">
        <f t="shared" si="4"/>
        <v>19.953057333333334</v>
      </c>
      <c r="R17" s="137">
        <f t="shared" si="5"/>
        <v>3.415648404732341</v>
      </c>
      <c r="S17" s="137">
        <f t="shared" si="6"/>
        <v>1.1385494682441137</v>
      </c>
      <c r="T17" s="131">
        <f t="shared" si="7"/>
        <v>9</v>
      </c>
    </row>
    <row r="18" spans="1:20" s="37" customFormat="1" ht="13" x14ac:dyDescent="0.3">
      <c r="A18" s="22" t="s">
        <v>151</v>
      </c>
      <c r="B18" s="23">
        <v>84</v>
      </c>
      <c r="C18" s="23"/>
      <c r="D18" s="54">
        <v>13.224102</v>
      </c>
      <c r="E18" s="54">
        <v>25.564436000000001</v>
      </c>
      <c r="F18" s="54">
        <v>12.1829135</v>
      </c>
      <c r="G18" s="54">
        <v>17.034615500000001</v>
      </c>
      <c r="H18" s="54">
        <v>19.5633795</v>
      </c>
      <c r="I18" s="54">
        <v>20.739082500000002</v>
      </c>
      <c r="J18" s="54">
        <v>14.336078499999999</v>
      </c>
      <c r="K18" s="54">
        <v>21.999136</v>
      </c>
      <c r="L18" s="54">
        <v>17.118078500000003</v>
      </c>
      <c r="M18" s="54">
        <v>19.0226085</v>
      </c>
      <c r="N18" s="54">
        <v>19.309930000000001</v>
      </c>
      <c r="O18" s="54">
        <v>16.131686999999999</v>
      </c>
      <c r="P18" s="54">
        <v>17.367556499999999</v>
      </c>
      <c r="Q18" s="137">
        <f>AVERAGE(D18:P18)</f>
        <v>17.968738769230768</v>
      </c>
      <c r="R18" s="137">
        <f t="shared" si="5"/>
        <v>3.6694890457455918</v>
      </c>
      <c r="S18" s="137">
        <f t="shared" si="6"/>
        <v>1.0177331468607043</v>
      </c>
      <c r="T18" s="131">
        <f t="shared" si="7"/>
        <v>13</v>
      </c>
    </row>
    <row r="19" spans="1:20" s="37" customFormat="1" ht="13" x14ac:dyDescent="0.3">
      <c r="A19" s="22" t="s">
        <v>152</v>
      </c>
      <c r="B19" s="23">
        <v>168</v>
      </c>
      <c r="C19" s="23"/>
      <c r="D19" s="54">
        <v>13.2259145</v>
      </c>
      <c r="E19" s="54">
        <v>27.3727135</v>
      </c>
      <c r="F19" s="54">
        <v>12.404298499999999</v>
      </c>
      <c r="G19" s="54">
        <v>23.681004999999999</v>
      </c>
      <c r="H19" s="54">
        <v>19.206576999999999</v>
      </c>
      <c r="I19" s="54">
        <v>20.270019999999999</v>
      </c>
      <c r="J19" s="54">
        <v>15.081552500000001</v>
      </c>
      <c r="K19" s="54">
        <v>21.522195500000002</v>
      </c>
      <c r="L19" s="54">
        <v>17.4842145</v>
      </c>
      <c r="M19" s="54">
        <v>19.523257000000001</v>
      </c>
      <c r="N19" s="54">
        <v>20.529713999999998</v>
      </c>
      <c r="O19" s="54">
        <v>14.6144555</v>
      </c>
      <c r="P19" s="54">
        <v>17.621805500000001</v>
      </c>
      <c r="Q19" s="137">
        <f t="shared" si="4"/>
        <v>18.656747923076924</v>
      </c>
      <c r="R19" s="137">
        <f t="shared" si="5"/>
        <v>4.2499114686311872</v>
      </c>
      <c r="S19" s="137">
        <f t="shared" si="6"/>
        <v>1.1787133627947857</v>
      </c>
      <c r="T19" s="131">
        <f t="shared" si="7"/>
        <v>13</v>
      </c>
    </row>
    <row r="20" spans="1:20" s="37" customFormat="1" ht="12.5" x14ac:dyDescent="0.25"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</row>
    <row r="21" spans="1:20" s="37" customFormat="1" ht="13" x14ac:dyDescent="0.3">
      <c r="A21" s="144" t="s">
        <v>145</v>
      </c>
      <c r="B21" s="144"/>
      <c r="C21" s="138"/>
      <c r="D21" s="155" t="s">
        <v>416</v>
      </c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34" t="s">
        <v>54</v>
      </c>
      <c r="R21" s="134" t="s">
        <v>55</v>
      </c>
      <c r="S21" s="134" t="s">
        <v>56</v>
      </c>
      <c r="T21" s="134" t="s">
        <v>57</v>
      </c>
    </row>
    <row r="22" spans="1:20" s="37" customFormat="1" ht="13" x14ac:dyDescent="0.3">
      <c r="A22" s="22" t="s">
        <v>173</v>
      </c>
      <c r="B22" s="23">
        <v>-20</v>
      </c>
      <c r="C22" s="23"/>
      <c r="D22" s="54">
        <v>4.140663</v>
      </c>
      <c r="E22" s="54">
        <v>9.4497320000000009</v>
      </c>
      <c r="F22" s="54">
        <v>5.8614154999999997</v>
      </c>
      <c r="G22" s="54">
        <v>7.2347000000000001</v>
      </c>
      <c r="H22" s="54">
        <v>7.4235984999999998</v>
      </c>
      <c r="I22" s="54">
        <v>7.9342329999999999</v>
      </c>
      <c r="J22" s="54" t="s">
        <v>162</v>
      </c>
      <c r="K22" s="54">
        <v>7.3477169999999994</v>
      </c>
      <c r="L22" s="54">
        <v>5.2380455000000001</v>
      </c>
      <c r="M22" s="54">
        <v>6.3355174999999999</v>
      </c>
      <c r="N22" s="54">
        <v>7.5168299999999997</v>
      </c>
      <c r="O22" s="54">
        <v>4.4520850000000003</v>
      </c>
      <c r="P22" s="54">
        <v>6.4683390000000003</v>
      </c>
      <c r="Q22" s="137">
        <f>AVERAGE(D22:P22)</f>
        <v>6.6169063333333336</v>
      </c>
      <c r="R22" s="137">
        <f>STDEV(D22:P22)</f>
        <v>1.5233971273337059</v>
      </c>
      <c r="S22" s="137">
        <f>R22/SQRT(T22)</f>
        <v>0.4397668707744089</v>
      </c>
      <c r="T22" s="131">
        <f>COUNT(D22:P22)</f>
        <v>12</v>
      </c>
    </row>
    <row r="23" spans="1:20" s="37" customFormat="1" ht="13" x14ac:dyDescent="0.3">
      <c r="A23" s="22" t="s">
        <v>174</v>
      </c>
      <c r="B23" s="23">
        <v>28</v>
      </c>
      <c r="C23" s="23"/>
      <c r="D23" s="54">
        <v>6.9940875</v>
      </c>
      <c r="E23" s="54">
        <v>14.561966999999999</v>
      </c>
      <c r="F23" s="54" t="s">
        <v>162</v>
      </c>
      <c r="G23" s="54">
        <v>10.1669825</v>
      </c>
      <c r="H23" s="54">
        <v>9.3698554999999999</v>
      </c>
      <c r="I23" s="54">
        <v>13.28627</v>
      </c>
      <c r="J23" s="54">
        <v>8.6139930000000007</v>
      </c>
      <c r="K23" s="54">
        <v>11.105354999999999</v>
      </c>
      <c r="L23" s="54">
        <v>8.3420755</v>
      </c>
      <c r="M23" s="54">
        <v>10.839120999999999</v>
      </c>
      <c r="N23" s="54">
        <v>10.299561499999999</v>
      </c>
      <c r="O23" s="54" t="s">
        <v>162</v>
      </c>
      <c r="P23" s="54" t="s">
        <v>162</v>
      </c>
      <c r="Q23" s="137">
        <f t="shared" ref="Q23:Q26" si="8">AVERAGE(D23:P23)</f>
        <v>10.35792685</v>
      </c>
      <c r="R23" s="137">
        <f t="shared" ref="R23:R26" si="9">STDEV(D23:P23)</f>
        <v>2.272440494246462</v>
      </c>
      <c r="S23" s="137">
        <f t="shared" ref="S23:S26" si="10">R23/SQRT(T23)</f>
        <v>0.71860878090175773</v>
      </c>
      <c r="T23" s="131">
        <f t="shared" ref="T23:T26" si="11">COUNT(D23:P23)</f>
        <v>10</v>
      </c>
    </row>
    <row r="24" spans="1:20" s="37" customFormat="1" ht="13" x14ac:dyDescent="0.3">
      <c r="A24" s="22" t="s">
        <v>175</v>
      </c>
      <c r="B24" s="23">
        <v>56</v>
      </c>
      <c r="C24" s="23"/>
      <c r="D24" s="54" t="s">
        <v>162</v>
      </c>
      <c r="E24" s="54">
        <v>14.34652</v>
      </c>
      <c r="F24" s="54" t="s">
        <v>162</v>
      </c>
      <c r="G24" s="54">
        <v>8.7497505000000011</v>
      </c>
      <c r="H24" s="54">
        <v>10.4482325</v>
      </c>
      <c r="I24" s="54">
        <v>11.2865</v>
      </c>
      <c r="J24" s="54">
        <v>8.7686320000000002</v>
      </c>
      <c r="K24" s="54">
        <v>11.8168095</v>
      </c>
      <c r="L24" s="54">
        <v>9.2410250000000005</v>
      </c>
      <c r="M24" s="54">
        <v>12.322127</v>
      </c>
      <c r="N24" s="54">
        <v>9.3140584999999998</v>
      </c>
      <c r="O24" s="54" t="s">
        <v>162</v>
      </c>
      <c r="P24" s="54" t="s">
        <v>162</v>
      </c>
      <c r="Q24" s="137">
        <f t="shared" si="8"/>
        <v>10.699295000000001</v>
      </c>
      <c r="R24" s="137">
        <f t="shared" si="9"/>
        <v>1.9093889592082838</v>
      </c>
      <c r="S24" s="137">
        <f t="shared" si="10"/>
        <v>0.63646298640276122</v>
      </c>
      <c r="T24" s="131">
        <f t="shared" si="11"/>
        <v>9</v>
      </c>
    </row>
    <row r="25" spans="1:20" s="37" customFormat="1" ht="13" x14ac:dyDescent="0.3">
      <c r="A25" s="22" t="s">
        <v>176</v>
      </c>
      <c r="B25" s="23">
        <v>84</v>
      </c>
      <c r="C25" s="23"/>
      <c r="D25" s="54">
        <v>5.6761910000000002</v>
      </c>
      <c r="E25" s="54">
        <v>14.034109000000001</v>
      </c>
      <c r="F25" s="54">
        <v>6.0505814999999998</v>
      </c>
      <c r="G25" s="54">
        <v>8.8402895000000008</v>
      </c>
      <c r="H25" s="54">
        <v>9.6383535000000009</v>
      </c>
      <c r="I25" s="54">
        <v>11.824902999999999</v>
      </c>
      <c r="J25" s="54">
        <v>7.6646780000000003</v>
      </c>
      <c r="K25" s="54">
        <v>12.700971500000001</v>
      </c>
      <c r="L25" s="54">
        <v>8.7043485</v>
      </c>
      <c r="M25" s="54">
        <v>11.737245999999999</v>
      </c>
      <c r="N25" s="54">
        <v>10.030152000000001</v>
      </c>
      <c r="O25" s="54">
        <v>8.1846335000000003</v>
      </c>
      <c r="P25" s="54">
        <v>10.4769285</v>
      </c>
      <c r="Q25" s="137">
        <f t="shared" si="8"/>
        <v>9.658721961538463</v>
      </c>
      <c r="R25" s="137">
        <f t="shared" si="9"/>
        <v>2.4971445777914467</v>
      </c>
      <c r="S25" s="137">
        <f t="shared" si="10"/>
        <v>0.69258329365184124</v>
      </c>
      <c r="T25" s="131">
        <f t="shared" si="11"/>
        <v>13</v>
      </c>
    </row>
    <row r="26" spans="1:20" s="37" customFormat="1" ht="13" x14ac:dyDescent="0.3">
      <c r="A26" s="22" t="s">
        <v>177</v>
      </c>
      <c r="B26" s="23">
        <v>168</v>
      </c>
      <c r="C26" s="23"/>
      <c r="D26" s="54">
        <v>6.4269790000000002</v>
      </c>
      <c r="E26" s="54">
        <v>14.558094499999999</v>
      </c>
      <c r="F26" s="54">
        <v>5.9185224999999999</v>
      </c>
      <c r="G26" s="54">
        <v>11.198924</v>
      </c>
      <c r="H26" s="54">
        <v>8.8428775000000002</v>
      </c>
      <c r="I26" s="54">
        <v>11.395941000000001</v>
      </c>
      <c r="J26" s="54">
        <v>7.7314610000000004</v>
      </c>
      <c r="K26" s="54">
        <v>13.1787355</v>
      </c>
      <c r="L26" s="54">
        <v>9.0288374999999998</v>
      </c>
      <c r="M26" s="54">
        <v>11.676476000000001</v>
      </c>
      <c r="N26" s="54">
        <v>11.9588295</v>
      </c>
      <c r="O26" s="54">
        <v>6.3427869999999995</v>
      </c>
      <c r="P26" s="54">
        <v>10.856233499999998</v>
      </c>
      <c r="Q26" s="137">
        <f t="shared" si="8"/>
        <v>9.931899884615385</v>
      </c>
      <c r="R26" s="137">
        <f t="shared" si="9"/>
        <v>2.7660981724679345</v>
      </c>
      <c r="S26" s="137">
        <f t="shared" si="10"/>
        <v>0.76717759952310549</v>
      </c>
      <c r="T26" s="131">
        <f t="shared" si="11"/>
        <v>13</v>
      </c>
    </row>
    <row r="27" spans="1:20" s="37" customFormat="1" ht="12.5" x14ac:dyDescent="0.25"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</row>
    <row r="28" spans="1:20" s="37" customFormat="1" ht="13" x14ac:dyDescent="0.3">
      <c r="A28" s="144" t="s">
        <v>145</v>
      </c>
      <c r="B28" s="144"/>
      <c r="C28" s="138"/>
      <c r="D28" s="155" t="s">
        <v>417</v>
      </c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34" t="s">
        <v>54</v>
      </c>
      <c r="R28" s="134" t="s">
        <v>55</v>
      </c>
      <c r="S28" s="134" t="s">
        <v>56</v>
      </c>
      <c r="T28" s="134" t="s">
        <v>57</v>
      </c>
    </row>
    <row r="29" spans="1:20" s="37" customFormat="1" ht="13" x14ac:dyDescent="0.3">
      <c r="A29" s="22" t="s">
        <v>173</v>
      </c>
      <c r="B29" s="23">
        <v>-20</v>
      </c>
      <c r="C29" s="23"/>
      <c r="D29" s="54">
        <v>3.48</v>
      </c>
      <c r="E29" s="54">
        <v>4.3550000000000004</v>
      </c>
      <c r="F29" s="54">
        <v>2.88</v>
      </c>
      <c r="G29" s="54">
        <v>2.895</v>
      </c>
      <c r="H29" s="54">
        <v>4.21</v>
      </c>
      <c r="I29" s="54">
        <v>2.98</v>
      </c>
      <c r="J29" s="54" t="s">
        <v>162</v>
      </c>
      <c r="K29" s="54">
        <v>3.9649999999999999</v>
      </c>
      <c r="L29" s="54">
        <v>3.8150000000000004</v>
      </c>
      <c r="M29" s="54">
        <v>2.1850000000000001</v>
      </c>
      <c r="N29" s="54">
        <v>3.3849999999999998</v>
      </c>
      <c r="O29" s="54">
        <v>2.27</v>
      </c>
      <c r="P29" s="54">
        <v>5.3399999999812593</v>
      </c>
      <c r="Q29" s="137">
        <f>AVERAGE(D29:P29)</f>
        <v>3.4799999999984386</v>
      </c>
      <c r="R29" s="137">
        <f>STDEV(D29:P29)</f>
        <v>0.91492423928433908</v>
      </c>
      <c r="S29" s="137">
        <f>R29/SQRT(T29)</f>
        <v>0.26411587791946339</v>
      </c>
      <c r="T29" s="131">
        <f>COUNT(D29:P29)</f>
        <v>12</v>
      </c>
    </row>
    <row r="30" spans="1:20" s="37" customFormat="1" ht="13" x14ac:dyDescent="0.3">
      <c r="A30" s="22" t="s">
        <v>174</v>
      </c>
      <c r="B30" s="23">
        <v>28</v>
      </c>
      <c r="C30" s="23"/>
      <c r="D30" s="54">
        <v>3.01</v>
      </c>
      <c r="E30" s="54">
        <v>1.69</v>
      </c>
      <c r="F30" s="54" t="s">
        <v>162</v>
      </c>
      <c r="G30" s="54">
        <v>2.2400000000000002</v>
      </c>
      <c r="H30" s="54">
        <v>2.085</v>
      </c>
      <c r="I30" s="54">
        <v>2</v>
      </c>
      <c r="J30" s="54">
        <v>1.6850000000000001</v>
      </c>
      <c r="K30" s="54">
        <v>2.5750000000000002</v>
      </c>
      <c r="L30" s="54">
        <v>2.105</v>
      </c>
      <c r="M30" s="54">
        <v>1.54</v>
      </c>
      <c r="N30" s="54">
        <v>2.12</v>
      </c>
      <c r="O30" s="54" t="s">
        <v>162</v>
      </c>
      <c r="P30" s="54" t="s">
        <v>162</v>
      </c>
      <c r="Q30" s="137">
        <f t="shared" ref="Q30:Q33" si="12">AVERAGE(D30:P30)</f>
        <v>2.105</v>
      </c>
      <c r="R30" s="137">
        <f t="shared" ref="R30:R33" si="13">STDEV(D30:P30)</f>
        <v>0.43939984322052467</v>
      </c>
      <c r="S30" s="137">
        <f t="shared" ref="S30:S33" si="14">R30/SQRT(T30)</f>
        <v>0.13895043080977534</v>
      </c>
      <c r="T30" s="131">
        <f t="shared" ref="T30:T33" si="15">COUNT(D30:P30)</f>
        <v>10</v>
      </c>
    </row>
    <row r="31" spans="1:20" s="37" customFormat="1" ht="13" x14ac:dyDescent="0.3">
      <c r="A31" s="22" t="s">
        <v>175</v>
      </c>
      <c r="B31" s="23">
        <v>56</v>
      </c>
      <c r="C31" s="23"/>
      <c r="D31" s="54" t="s">
        <v>162</v>
      </c>
      <c r="E31" s="54">
        <v>1.5649999999999999</v>
      </c>
      <c r="F31" s="54" t="s">
        <v>162</v>
      </c>
      <c r="G31" s="54">
        <v>2.94</v>
      </c>
      <c r="H31" s="54">
        <v>2.375</v>
      </c>
      <c r="I31" s="54">
        <v>1.95</v>
      </c>
      <c r="J31" s="54">
        <v>1.76</v>
      </c>
      <c r="K31" s="54">
        <v>1.97</v>
      </c>
      <c r="L31" s="54">
        <v>2.39</v>
      </c>
      <c r="M31" s="54">
        <v>1.88</v>
      </c>
      <c r="N31" s="54">
        <v>2.44</v>
      </c>
      <c r="O31" s="54" t="s">
        <v>162</v>
      </c>
      <c r="P31" s="54" t="s">
        <v>162</v>
      </c>
      <c r="Q31" s="137">
        <f t="shared" si="12"/>
        <v>2.1411111111111114</v>
      </c>
      <c r="R31" s="137">
        <f t="shared" si="13"/>
        <v>0.42651771488545392</v>
      </c>
      <c r="S31" s="137">
        <f t="shared" si="14"/>
        <v>0.14217257162848465</v>
      </c>
      <c r="T31" s="131">
        <f t="shared" si="15"/>
        <v>9</v>
      </c>
    </row>
    <row r="32" spans="1:20" s="37" customFormat="1" ht="13" x14ac:dyDescent="0.3">
      <c r="A32" s="22" t="s">
        <v>176</v>
      </c>
      <c r="B32" s="23">
        <v>84</v>
      </c>
      <c r="C32" s="23"/>
      <c r="D32" s="54">
        <v>2.875</v>
      </c>
      <c r="E32" s="54">
        <v>2.0249999999999999</v>
      </c>
      <c r="F32" s="54">
        <v>2.21</v>
      </c>
      <c r="G32" s="54">
        <v>2.76</v>
      </c>
      <c r="H32" s="54">
        <v>2.395</v>
      </c>
      <c r="I32" s="54">
        <v>2.0150000000000001</v>
      </c>
      <c r="J32" s="54">
        <v>1.5649999999999999</v>
      </c>
      <c r="K32" s="54">
        <v>1.8050000000000002</v>
      </c>
      <c r="L32" s="54">
        <v>2.3650000000000002</v>
      </c>
      <c r="M32" s="54">
        <v>2.02</v>
      </c>
      <c r="N32" s="54">
        <v>2.5649999999999999</v>
      </c>
      <c r="O32" s="54">
        <v>2.67</v>
      </c>
      <c r="P32" s="54">
        <v>4.4000000000000004</v>
      </c>
      <c r="Q32" s="137">
        <f t="shared" si="12"/>
        <v>2.4361538461538461</v>
      </c>
      <c r="R32" s="137">
        <f t="shared" si="13"/>
        <v>0.70475809634155617</v>
      </c>
      <c r="S32" s="137">
        <f t="shared" si="14"/>
        <v>0.19546472716599009</v>
      </c>
      <c r="T32" s="131">
        <f t="shared" si="15"/>
        <v>13</v>
      </c>
    </row>
    <row r="33" spans="1:20" s="37" customFormat="1" ht="13" x14ac:dyDescent="0.3">
      <c r="A33" s="22" t="s">
        <v>177</v>
      </c>
      <c r="B33" s="23">
        <v>168</v>
      </c>
      <c r="C33" s="23"/>
      <c r="D33" s="54">
        <v>2.62</v>
      </c>
      <c r="E33" s="54">
        <v>1.95</v>
      </c>
      <c r="F33" s="54">
        <v>2.58</v>
      </c>
      <c r="G33" s="54">
        <v>2.58</v>
      </c>
      <c r="H33" s="54">
        <v>2.355</v>
      </c>
      <c r="I33" s="54">
        <v>2.12</v>
      </c>
      <c r="J33" s="54">
        <v>1.38</v>
      </c>
      <c r="K33" s="54">
        <v>1.875</v>
      </c>
      <c r="L33" s="54">
        <v>2.21</v>
      </c>
      <c r="M33" s="54">
        <v>2.02</v>
      </c>
      <c r="N33" s="54">
        <v>2.9699999999999998</v>
      </c>
      <c r="O33" s="54">
        <v>2.835</v>
      </c>
      <c r="P33" s="54">
        <v>4.6850000000000938</v>
      </c>
      <c r="Q33" s="137">
        <f t="shared" si="12"/>
        <v>2.4753846153846224</v>
      </c>
      <c r="R33" s="137">
        <f t="shared" si="13"/>
        <v>0.79341682387651191</v>
      </c>
      <c r="S33" s="137">
        <f t="shared" si="14"/>
        <v>0.22005423394634963</v>
      </c>
      <c r="T33" s="131">
        <f t="shared" si="15"/>
        <v>13</v>
      </c>
    </row>
    <row r="34" spans="1:20" s="37" customFormat="1" ht="12.5" x14ac:dyDescent="0.25"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</row>
    <row r="35" spans="1:20" s="37" customFormat="1" ht="13" x14ac:dyDescent="0.3">
      <c r="A35" s="144" t="s">
        <v>145</v>
      </c>
      <c r="B35" s="144"/>
      <c r="C35" s="138"/>
      <c r="D35" s="155" t="s">
        <v>418</v>
      </c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34" t="s">
        <v>54</v>
      </c>
      <c r="R35" s="134" t="s">
        <v>55</v>
      </c>
      <c r="S35" s="134" t="s">
        <v>56</v>
      </c>
      <c r="T35" s="134" t="s">
        <v>57</v>
      </c>
    </row>
    <row r="36" spans="1:20" s="37" customFormat="1" ht="13" x14ac:dyDescent="0.3">
      <c r="A36" s="22" t="s">
        <v>173</v>
      </c>
      <c r="B36" s="23">
        <v>-20</v>
      </c>
      <c r="C36" s="23"/>
      <c r="D36" s="54">
        <v>44.26829268292682</v>
      </c>
      <c r="E36" s="54">
        <v>28.559716492118902</v>
      </c>
      <c r="F36" s="54">
        <v>51.13636363636364</v>
      </c>
      <c r="G36" s="54">
        <v>44.201942678978298</v>
      </c>
      <c r="H36" s="54">
        <v>39.241757000903341</v>
      </c>
      <c r="I36" s="54">
        <v>61.322463768115945</v>
      </c>
      <c r="J36" s="54" t="s">
        <v>162</v>
      </c>
      <c r="K36" s="54">
        <v>56.09653385163589</v>
      </c>
      <c r="L36" s="54">
        <v>65.863354911342512</v>
      </c>
      <c r="M36" s="54">
        <v>53.211678832116775</v>
      </c>
      <c r="N36" s="54">
        <v>54.99265785609397</v>
      </c>
      <c r="O36" s="54">
        <v>63.855286738351253</v>
      </c>
      <c r="P36" s="54">
        <v>41.66901012428572</v>
      </c>
      <c r="Q36" s="137">
        <f>AVERAGE(D36:P36)</f>
        <v>50.368254881102757</v>
      </c>
      <c r="R36" s="137">
        <f>STDEV(D36:P36)</f>
        <v>11.099497471607673</v>
      </c>
      <c r="S36" s="137">
        <f>R36/SQRT(T36)</f>
        <v>3.2041489265511305</v>
      </c>
      <c r="T36" s="131">
        <f>COUNT(D36:P36)</f>
        <v>12</v>
      </c>
    </row>
    <row r="37" spans="1:20" s="37" customFormat="1" ht="13" x14ac:dyDescent="0.3">
      <c r="A37" s="22" t="s">
        <v>174</v>
      </c>
      <c r="B37" s="23">
        <v>28</v>
      </c>
      <c r="C37" s="23"/>
      <c r="D37" s="54">
        <v>2.521770682148043</v>
      </c>
      <c r="E37" s="54">
        <v>-1.4855072463768049</v>
      </c>
      <c r="F37" s="54" t="s">
        <v>162</v>
      </c>
      <c r="G37" s="54">
        <v>5.562200956937799</v>
      </c>
      <c r="H37" s="54">
        <v>22.773419473927085</v>
      </c>
      <c r="I37" s="54">
        <v>2.7499999999999969</v>
      </c>
      <c r="J37" s="54">
        <v>-1.0873440285205014</v>
      </c>
      <c r="K37" s="54">
        <v>-0.81395348837208648</v>
      </c>
      <c r="L37" s="54">
        <v>3.6974219810040752</v>
      </c>
      <c r="M37" s="54">
        <v>14.537037037037038</v>
      </c>
      <c r="N37" s="54">
        <v>18.360071301247764</v>
      </c>
      <c r="O37" s="54" t="s">
        <v>162</v>
      </c>
      <c r="P37" s="54" t="s">
        <v>162</v>
      </c>
      <c r="Q37" s="137">
        <f t="shared" ref="Q37:Q40" si="16">AVERAGE(D37:P37)</f>
        <v>6.6815116669032406</v>
      </c>
      <c r="R37" s="137">
        <f t="shared" ref="R37:R40" si="17">STDEV(D37:P37)</f>
        <v>8.7127156262163581</v>
      </c>
      <c r="S37" s="137">
        <f t="shared" ref="S37:S40" si="18">R37/SQRT(T37)</f>
        <v>2.7552025984183941</v>
      </c>
      <c r="T37" s="131">
        <f t="shared" ref="T37:T40" si="19">COUNT(D37:P37)</f>
        <v>10</v>
      </c>
    </row>
    <row r="38" spans="1:20" s="37" customFormat="1" ht="13" x14ac:dyDescent="0.3">
      <c r="A38" s="22" t="s">
        <v>175</v>
      </c>
      <c r="B38" s="23">
        <v>56</v>
      </c>
      <c r="C38" s="23"/>
      <c r="D38" s="54" t="s">
        <v>162</v>
      </c>
      <c r="E38" s="54">
        <v>-3.4461152882205566</v>
      </c>
      <c r="F38" s="54" t="s">
        <v>162</v>
      </c>
      <c r="G38" s="54">
        <v>3.9075630252100919</v>
      </c>
      <c r="H38" s="54">
        <v>11.210478771454381</v>
      </c>
      <c r="I38" s="54">
        <v>-4.9999999999999991</v>
      </c>
      <c r="J38" s="54">
        <v>-19.623131903833656</v>
      </c>
      <c r="K38" s="54">
        <v>5.0000000000000044</v>
      </c>
      <c r="L38" s="54" t="s">
        <v>162</v>
      </c>
      <c r="M38" s="54">
        <v>8.4549071618037139</v>
      </c>
      <c r="N38" s="54">
        <v>0.51510989010989272</v>
      </c>
      <c r="O38" s="54" t="s">
        <v>162</v>
      </c>
      <c r="P38" s="54" t="s">
        <v>162</v>
      </c>
      <c r="Q38" s="137">
        <f t="shared" si="16"/>
        <v>0.12735145706548406</v>
      </c>
      <c r="R38" s="137">
        <f t="shared" si="17"/>
        <v>9.7064628362524896</v>
      </c>
      <c r="S38" s="137">
        <f t="shared" si="18"/>
        <v>3.431752846424672</v>
      </c>
      <c r="T38" s="131">
        <f t="shared" si="19"/>
        <v>8</v>
      </c>
    </row>
    <row r="39" spans="1:20" s="37" customFormat="1" ht="13" x14ac:dyDescent="0.3">
      <c r="A39" s="22" t="s">
        <v>176</v>
      </c>
      <c r="B39" s="23">
        <v>84</v>
      </c>
      <c r="C39" s="23"/>
      <c r="D39" s="54">
        <v>12.099792099792097</v>
      </c>
      <c r="E39" s="54">
        <v>5.1724137931034528</v>
      </c>
      <c r="F39" s="54">
        <v>10.090237899917973</v>
      </c>
      <c r="G39" s="54">
        <v>-5.8823529411764692</v>
      </c>
      <c r="H39" s="54">
        <v>4.0744643484369512</v>
      </c>
      <c r="I39" s="54">
        <v>10.560078953861336</v>
      </c>
      <c r="J39" s="54">
        <v>-14.948875255623715</v>
      </c>
      <c r="K39" s="54">
        <v>13.16619362976979</v>
      </c>
      <c r="L39" s="54">
        <v>3.2653426373233119</v>
      </c>
      <c r="M39" s="54">
        <v>0.80154781647318263</v>
      </c>
      <c r="N39" s="54">
        <v>5.760012370496371</v>
      </c>
      <c r="O39" s="54">
        <v>4.4117647058823568</v>
      </c>
      <c r="P39" s="54">
        <v>-2.166666666666659</v>
      </c>
      <c r="Q39" s="137">
        <f t="shared" si="16"/>
        <v>3.5695348762761521</v>
      </c>
      <c r="R39" s="137">
        <f t="shared" si="17"/>
        <v>7.8395797603978261</v>
      </c>
      <c r="S39" s="137">
        <f t="shared" si="18"/>
        <v>2.1743082157080047</v>
      </c>
      <c r="T39" s="131">
        <f t="shared" si="19"/>
        <v>13</v>
      </c>
    </row>
    <row r="40" spans="1:20" s="37" customFormat="1" ht="13" x14ac:dyDescent="0.3">
      <c r="A40" s="22" t="s">
        <v>177</v>
      </c>
      <c r="B40" s="23">
        <v>168</v>
      </c>
      <c r="C40" s="23"/>
      <c r="D40" s="54">
        <v>5.9903155263980068</v>
      </c>
      <c r="E40" s="54">
        <v>8.3571428571428559</v>
      </c>
      <c r="F40" s="54">
        <v>3.287037037037035</v>
      </c>
      <c r="G40" s="54">
        <v>-1.7694957720012543</v>
      </c>
      <c r="H40" s="54">
        <v>5.6872037914691997</v>
      </c>
      <c r="I40" s="54">
        <v>8.9230084557187332</v>
      </c>
      <c r="J40" s="54">
        <v>-0.73529411764705943</v>
      </c>
      <c r="K40" s="54">
        <v>4.1379310344827624</v>
      </c>
      <c r="L40" s="54">
        <v>5.1250000000000053</v>
      </c>
      <c r="M40" s="54">
        <v>0.80154781647318263</v>
      </c>
      <c r="N40" s="54">
        <v>-4.7938860583603535</v>
      </c>
      <c r="O40" s="54">
        <v>7.7788448346823937</v>
      </c>
      <c r="P40" s="54">
        <v>5.5537837714680869</v>
      </c>
      <c r="Q40" s="137">
        <f t="shared" si="16"/>
        <v>3.7187030136048924</v>
      </c>
      <c r="R40" s="137">
        <f t="shared" si="17"/>
        <v>4.1908586371946956</v>
      </c>
      <c r="S40" s="137">
        <f t="shared" si="18"/>
        <v>1.162335054202047</v>
      </c>
      <c r="T40" s="131">
        <f t="shared" si="19"/>
        <v>13</v>
      </c>
    </row>
  </sheetData>
  <mergeCells count="14">
    <mergeCell ref="D3:F3"/>
    <mergeCell ref="G3:J3"/>
    <mergeCell ref="K3:M3"/>
    <mergeCell ref="N3:P3"/>
    <mergeCell ref="A7:B7"/>
    <mergeCell ref="D7:P7"/>
    <mergeCell ref="A35:B35"/>
    <mergeCell ref="D35:P35"/>
    <mergeCell ref="A14:B14"/>
    <mergeCell ref="D14:P14"/>
    <mergeCell ref="A21:B21"/>
    <mergeCell ref="D21:P21"/>
    <mergeCell ref="A28:B28"/>
    <mergeCell ref="D28:P28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F2681-4EC6-48BE-B2FC-EBAC499E53B2}">
  <dimension ref="A1:IW385"/>
  <sheetViews>
    <sheetView workbookViewId="0">
      <selection activeCell="G36" sqref="G36"/>
    </sheetView>
  </sheetViews>
  <sheetFormatPr baseColWidth="10" defaultColWidth="11.81640625" defaultRowHeight="15.5" x14ac:dyDescent="0.35"/>
  <cols>
    <col min="1" max="1" width="11.81640625" style="109"/>
    <col min="2" max="2" width="44.36328125" style="109" customWidth="1"/>
    <col min="3" max="3" width="19.1796875" style="109" customWidth="1"/>
    <col min="4" max="16384" width="11.81640625" style="109"/>
  </cols>
  <sheetData>
    <row r="1" spans="1:25" x14ac:dyDescent="0.35">
      <c r="D1" s="110" t="s">
        <v>203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1" t="s">
        <v>204</v>
      </c>
      <c r="V1" s="111"/>
      <c r="Y1" s="112"/>
    </row>
    <row r="2" spans="1:25" x14ac:dyDescent="0.35">
      <c r="D2" s="110"/>
      <c r="E2" s="113" t="s">
        <v>205</v>
      </c>
      <c r="F2" s="113"/>
      <c r="G2" s="113"/>
      <c r="H2" s="113"/>
      <c r="I2" s="113"/>
      <c r="J2" s="113"/>
      <c r="K2" s="113"/>
      <c r="L2" s="113"/>
      <c r="M2" s="113"/>
      <c r="N2" s="114" t="s">
        <v>206</v>
      </c>
      <c r="O2" s="114"/>
      <c r="P2" s="114"/>
      <c r="Q2" s="115" t="s">
        <v>207</v>
      </c>
      <c r="R2" s="115"/>
      <c r="S2" s="115"/>
      <c r="T2" s="115"/>
      <c r="U2" s="111"/>
      <c r="V2" s="116" t="s">
        <v>208</v>
      </c>
      <c r="Y2" s="112"/>
    </row>
    <row r="3" spans="1:25" x14ac:dyDescent="0.35">
      <c r="D3" s="110"/>
      <c r="E3" s="113"/>
      <c r="F3" s="117" t="s">
        <v>209</v>
      </c>
      <c r="G3" s="117" t="s">
        <v>210</v>
      </c>
      <c r="H3" s="118" t="s">
        <v>211</v>
      </c>
      <c r="I3" s="118"/>
      <c r="J3" s="118"/>
      <c r="K3" s="119" t="s">
        <v>212</v>
      </c>
      <c r="L3" s="119"/>
      <c r="M3" s="119"/>
      <c r="N3" s="114"/>
      <c r="O3" s="120" t="s">
        <v>209</v>
      </c>
      <c r="P3" s="120" t="s">
        <v>208</v>
      </c>
      <c r="Q3" s="115"/>
      <c r="R3" s="121" t="s">
        <v>209</v>
      </c>
      <c r="S3" s="121" t="s">
        <v>208</v>
      </c>
      <c r="T3" s="121" t="s">
        <v>210</v>
      </c>
      <c r="U3" s="111"/>
      <c r="V3" s="116"/>
      <c r="Y3" s="112"/>
    </row>
    <row r="4" spans="1:25" x14ac:dyDescent="0.35">
      <c r="D4" s="110"/>
      <c r="E4" s="113"/>
      <c r="F4" s="117"/>
      <c r="G4" s="117"/>
      <c r="H4" s="118"/>
      <c r="I4" s="122" t="s">
        <v>209</v>
      </c>
      <c r="J4" s="122" t="s">
        <v>210</v>
      </c>
      <c r="K4" s="119"/>
      <c r="L4" s="123" t="s">
        <v>209</v>
      </c>
      <c r="M4" s="123" t="s">
        <v>210</v>
      </c>
      <c r="N4" s="114"/>
      <c r="O4" s="120"/>
      <c r="P4" s="120"/>
      <c r="Q4" s="115"/>
      <c r="R4" s="121"/>
      <c r="S4" s="121"/>
      <c r="T4" s="121"/>
      <c r="U4" s="111"/>
      <c r="V4" s="116"/>
      <c r="Y4" s="112"/>
    </row>
    <row r="5" spans="1:25" ht="15.5" customHeight="1" x14ac:dyDescent="0.35">
      <c r="A5" s="157" t="s">
        <v>213</v>
      </c>
      <c r="B5" s="124" t="s">
        <v>214</v>
      </c>
      <c r="C5" s="125"/>
      <c r="D5" s="126"/>
      <c r="E5" s="126"/>
    </row>
    <row r="6" spans="1:25" x14ac:dyDescent="0.35">
      <c r="A6" s="157"/>
      <c r="B6" s="109" t="s">
        <v>215</v>
      </c>
      <c r="C6" s="126" t="s">
        <v>216</v>
      </c>
      <c r="D6" s="109">
        <v>17.3</v>
      </c>
      <c r="E6" s="109">
        <v>54.5</v>
      </c>
      <c r="F6" s="109">
        <v>6.41</v>
      </c>
      <c r="G6" s="109">
        <v>1.1200000000000001</v>
      </c>
      <c r="H6" s="109">
        <v>66.5</v>
      </c>
      <c r="I6" s="109">
        <v>4.54</v>
      </c>
      <c r="J6" s="109">
        <v>1.37</v>
      </c>
      <c r="K6" s="109">
        <v>28.3</v>
      </c>
      <c r="L6" s="109">
        <v>13.3</v>
      </c>
      <c r="M6" s="109">
        <v>2.44</v>
      </c>
      <c r="N6" s="109">
        <v>40.5</v>
      </c>
      <c r="O6" s="109">
        <v>1.41</v>
      </c>
      <c r="P6" s="109">
        <v>35.200000000000003</v>
      </c>
      <c r="Q6" s="109">
        <v>3.91</v>
      </c>
      <c r="R6" s="109">
        <v>47.4</v>
      </c>
      <c r="S6" s="109">
        <v>0.2</v>
      </c>
      <c r="T6" s="109">
        <v>0.49</v>
      </c>
      <c r="U6" s="109">
        <v>0.69</v>
      </c>
      <c r="V6" s="109">
        <v>27.3</v>
      </c>
    </row>
    <row r="7" spans="1:25" x14ac:dyDescent="0.35">
      <c r="A7" s="157"/>
      <c r="B7" s="109" t="s">
        <v>217</v>
      </c>
      <c r="C7" s="126" t="s">
        <v>218</v>
      </c>
      <c r="D7" s="109">
        <v>16.3</v>
      </c>
      <c r="E7" s="109">
        <v>55.5</v>
      </c>
      <c r="F7" s="109">
        <v>9.51</v>
      </c>
      <c r="G7" s="109">
        <v>2.2599999999999998</v>
      </c>
      <c r="H7" s="109">
        <v>67.8</v>
      </c>
      <c r="I7" s="109">
        <v>7.4</v>
      </c>
      <c r="J7" s="109">
        <v>1.94</v>
      </c>
      <c r="K7" s="109">
        <v>23</v>
      </c>
      <c r="L7" s="109">
        <v>19.2</v>
      </c>
      <c r="M7" s="109">
        <v>4.84</v>
      </c>
      <c r="N7" s="109">
        <v>37.4</v>
      </c>
      <c r="O7" s="109">
        <v>1.7</v>
      </c>
      <c r="P7" s="109">
        <v>44.6</v>
      </c>
      <c r="Q7" s="109">
        <v>4.87</v>
      </c>
      <c r="R7" s="109">
        <v>46.9</v>
      </c>
      <c r="S7" s="109">
        <v>3.5999999999999997E-2</v>
      </c>
      <c r="T7" s="109">
        <v>0.9</v>
      </c>
      <c r="U7" s="109">
        <v>1.51</v>
      </c>
      <c r="V7" s="109">
        <v>19.899999999999999</v>
      </c>
    </row>
    <row r="8" spans="1:25" x14ac:dyDescent="0.35">
      <c r="A8" s="157"/>
      <c r="B8" s="109" t="s">
        <v>219</v>
      </c>
      <c r="C8" s="126" t="s">
        <v>220</v>
      </c>
      <c r="D8" s="109">
        <v>8.7899999999999991</v>
      </c>
      <c r="E8" s="109">
        <v>57.6</v>
      </c>
      <c r="F8" s="109">
        <v>5.22</v>
      </c>
      <c r="G8" s="109">
        <v>1.97</v>
      </c>
      <c r="H8" s="109">
        <v>68.8</v>
      </c>
      <c r="I8" s="109">
        <v>3.88</v>
      </c>
      <c r="J8" s="109">
        <v>1.64</v>
      </c>
      <c r="K8" s="109">
        <v>24.1</v>
      </c>
      <c r="L8" s="109">
        <v>12.4</v>
      </c>
      <c r="M8" s="109">
        <v>4.3600000000000003</v>
      </c>
      <c r="N8" s="109">
        <v>38.200000000000003</v>
      </c>
      <c r="O8" s="109">
        <v>1.94</v>
      </c>
      <c r="P8" s="109">
        <v>49</v>
      </c>
      <c r="Q8" s="109">
        <v>2.75</v>
      </c>
      <c r="R8" s="109">
        <v>42.4</v>
      </c>
      <c r="S8" s="109">
        <v>0.11</v>
      </c>
      <c r="T8" s="109">
        <v>0.71</v>
      </c>
      <c r="U8" s="109">
        <v>0.65</v>
      </c>
      <c r="V8" s="109">
        <v>19</v>
      </c>
    </row>
    <row r="9" spans="1:25" x14ac:dyDescent="0.35">
      <c r="A9" s="157"/>
      <c r="B9" s="109" t="s">
        <v>221</v>
      </c>
      <c r="C9" s="126" t="s">
        <v>222</v>
      </c>
      <c r="D9" s="109">
        <v>10.199999999999999</v>
      </c>
      <c r="E9" s="109">
        <v>57.3</v>
      </c>
      <c r="F9" s="109">
        <v>5.81</v>
      </c>
      <c r="G9" s="109">
        <v>1.47</v>
      </c>
      <c r="H9" s="109">
        <v>67.400000000000006</v>
      </c>
      <c r="I9" s="109">
        <v>5.23</v>
      </c>
      <c r="J9" s="109">
        <v>1.17</v>
      </c>
      <c r="K9" s="109">
        <v>24.7</v>
      </c>
      <c r="L9" s="109">
        <v>11.8</v>
      </c>
      <c r="M9" s="109">
        <v>4.92</v>
      </c>
      <c r="N9" s="109">
        <v>36.9</v>
      </c>
      <c r="O9" s="109">
        <v>1.46</v>
      </c>
      <c r="P9" s="109">
        <v>43.4</v>
      </c>
      <c r="Q9" s="109">
        <v>4.07</v>
      </c>
      <c r="R9" s="109">
        <v>38.799999999999997</v>
      </c>
      <c r="S9" s="109">
        <v>2.69</v>
      </c>
      <c r="T9" s="109">
        <v>3.82</v>
      </c>
      <c r="U9" s="109">
        <v>0.65</v>
      </c>
      <c r="V9" s="109">
        <v>21.2</v>
      </c>
    </row>
    <row r="10" spans="1:25" x14ac:dyDescent="0.35">
      <c r="A10" s="157"/>
      <c r="B10" s="109" t="s">
        <v>223</v>
      </c>
      <c r="C10" s="126" t="s">
        <v>224</v>
      </c>
      <c r="D10" s="109">
        <v>8.4</v>
      </c>
      <c r="E10" s="109">
        <v>57.1</v>
      </c>
      <c r="F10" s="109">
        <v>5.61</v>
      </c>
      <c r="G10" s="109">
        <v>2.38</v>
      </c>
      <c r="H10" s="109">
        <v>67.2</v>
      </c>
      <c r="I10" s="109">
        <v>6.93</v>
      </c>
      <c r="J10" s="109">
        <v>2.25</v>
      </c>
      <c r="K10" s="109">
        <v>25</v>
      </c>
      <c r="L10" s="109">
        <v>12.3</v>
      </c>
      <c r="M10" s="109">
        <v>6.13</v>
      </c>
      <c r="N10" s="109">
        <v>38.1</v>
      </c>
      <c r="O10" s="109">
        <v>1.94</v>
      </c>
      <c r="P10" s="109">
        <v>44.4</v>
      </c>
      <c r="Q10" s="109">
        <v>3.31</v>
      </c>
      <c r="R10" s="109">
        <v>38.5</v>
      </c>
      <c r="S10" s="109">
        <v>0.24</v>
      </c>
      <c r="T10" s="109">
        <v>3.84</v>
      </c>
      <c r="U10" s="109">
        <v>0.54</v>
      </c>
      <c r="V10" s="109">
        <v>31.6</v>
      </c>
    </row>
    <row r="11" spans="1:25" x14ac:dyDescent="0.35">
      <c r="A11" s="157"/>
      <c r="B11" s="109" t="s">
        <v>225</v>
      </c>
      <c r="C11" s="126" t="s">
        <v>226</v>
      </c>
      <c r="D11" s="109">
        <v>6.59</v>
      </c>
      <c r="E11" s="109">
        <v>56</v>
      </c>
      <c r="F11" s="109">
        <v>7.01</v>
      </c>
      <c r="G11" s="109">
        <v>1.87</v>
      </c>
      <c r="H11" s="109">
        <v>68.2</v>
      </c>
      <c r="I11" s="109">
        <v>6.71</v>
      </c>
      <c r="J11" s="109">
        <v>2.2400000000000002</v>
      </c>
      <c r="K11" s="109">
        <v>23.6</v>
      </c>
      <c r="L11" s="109">
        <v>18.5</v>
      </c>
      <c r="M11" s="109">
        <v>3.8</v>
      </c>
      <c r="N11" s="109">
        <v>39</v>
      </c>
      <c r="O11" s="109">
        <v>2.44</v>
      </c>
      <c r="P11" s="109">
        <v>46.6</v>
      </c>
      <c r="Q11" s="109">
        <v>3.34</v>
      </c>
      <c r="R11" s="109">
        <v>47.7</v>
      </c>
      <c r="S11" s="109">
        <v>0.14000000000000001</v>
      </c>
      <c r="T11" s="109">
        <v>0.95</v>
      </c>
      <c r="U11" s="109">
        <v>1.25</v>
      </c>
      <c r="V11" s="109">
        <v>16.5</v>
      </c>
    </row>
    <row r="12" spans="1:25" x14ac:dyDescent="0.35">
      <c r="A12" s="157"/>
      <c r="B12" s="109" t="s">
        <v>227</v>
      </c>
      <c r="C12" s="126" t="s">
        <v>228</v>
      </c>
      <c r="D12" s="109">
        <v>8.3800000000000008</v>
      </c>
      <c r="E12" s="109">
        <v>57.5</v>
      </c>
      <c r="F12" s="109">
        <v>5.52</v>
      </c>
      <c r="G12" s="109">
        <v>2.2400000000000002</v>
      </c>
      <c r="H12" s="109">
        <v>65.900000000000006</v>
      </c>
      <c r="I12" s="109">
        <v>3.86</v>
      </c>
      <c r="J12" s="109">
        <v>2.34</v>
      </c>
      <c r="K12" s="109">
        <v>27</v>
      </c>
      <c r="L12" s="109">
        <v>15.2</v>
      </c>
      <c r="M12" s="109">
        <v>5.52</v>
      </c>
      <c r="N12" s="109">
        <v>37.200000000000003</v>
      </c>
      <c r="O12" s="109">
        <v>0.96</v>
      </c>
      <c r="P12" s="109">
        <v>44.4</v>
      </c>
      <c r="Q12" s="109">
        <v>3.55</v>
      </c>
      <c r="R12" s="109">
        <v>36.799999999999997</v>
      </c>
      <c r="S12" s="109">
        <v>0.22</v>
      </c>
      <c r="T12" s="109">
        <v>11.1</v>
      </c>
      <c r="U12" s="109">
        <v>0.59</v>
      </c>
      <c r="V12" s="109">
        <v>34.6</v>
      </c>
    </row>
    <row r="13" spans="1:25" x14ac:dyDescent="0.35">
      <c r="A13" s="157"/>
      <c r="B13" s="109" t="s">
        <v>229</v>
      </c>
      <c r="C13" s="126" t="s">
        <v>230</v>
      </c>
      <c r="D13" s="109">
        <v>13.1</v>
      </c>
      <c r="E13" s="109">
        <v>58</v>
      </c>
      <c r="F13" s="109">
        <v>4.57</v>
      </c>
      <c r="G13" s="109">
        <v>2.08</v>
      </c>
      <c r="H13" s="109">
        <v>64.099999999999994</v>
      </c>
      <c r="I13" s="109">
        <v>4.22</v>
      </c>
      <c r="J13" s="109">
        <v>2.21</v>
      </c>
      <c r="K13" s="109">
        <v>29</v>
      </c>
      <c r="L13" s="109">
        <v>11.8</v>
      </c>
      <c r="M13" s="109">
        <v>3.94</v>
      </c>
      <c r="N13" s="109">
        <v>36.200000000000003</v>
      </c>
      <c r="O13" s="109">
        <v>0.88</v>
      </c>
      <c r="P13" s="109">
        <v>39.6</v>
      </c>
      <c r="Q13" s="109">
        <v>3.23</v>
      </c>
      <c r="R13" s="109">
        <v>37.299999999999997</v>
      </c>
      <c r="S13" s="109">
        <v>0.38</v>
      </c>
      <c r="T13" s="109">
        <v>2.0299999999999998</v>
      </c>
      <c r="U13" s="109">
        <v>0.88</v>
      </c>
      <c r="V13" s="109">
        <v>29.6</v>
      </c>
    </row>
    <row r="14" spans="1:25" x14ac:dyDescent="0.35">
      <c r="A14" s="157"/>
      <c r="B14" s="109" t="s">
        <v>231</v>
      </c>
      <c r="C14" s="126" t="s">
        <v>232</v>
      </c>
      <c r="D14" s="109">
        <v>9.82</v>
      </c>
      <c r="E14" s="109">
        <v>56.8</v>
      </c>
      <c r="F14" s="109">
        <v>5.04</v>
      </c>
      <c r="G14" s="109">
        <v>2.0299999999999998</v>
      </c>
      <c r="H14" s="109">
        <v>61.7</v>
      </c>
      <c r="I14" s="109">
        <v>3.1</v>
      </c>
      <c r="J14" s="109">
        <v>2.48</v>
      </c>
      <c r="K14" s="109">
        <v>32</v>
      </c>
      <c r="L14" s="109">
        <v>14</v>
      </c>
      <c r="M14" s="109">
        <v>3.42</v>
      </c>
      <c r="N14" s="109">
        <v>35.6</v>
      </c>
      <c r="O14" s="109">
        <v>1.1100000000000001</v>
      </c>
      <c r="P14" s="109">
        <v>31</v>
      </c>
      <c r="Q14" s="109">
        <v>4.8600000000000003</v>
      </c>
      <c r="R14" s="109">
        <v>33.799999999999997</v>
      </c>
      <c r="S14" s="109">
        <v>0.91</v>
      </c>
      <c r="T14" s="109">
        <v>3.01</v>
      </c>
      <c r="U14" s="109">
        <v>0.66</v>
      </c>
      <c r="V14" s="109">
        <v>22.6</v>
      </c>
    </row>
    <row r="15" spans="1:25" x14ac:dyDescent="0.35">
      <c r="A15" s="157"/>
      <c r="B15" s="109" t="s">
        <v>233</v>
      </c>
      <c r="C15" s="126" t="s">
        <v>234</v>
      </c>
      <c r="D15" s="109">
        <v>7.11</v>
      </c>
      <c r="E15" s="109">
        <v>53.7</v>
      </c>
      <c r="F15" s="109">
        <v>7.26</v>
      </c>
      <c r="G15" s="109">
        <v>2.08</v>
      </c>
      <c r="H15" s="109">
        <v>67.099999999999994</v>
      </c>
      <c r="I15" s="109">
        <v>6.26</v>
      </c>
      <c r="J15" s="109">
        <v>2.5</v>
      </c>
      <c r="K15" s="109">
        <v>24.7</v>
      </c>
      <c r="L15" s="109">
        <v>16.399999999999999</v>
      </c>
      <c r="M15" s="109">
        <v>3.82</v>
      </c>
      <c r="N15" s="109">
        <v>40.9</v>
      </c>
      <c r="O15" s="109">
        <v>1.27</v>
      </c>
      <c r="P15" s="109">
        <v>39.299999999999997</v>
      </c>
      <c r="Q15" s="109">
        <v>3.68</v>
      </c>
      <c r="R15" s="109">
        <v>44.3</v>
      </c>
      <c r="S15" s="109">
        <v>0.33</v>
      </c>
      <c r="T15" s="109">
        <v>1.43</v>
      </c>
      <c r="U15" s="109">
        <v>0.56000000000000005</v>
      </c>
      <c r="V15" s="109">
        <v>36.799999999999997</v>
      </c>
    </row>
    <row r="16" spans="1:25" x14ac:dyDescent="0.35">
      <c r="A16" s="157"/>
      <c r="B16" s="109" t="s">
        <v>235</v>
      </c>
      <c r="C16" s="126" t="s">
        <v>236</v>
      </c>
      <c r="D16" s="109">
        <v>4.79</v>
      </c>
      <c r="E16" s="109">
        <v>45.9</v>
      </c>
      <c r="F16" s="109">
        <v>3.65</v>
      </c>
      <c r="G16" s="109">
        <v>2.0299999999999998</v>
      </c>
      <c r="H16" s="109">
        <v>66.599999999999994</v>
      </c>
      <c r="I16" s="109">
        <v>3.66</v>
      </c>
      <c r="J16" s="109">
        <v>2.38</v>
      </c>
      <c r="K16" s="109">
        <v>27.9</v>
      </c>
      <c r="L16" s="109">
        <v>12</v>
      </c>
      <c r="M16" s="109">
        <v>5.37</v>
      </c>
      <c r="N16" s="109">
        <v>44.9</v>
      </c>
      <c r="O16" s="109">
        <v>0.55000000000000004</v>
      </c>
      <c r="P16" s="109">
        <v>24.7</v>
      </c>
      <c r="Q16" s="109">
        <v>5.67</v>
      </c>
      <c r="R16" s="109">
        <v>33.1</v>
      </c>
      <c r="S16" s="109">
        <v>0</v>
      </c>
      <c r="T16" s="109">
        <v>0.82</v>
      </c>
      <c r="U16" s="109">
        <v>0.26</v>
      </c>
      <c r="V16" s="109">
        <v>16.2</v>
      </c>
    </row>
    <row r="17" spans="1:22" x14ac:dyDescent="0.35">
      <c r="A17" s="157"/>
      <c r="B17" s="109" t="s">
        <v>237</v>
      </c>
      <c r="C17" s="126" t="s">
        <v>238</v>
      </c>
      <c r="D17" s="109">
        <v>14.5</v>
      </c>
      <c r="E17" s="109">
        <v>58.1</v>
      </c>
      <c r="F17" s="109">
        <v>10.9</v>
      </c>
      <c r="G17" s="109">
        <v>2.73</v>
      </c>
      <c r="H17" s="109">
        <v>63.4</v>
      </c>
      <c r="I17" s="109">
        <v>12.1</v>
      </c>
      <c r="J17" s="109">
        <v>2.8</v>
      </c>
      <c r="K17" s="109">
        <v>26.9</v>
      </c>
      <c r="L17" s="109">
        <v>23.1</v>
      </c>
      <c r="M17" s="109">
        <v>5.47</v>
      </c>
      <c r="N17" s="109">
        <v>34.5</v>
      </c>
      <c r="O17" s="109">
        <v>2.0699999999999998</v>
      </c>
      <c r="P17" s="109">
        <v>34.9</v>
      </c>
      <c r="Q17" s="109">
        <v>4.92</v>
      </c>
      <c r="R17" s="109">
        <v>38.9</v>
      </c>
      <c r="S17" s="109">
        <v>0.26</v>
      </c>
      <c r="T17" s="109">
        <v>1.54</v>
      </c>
      <c r="U17" s="109">
        <v>0.97</v>
      </c>
      <c r="V17" s="109">
        <v>23.2</v>
      </c>
    </row>
    <row r="18" spans="1:22" x14ac:dyDescent="0.35">
      <c r="A18" s="157"/>
    </row>
    <row r="19" spans="1:22" x14ac:dyDescent="0.35">
      <c r="A19" s="157"/>
    </row>
    <row r="20" spans="1:22" x14ac:dyDescent="0.35">
      <c r="A20" s="157"/>
      <c r="B20" s="124" t="s">
        <v>239</v>
      </c>
    </row>
    <row r="21" spans="1:22" x14ac:dyDescent="0.35">
      <c r="A21" s="157"/>
      <c r="B21" s="109" t="s">
        <v>240</v>
      </c>
      <c r="C21" s="126" t="s">
        <v>216</v>
      </c>
      <c r="D21" s="109">
        <v>17</v>
      </c>
      <c r="E21" s="109">
        <v>62</v>
      </c>
      <c r="F21" s="109">
        <v>3.56</v>
      </c>
      <c r="G21" s="109">
        <v>5.14</v>
      </c>
      <c r="H21" s="109">
        <v>65.5</v>
      </c>
      <c r="I21" s="109">
        <v>1.02</v>
      </c>
      <c r="J21" s="109">
        <v>3.49</v>
      </c>
      <c r="K21" s="109">
        <v>27.1</v>
      </c>
      <c r="L21" s="109">
        <v>8.64</v>
      </c>
      <c r="M21" s="109">
        <v>8.82</v>
      </c>
      <c r="N21" s="109">
        <v>28.8</v>
      </c>
      <c r="O21" s="109">
        <v>0.41</v>
      </c>
      <c r="P21" s="109">
        <v>34.700000000000003</v>
      </c>
      <c r="Q21" s="109">
        <v>6</v>
      </c>
      <c r="R21" s="109">
        <v>47.2</v>
      </c>
      <c r="S21" s="109">
        <v>2.0299999999999998</v>
      </c>
      <c r="T21" s="109">
        <v>3.93</v>
      </c>
      <c r="U21" s="109">
        <v>0.28000000000000003</v>
      </c>
      <c r="V21" s="109">
        <v>10.7</v>
      </c>
    </row>
    <row r="22" spans="1:22" x14ac:dyDescent="0.35">
      <c r="A22" s="157"/>
      <c r="B22" s="109" t="s">
        <v>241</v>
      </c>
      <c r="C22" s="126" t="s">
        <v>218</v>
      </c>
      <c r="D22" s="109">
        <v>16.2</v>
      </c>
      <c r="E22" s="109">
        <v>69.5</v>
      </c>
      <c r="F22" s="109">
        <v>4.1100000000000003</v>
      </c>
      <c r="G22" s="109">
        <v>5.01</v>
      </c>
      <c r="H22" s="109">
        <v>69.099999999999994</v>
      </c>
      <c r="I22" s="109">
        <v>1.57</v>
      </c>
      <c r="J22" s="109">
        <v>3.72</v>
      </c>
      <c r="K22" s="109">
        <v>22.1</v>
      </c>
      <c r="L22" s="109">
        <v>8.81</v>
      </c>
      <c r="M22" s="109">
        <v>8.4600000000000009</v>
      </c>
      <c r="N22" s="109">
        <v>21.5</v>
      </c>
      <c r="O22" s="109">
        <v>0.61</v>
      </c>
      <c r="P22" s="109">
        <v>52.7</v>
      </c>
      <c r="Q22" s="109">
        <v>6.1</v>
      </c>
      <c r="R22" s="109">
        <v>56.1</v>
      </c>
      <c r="S22" s="109">
        <v>1.74</v>
      </c>
      <c r="T22" s="109">
        <v>2.79</v>
      </c>
      <c r="U22" s="109">
        <v>0.47</v>
      </c>
      <c r="V22" s="109">
        <v>12.3</v>
      </c>
    </row>
    <row r="23" spans="1:22" x14ac:dyDescent="0.35">
      <c r="A23" s="157"/>
      <c r="B23" s="109" t="s">
        <v>242</v>
      </c>
      <c r="C23" s="126" t="s">
        <v>220</v>
      </c>
      <c r="D23" s="109">
        <v>23.9</v>
      </c>
      <c r="E23" s="109">
        <v>68.900000000000006</v>
      </c>
      <c r="F23" s="109">
        <v>4.97</v>
      </c>
      <c r="G23" s="109">
        <v>6.94</v>
      </c>
      <c r="H23" s="109">
        <v>65</v>
      </c>
      <c r="I23" s="109">
        <v>1.7</v>
      </c>
      <c r="J23" s="109">
        <v>5.0199999999999996</v>
      </c>
      <c r="K23" s="109">
        <v>25.2</v>
      </c>
      <c r="L23" s="109">
        <v>10.4</v>
      </c>
      <c r="M23" s="109">
        <v>11.4</v>
      </c>
      <c r="N23" s="109">
        <v>21.4</v>
      </c>
      <c r="O23" s="109">
        <v>0.44</v>
      </c>
      <c r="P23" s="109">
        <v>41.2</v>
      </c>
      <c r="Q23" s="109">
        <v>6.67</v>
      </c>
      <c r="R23" s="109">
        <v>53</v>
      </c>
      <c r="S23" s="109">
        <v>3.02</v>
      </c>
      <c r="T23" s="109">
        <v>3.19</v>
      </c>
      <c r="U23" s="109">
        <v>0.88</v>
      </c>
      <c r="V23" s="109">
        <v>16.7</v>
      </c>
    </row>
    <row r="24" spans="1:22" x14ac:dyDescent="0.35">
      <c r="A24" s="157"/>
      <c r="B24" s="109" t="s">
        <v>243</v>
      </c>
      <c r="C24" s="126" t="s">
        <v>222</v>
      </c>
      <c r="D24" s="109">
        <v>31.6</v>
      </c>
      <c r="E24" s="109">
        <v>61.6</v>
      </c>
      <c r="F24" s="109">
        <v>3.68</v>
      </c>
      <c r="G24" s="109">
        <v>5.44</v>
      </c>
      <c r="H24" s="109">
        <v>65.8</v>
      </c>
      <c r="I24" s="109">
        <v>1.25</v>
      </c>
      <c r="J24" s="109">
        <v>3.57</v>
      </c>
      <c r="K24" s="109">
        <v>27.1</v>
      </c>
      <c r="L24" s="109">
        <v>8.4499999999999993</v>
      </c>
      <c r="M24" s="109">
        <v>9.89</v>
      </c>
      <c r="N24" s="109">
        <v>27.2</v>
      </c>
      <c r="O24" s="109">
        <v>0.48</v>
      </c>
      <c r="P24" s="109">
        <v>36</v>
      </c>
      <c r="Q24" s="109">
        <v>6.47</v>
      </c>
      <c r="R24" s="109">
        <v>47.1</v>
      </c>
      <c r="S24" s="109">
        <v>1.34</v>
      </c>
      <c r="T24" s="109">
        <v>3.13</v>
      </c>
      <c r="U24" s="109">
        <v>0.66</v>
      </c>
      <c r="V24" s="109">
        <v>9.1999999999999993</v>
      </c>
    </row>
    <row r="25" spans="1:22" x14ac:dyDescent="0.35">
      <c r="A25" s="157"/>
      <c r="B25" s="109" t="s">
        <v>244</v>
      </c>
      <c r="C25" s="126" t="s">
        <v>224</v>
      </c>
      <c r="D25" s="109">
        <v>29.2</v>
      </c>
      <c r="E25" s="109">
        <v>61.7</v>
      </c>
      <c r="F25" s="109">
        <v>4.03</v>
      </c>
      <c r="G25" s="109">
        <v>6.68</v>
      </c>
      <c r="H25" s="109">
        <v>70.2</v>
      </c>
      <c r="I25" s="109">
        <v>1.59</v>
      </c>
      <c r="J25" s="109">
        <v>4.4400000000000004</v>
      </c>
      <c r="K25" s="109">
        <v>19.899999999999999</v>
      </c>
      <c r="L25" s="109">
        <v>8.34</v>
      </c>
      <c r="M25" s="109">
        <v>12.3</v>
      </c>
      <c r="N25" s="109">
        <v>29.7</v>
      </c>
      <c r="O25" s="109">
        <v>0.36</v>
      </c>
      <c r="P25" s="109">
        <v>46.4</v>
      </c>
      <c r="Q25" s="109">
        <v>4.5599999999999996</v>
      </c>
      <c r="R25" s="109">
        <v>53.2</v>
      </c>
      <c r="S25" s="109">
        <v>2.3199999999999998</v>
      </c>
      <c r="T25" s="109">
        <v>4.22</v>
      </c>
      <c r="U25" s="109">
        <v>0.7</v>
      </c>
      <c r="V25" s="109">
        <v>16.100000000000001</v>
      </c>
    </row>
    <row r="26" spans="1:22" ht="17" customHeight="1" x14ac:dyDescent="0.35">
      <c r="A26" s="157"/>
      <c r="B26" s="109" t="s">
        <v>245</v>
      </c>
      <c r="C26" s="126" t="s">
        <v>226</v>
      </c>
      <c r="D26" s="109">
        <v>20</v>
      </c>
      <c r="E26" s="109">
        <v>59.6</v>
      </c>
      <c r="F26" s="109">
        <v>4.08</v>
      </c>
      <c r="G26" s="109">
        <v>7.87</v>
      </c>
      <c r="H26" s="109">
        <v>66.2</v>
      </c>
      <c r="I26" s="109">
        <v>1.27</v>
      </c>
      <c r="J26" s="109">
        <v>5.0199999999999996</v>
      </c>
      <c r="K26" s="109">
        <v>23.9</v>
      </c>
      <c r="L26" s="109">
        <v>8.77</v>
      </c>
      <c r="M26" s="109">
        <v>13.9</v>
      </c>
      <c r="N26" s="109">
        <v>30.5</v>
      </c>
      <c r="O26" s="109">
        <v>0.4</v>
      </c>
      <c r="P26" s="109">
        <v>46.4</v>
      </c>
      <c r="Q26" s="109">
        <v>6.07</v>
      </c>
      <c r="R26" s="109">
        <v>47.8</v>
      </c>
      <c r="S26" s="109">
        <v>3.31</v>
      </c>
      <c r="T26" s="109">
        <v>6.85</v>
      </c>
      <c r="U26" s="109">
        <v>0.62</v>
      </c>
      <c r="V26" s="109">
        <v>21.1</v>
      </c>
    </row>
    <row r="27" spans="1:22" x14ac:dyDescent="0.35">
      <c r="A27" s="157"/>
      <c r="B27" s="109" t="s">
        <v>246</v>
      </c>
      <c r="C27" s="126" t="s">
        <v>228</v>
      </c>
      <c r="D27" s="109">
        <v>27.8</v>
      </c>
      <c r="E27" s="109">
        <v>61.4</v>
      </c>
      <c r="F27" s="109">
        <v>7.44</v>
      </c>
      <c r="G27" s="109">
        <v>6.69</v>
      </c>
      <c r="H27" s="109">
        <v>67.400000000000006</v>
      </c>
      <c r="I27" s="109">
        <v>4</v>
      </c>
      <c r="J27" s="109">
        <v>4.5599999999999996</v>
      </c>
      <c r="K27" s="109">
        <v>20.9</v>
      </c>
      <c r="L27" s="109">
        <v>12</v>
      </c>
      <c r="M27" s="109">
        <v>10.7</v>
      </c>
      <c r="N27" s="109">
        <v>19.899999999999999</v>
      </c>
      <c r="O27" s="109">
        <v>1.1399999999999999</v>
      </c>
      <c r="P27" s="109">
        <v>58.1</v>
      </c>
      <c r="Q27" s="109">
        <v>8.49</v>
      </c>
      <c r="R27" s="109">
        <v>53.7</v>
      </c>
      <c r="S27" s="109">
        <v>1.53</v>
      </c>
      <c r="T27" s="109">
        <v>2.63</v>
      </c>
      <c r="U27" s="109">
        <v>2.14</v>
      </c>
      <c r="V27" s="109">
        <v>18.7</v>
      </c>
    </row>
    <row r="28" spans="1:22" x14ac:dyDescent="0.35">
      <c r="A28" s="157"/>
      <c r="B28" s="109" t="s">
        <v>247</v>
      </c>
      <c r="C28" s="126" t="s">
        <v>230</v>
      </c>
      <c r="D28" s="109">
        <v>19.2</v>
      </c>
      <c r="E28" s="109">
        <v>69.7</v>
      </c>
      <c r="F28" s="109">
        <v>7.7</v>
      </c>
      <c r="G28" s="109">
        <v>12.5</v>
      </c>
      <c r="H28" s="109">
        <v>62.8</v>
      </c>
      <c r="I28" s="109">
        <v>2.71</v>
      </c>
      <c r="J28" s="109">
        <v>7.4</v>
      </c>
      <c r="K28" s="109">
        <v>25.7</v>
      </c>
      <c r="L28" s="109">
        <v>15.1</v>
      </c>
      <c r="M28" s="109">
        <v>22.5</v>
      </c>
      <c r="N28" s="109">
        <v>20.6</v>
      </c>
      <c r="O28" s="109">
        <v>3.22</v>
      </c>
      <c r="P28" s="109">
        <v>66.8</v>
      </c>
      <c r="Q28" s="109">
        <v>6.19</v>
      </c>
      <c r="R28" s="109">
        <v>55.4</v>
      </c>
      <c r="S28" s="109">
        <v>4.6100000000000003</v>
      </c>
      <c r="T28" s="109">
        <v>5.8</v>
      </c>
      <c r="U28" s="109">
        <v>0.99</v>
      </c>
      <c r="V28" s="109">
        <v>24.7</v>
      </c>
    </row>
    <row r="29" spans="1:22" x14ac:dyDescent="0.35">
      <c r="A29" s="157"/>
      <c r="B29" s="109" t="s">
        <v>248</v>
      </c>
      <c r="C29" s="126" t="s">
        <v>232</v>
      </c>
      <c r="D29" s="109">
        <v>30.2</v>
      </c>
      <c r="E29" s="109">
        <v>66.8</v>
      </c>
      <c r="F29" s="109">
        <v>5.19</v>
      </c>
      <c r="G29" s="109">
        <v>7.71</v>
      </c>
      <c r="H29" s="109">
        <v>66.3</v>
      </c>
      <c r="I29" s="109">
        <v>1.91</v>
      </c>
      <c r="J29" s="109">
        <v>4.71</v>
      </c>
      <c r="K29" s="109">
        <v>25.3</v>
      </c>
      <c r="L29" s="109">
        <v>12.1</v>
      </c>
      <c r="M29" s="109">
        <v>14.9</v>
      </c>
      <c r="N29" s="109">
        <v>25.5</v>
      </c>
      <c r="O29" s="109">
        <v>2.3199999999999998</v>
      </c>
      <c r="P29" s="109">
        <v>49.6</v>
      </c>
      <c r="Q29" s="109">
        <v>4.29</v>
      </c>
      <c r="R29" s="109">
        <v>50.2</v>
      </c>
      <c r="S29" s="109">
        <v>3.46</v>
      </c>
      <c r="T29" s="109">
        <v>4.91</v>
      </c>
      <c r="U29" s="109">
        <v>0.75</v>
      </c>
      <c r="V29" s="109">
        <v>23</v>
      </c>
    </row>
    <row r="30" spans="1:22" x14ac:dyDescent="0.35">
      <c r="A30" s="157"/>
      <c r="B30" s="109" t="s">
        <v>249</v>
      </c>
      <c r="C30" s="126" t="s">
        <v>234</v>
      </c>
      <c r="D30" s="109">
        <v>16.899999999999999</v>
      </c>
      <c r="E30" s="109">
        <v>46.8</v>
      </c>
      <c r="F30" s="109">
        <v>5.39</v>
      </c>
      <c r="G30" s="109">
        <v>4.3600000000000003</v>
      </c>
      <c r="H30" s="109">
        <v>77.599999999999994</v>
      </c>
      <c r="I30" s="109">
        <v>3.58</v>
      </c>
      <c r="J30" s="109">
        <v>3.05</v>
      </c>
      <c r="K30" s="109">
        <v>15.8</v>
      </c>
      <c r="L30" s="109">
        <v>10.8</v>
      </c>
      <c r="M30" s="109">
        <v>8.3699999999999992</v>
      </c>
      <c r="N30" s="109">
        <v>20</v>
      </c>
      <c r="O30" s="109">
        <v>5.08</v>
      </c>
      <c r="P30" s="109">
        <v>59.8</v>
      </c>
      <c r="Q30" s="109">
        <v>6.55</v>
      </c>
      <c r="R30" s="109">
        <v>49.3</v>
      </c>
      <c r="S30" s="109">
        <v>5.5</v>
      </c>
      <c r="T30" s="109">
        <v>4.5199999999999996</v>
      </c>
      <c r="U30" s="109">
        <v>1.03</v>
      </c>
      <c r="V30" s="109">
        <v>26.5</v>
      </c>
    </row>
    <row r="31" spans="1:22" x14ac:dyDescent="0.35">
      <c r="A31" s="157"/>
      <c r="B31" s="109" t="s">
        <v>250</v>
      </c>
      <c r="C31" s="126" t="s">
        <v>236</v>
      </c>
      <c r="D31" s="109">
        <v>7.58</v>
      </c>
      <c r="E31" s="109">
        <v>41.5</v>
      </c>
      <c r="F31" s="109">
        <v>5.25</v>
      </c>
      <c r="G31" s="109">
        <v>4.6399999999999997</v>
      </c>
      <c r="H31" s="109">
        <v>74.099999999999994</v>
      </c>
      <c r="I31" s="109">
        <v>2.17</v>
      </c>
      <c r="J31" s="109">
        <v>2.91</v>
      </c>
      <c r="K31" s="109">
        <v>19.2</v>
      </c>
      <c r="L31" s="109">
        <v>14.1</v>
      </c>
      <c r="M31" s="109">
        <v>10.1</v>
      </c>
      <c r="N31" s="109">
        <v>16.8</v>
      </c>
      <c r="O31" s="109">
        <v>3.07</v>
      </c>
      <c r="P31" s="109">
        <v>48</v>
      </c>
      <c r="Q31" s="109">
        <v>10.9</v>
      </c>
      <c r="R31" s="109">
        <v>46.9</v>
      </c>
      <c r="S31" s="109">
        <v>3.49</v>
      </c>
      <c r="T31" s="109">
        <v>7.41</v>
      </c>
      <c r="U31" s="109">
        <v>0.45</v>
      </c>
      <c r="V31" s="109">
        <v>15.7</v>
      </c>
    </row>
    <row r="32" spans="1:22" x14ac:dyDescent="0.35">
      <c r="A32" s="157"/>
      <c r="B32" s="109" t="s">
        <v>251</v>
      </c>
      <c r="C32" s="126" t="s">
        <v>238</v>
      </c>
      <c r="D32" s="109">
        <v>19</v>
      </c>
      <c r="E32" s="109">
        <v>57.8</v>
      </c>
      <c r="F32" s="109">
        <v>9.36</v>
      </c>
      <c r="G32" s="109">
        <v>6.25</v>
      </c>
      <c r="H32" s="109">
        <v>69.900000000000006</v>
      </c>
      <c r="I32" s="109">
        <v>7.07</v>
      </c>
      <c r="J32" s="109">
        <v>4.45</v>
      </c>
      <c r="K32" s="109">
        <v>22.9</v>
      </c>
      <c r="L32" s="109">
        <v>15.7</v>
      </c>
      <c r="M32" s="109">
        <v>10.7</v>
      </c>
      <c r="N32" s="109">
        <v>16.600000000000001</v>
      </c>
      <c r="O32" s="109">
        <v>5.0599999999999996</v>
      </c>
      <c r="P32" s="109">
        <v>63.5</v>
      </c>
      <c r="Q32" s="109">
        <v>5.68</v>
      </c>
      <c r="R32" s="109">
        <v>52.4</v>
      </c>
      <c r="S32" s="109">
        <v>4.8600000000000003</v>
      </c>
      <c r="T32" s="109">
        <v>5.51</v>
      </c>
      <c r="U32" s="109">
        <v>1.29</v>
      </c>
      <c r="V32" s="109">
        <v>29.8</v>
      </c>
    </row>
    <row r="33" spans="1:257" x14ac:dyDescent="0.35">
      <c r="A33" s="157"/>
    </row>
    <row r="34" spans="1:257" x14ac:dyDescent="0.35">
      <c r="A34" s="157"/>
    </row>
    <row r="35" spans="1:257" x14ac:dyDescent="0.35">
      <c r="A35" s="157"/>
      <c r="B35" s="124" t="s">
        <v>252</v>
      </c>
    </row>
    <row r="36" spans="1:257" x14ac:dyDescent="0.35">
      <c r="A36" s="157"/>
      <c r="B36" s="109" t="s">
        <v>253</v>
      </c>
      <c r="C36" s="126" t="s">
        <v>216</v>
      </c>
      <c r="D36" s="109">
        <v>26.7</v>
      </c>
      <c r="E36" s="109">
        <v>56.6</v>
      </c>
      <c r="F36" s="109">
        <v>3.48</v>
      </c>
      <c r="G36" s="109">
        <v>3.81</v>
      </c>
      <c r="H36" s="109">
        <v>63.1</v>
      </c>
      <c r="I36" s="109">
        <v>3.02</v>
      </c>
      <c r="J36" s="109">
        <v>2.86</v>
      </c>
      <c r="K36" s="109">
        <v>30.9</v>
      </c>
      <c r="L36" s="109">
        <v>5.88</v>
      </c>
      <c r="M36" s="109">
        <v>5.41</v>
      </c>
      <c r="N36" s="109">
        <v>26.9</v>
      </c>
      <c r="O36" s="109">
        <v>1.4</v>
      </c>
      <c r="P36" s="109">
        <v>59.9</v>
      </c>
      <c r="Q36" s="109">
        <v>11.9</v>
      </c>
      <c r="R36" s="109">
        <v>57.1</v>
      </c>
      <c r="S36" s="109">
        <v>1.21</v>
      </c>
      <c r="T36" s="109">
        <v>2.8</v>
      </c>
      <c r="U36" s="109">
        <v>2.12</v>
      </c>
      <c r="V36" s="109">
        <v>1.34</v>
      </c>
    </row>
    <row r="37" spans="1:257" x14ac:dyDescent="0.35">
      <c r="A37" s="157"/>
      <c r="B37" s="109" t="s">
        <v>254</v>
      </c>
      <c r="C37" s="126" t="s">
        <v>220</v>
      </c>
      <c r="D37" s="109">
        <v>51.2</v>
      </c>
      <c r="E37" s="109">
        <v>59.3</v>
      </c>
      <c r="F37" s="109">
        <v>2.16</v>
      </c>
      <c r="G37" s="109">
        <v>3.42</v>
      </c>
      <c r="H37" s="109">
        <v>67.5</v>
      </c>
      <c r="I37" s="109">
        <v>1.92</v>
      </c>
      <c r="J37" s="109">
        <v>2.16</v>
      </c>
      <c r="K37" s="109">
        <v>27.8</v>
      </c>
      <c r="L37" s="109">
        <v>4.3499999999999996</v>
      </c>
      <c r="M37" s="109">
        <v>6.55</v>
      </c>
      <c r="N37" s="109">
        <v>33.299999999999997</v>
      </c>
      <c r="O37" s="109">
        <v>1.17</v>
      </c>
      <c r="P37" s="109">
        <v>49</v>
      </c>
      <c r="Q37" s="109">
        <v>5.39</v>
      </c>
      <c r="R37" s="109">
        <v>53.1</v>
      </c>
      <c r="S37" s="109">
        <v>3.84</v>
      </c>
      <c r="T37" s="109">
        <v>7</v>
      </c>
      <c r="U37" s="109">
        <v>2.0099999999999998</v>
      </c>
      <c r="V37" s="109">
        <v>2.59</v>
      </c>
    </row>
    <row r="38" spans="1:257" x14ac:dyDescent="0.35">
      <c r="A38" s="157"/>
      <c r="B38" s="109" t="s">
        <v>255</v>
      </c>
      <c r="C38" s="126" t="s">
        <v>222</v>
      </c>
      <c r="D38" s="109">
        <v>57.7</v>
      </c>
      <c r="E38" s="109">
        <v>63.2</v>
      </c>
      <c r="F38" s="109">
        <v>3.11</v>
      </c>
      <c r="G38" s="109">
        <v>3.21</v>
      </c>
      <c r="H38" s="109">
        <v>67</v>
      </c>
      <c r="I38" s="109">
        <v>2.48</v>
      </c>
      <c r="J38" s="109">
        <v>1.81</v>
      </c>
      <c r="K38" s="109">
        <v>28.2</v>
      </c>
      <c r="L38" s="109">
        <v>6.15</v>
      </c>
      <c r="M38" s="109">
        <v>6.46</v>
      </c>
      <c r="N38" s="109">
        <v>22.7</v>
      </c>
      <c r="O38" s="109">
        <v>1.6</v>
      </c>
      <c r="P38" s="109">
        <v>49.2</v>
      </c>
      <c r="Q38" s="109">
        <v>11.3</v>
      </c>
      <c r="R38" s="109">
        <v>62.8</v>
      </c>
      <c r="S38" s="109">
        <v>4.07</v>
      </c>
      <c r="T38" s="109">
        <v>6.36</v>
      </c>
      <c r="U38" s="109">
        <v>2.35</v>
      </c>
      <c r="V38" s="109">
        <v>4.05</v>
      </c>
    </row>
    <row r="39" spans="1:257" x14ac:dyDescent="0.35">
      <c r="A39" s="157"/>
      <c r="B39" s="109" t="s">
        <v>256</v>
      </c>
      <c r="C39" s="126" t="s">
        <v>224</v>
      </c>
      <c r="D39" s="109">
        <v>30.5</v>
      </c>
      <c r="E39" s="109">
        <v>58.2</v>
      </c>
      <c r="F39" s="109">
        <v>4.58</v>
      </c>
      <c r="G39" s="109">
        <v>3.87</v>
      </c>
      <c r="H39" s="109">
        <v>63.4</v>
      </c>
      <c r="I39" s="109">
        <v>3.93</v>
      </c>
      <c r="J39" s="109">
        <v>3.24</v>
      </c>
      <c r="K39" s="109">
        <v>31.5</v>
      </c>
      <c r="L39" s="109">
        <v>7.56</v>
      </c>
      <c r="M39" s="109">
        <v>5.15</v>
      </c>
      <c r="N39" s="109">
        <v>17.7</v>
      </c>
      <c r="O39" s="109">
        <v>1.65</v>
      </c>
      <c r="P39" s="109">
        <v>67.400000000000006</v>
      </c>
      <c r="Q39" s="109">
        <v>18.8</v>
      </c>
      <c r="R39" s="109">
        <v>57.8</v>
      </c>
      <c r="S39" s="109">
        <v>1.03</v>
      </c>
      <c r="T39" s="109">
        <v>1.95</v>
      </c>
      <c r="U39" s="109">
        <v>5.0199999999999996</v>
      </c>
      <c r="V39" s="109">
        <v>1.56</v>
      </c>
    </row>
    <row r="40" spans="1:257" x14ac:dyDescent="0.35">
      <c r="A40" s="157"/>
      <c r="B40" s="109" t="s">
        <v>257</v>
      </c>
      <c r="C40" s="126" t="s">
        <v>226</v>
      </c>
      <c r="D40" s="109">
        <v>12.8</v>
      </c>
      <c r="E40" s="109">
        <v>63.5</v>
      </c>
      <c r="F40" s="109">
        <v>2.34</v>
      </c>
      <c r="G40" s="109">
        <v>3.72</v>
      </c>
      <c r="H40" s="109">
        <v>66.400000000000006</v>
      </c>
      <c r="I40" s="109">
        <v>2.62</v>
      </c>
      <c r="J40" s="109">
        <v>2.99</v>
      </c>
      <c r="K40" s="109">
        <v>28.6</v>
      </c>
      <c r="L40" s="109">
        <v>4.66</v>
      </c>
      <c r="M40" s="109">
        <v>5.05</v>
      </c>
      <c r="N40" s="109">
        <v>17.600000000000001</v>
      </c>
      <c r="O40" s="109">
        <v>0.85</v>
      </c>
      <c r="P40" s="109">
        <v>65.2</v>
      </c>
      <c r="Q40" s="109">
        <v>10.7</v>
      </c>
      <c r="R40" s="109">
        <v>48.1</v>
      </c>
      <c r="S40" s="109">
        <v>0.55000000000000004</v>
      </c>
      <c r="T40" s="109">
        <v>2.83</v>
      </c>
      <c r="U40" s="109">
        <v>1.29</v>
      </c>
      <c r="V40" s="109">
        <v>5.09</v>
      </c>
    </row>
    <row r="41" spans="1:257" x14ac:dyDescent="0.35">
      <c r="A41" s="157"/>
      <c r="B41" s="109" t="s">
        <v>258</v>
      </c>
      <c r="C41" s="126" t="s">
        <v>228</v>
      </c>
      <c r="D41" s="109">
        <v>18.2</v>
      </c>
      <c r="E41" s="109">
        <v>67.8</v>
      </c>
      <c r="F41" s="109">
        <v>4.12</v>
      </c>
      <c r="G41" s="109">
        <v>2.69</v>
      </c>
      <c r="H41" s="109">
        <v>63.8</v>
      </c>
      <c r="I41" s="109">
        <v>3.5</v>
      </c>
      <c r="J41" s="109">
        <v>2.21</v>
      </c>
      <c r="K41" s="109">
        <v>29.7</v>
      </c>
      <c r="L41" s="109">
        <v>6.51</v>
      </c>
      <c r="M41" s="109">
        <v>3.63</v>
      </c>
      <c r="N41" s="109">
        <v>10.3</v>
      </c>
      <c r="O41" s="109">
        <v>0.7</v>
      </c>
      <c r="P41" s="109">
        <v>67.5</v>
      </c>
      <c r="Q41" s="109">
        <v>17.399999999999999</v>
      </c>
      <c r="R41" s="109">
        <v>65.400000000000006</v>
      </c>
      <c r="S41" s="109">
        <v>2.2999999999999998</v>
      </c>
      <c r="T41" s="109">
        <v>1.36</v>
      </c>
      <c r="U41" s="109">
        <v>1.4</v>
      </c>
      <c r="V41" s="109">
        <v>7.3</v>
      </c>
    </row>
    <row r="42" spans="1:257" x14ac:dyDescent="0.35">
      <c r="A42" s="157"/>
      <c r="B42" s="109" t="s">
        <v>259</v>
      </c>
      <c r="C42" s="126" t="s">
        <v>230</v>
      </c>
      <c r="D42" s="109">
        <v>36</v>
      </c>
      <c r="E42" s="109">
        <v>60.3</v>
      </c>
      <c r="F42" s="109">
        <v>1.69</v>
      </c>
      <c r="G42" s="109">
        <v>2.81</v>
      </c>
      <c r="H42" s="109">
        <v>68</v>
      </c>
      <c r="I42" s="109">
        <v>1.4</v>
      </c>
      <c r="J42" s="109">
        <v>1.84</v>
      </c>
      <c r="K42" s="109">
        <v>28</v>
      </c>
      <c r="L42" s="109">
        <v>3.18</v>
      </c>
      <c r="M42" s="109">
        <v>4.33</v>
      </c>
      <c r="N42" s="109">
        <v>29.1</v>
      </c>
      <c r="O42" s="109">
        <v>1.42</v>
      </c>
      <c r="P42" s="109">
        <v>58.7</v>
      </c>
      <c r="Q42" s="109">
        <v>6.2</v>
      </c>
      <c r="R42" s="109">
        <v>55</v>
      </c>
      <c r="S42" s="109">
        <v>2.83</v>
      </c>
      <c r="T42" s="109">
        <v>3.6</v>
      </c>
      <c r="U42" s="109">
        <v>2.15</v>
      </c>
      <c r="V42" s="109">
        <v>1.79</v>
      </c>
    </row>
    <row r="43" spans="1:257" x14ac:dyDescent="0.35">
      <c r="A43" s="157"/>
      <c r="B43" s="109" t="s">
        <v>260</v>
      </c>
      <c r="C43" s="126" t="s">
        <v>232</v>
      </c>
      <c r="D43" s="109">
        <v>43.2</v>
      </c>
      <c r="E43" s="109">
        <v>59.9</v>
      </c>
      <c r="F43" s="109">
        <v>3.3</v>
      </c>
      <c r="G43" s="109">
        <v>3.01</v>
      </c>
      <c r="H43" s="109">
        <v>66.900000000000006</v>
      </c>
      <c r="I43" s="109">
        <v>2.74</v>
      </c>
      <c r="J43" s="109">
        <v>1.8</v>
      </c>
      <c r="K43" s="109">
        <v>27.7</v>
      </c>
      <c r="L43" s="109">
        <v>5.44</v>
      </c>
      <c r="M43" s="109">
        <v>5.54</v>
      </c>
      <c r="N43" s="109">
        <v>28.5</v>
      </c>
      <c r="O43" s="109">
        <v>0.97</v>
      </c>
      <c r="P43" s="109">
        <v>56.7</v>
      </c>
      <c r="Q43" s="109">
        <v>8.31</v>
      </c>
      <c r="R43" s="109">
        <v>64.599999999999994</v>
      </c>
      <c r="S43" s="109">
        <v>3.14</v>
      </c>
      <c r="T43" s="109">
        <v>7.27</v>
      </c>
      <c r="U43" s="109">
        <v>2.21</v>
      </c>
      <c r="V43" s="109">
        <v>1.47</v>
      </c>
    </row>
    <row r="44" spans="1:257" x14ac:dyDescent="0.35">
      <c r="A44" s="157"/>
      <c r="B44" s="109" t="s">
        <v>261</v>
      </c>
      <c r="C44" s="126" t="s">
        <v>234</v>
      </c>
      <c r="D44" s="109">
        <v>50.2</v>
      </c>
      <c r="E44" s="109">
        <v>64.599999999999994</v>
      </c>
      <c r="F44" s="109">
        <v>5.96</v>
      </c>
      <c r="G44" s="109">
        <v>2.2400000000000002</v>
      </c>
      <c r="H44" s="109">
        <v>66.2</v>
      </c>
      <c r="I44" s="109">
        <v>3.15</v>
      </c>
      <c r="J44" s="109">
        <v>1.62</v>
      </c>
      <c r="K44" s="109">
        <v>29.8</v>
      </c>
      <c r="L44" s="109">
        <v>8.56</v>
      </c>
      <c r="M44" s="109">
        <v>5</v>
      </c>
      <c r="N44" s="109">
        <v>20.9</v>
      </c>
      <c r="O44" s="109">
        <v>1.99</v>
      </c>
      <c r="P44" s="109">
        <v>50.7</v>
      </c>
      <c r="Q44" s="109">
        <v>12.9</v>
      </c>
      <c r="R44" s="109">
        <v>66.400000000000006</v>
      </c>
      <c r="S44" s="109">
        <v>0.88</v>
      </c>
      <c r="T44" s="109">
        <v>2.5499999999999998</v>
      </c>
      <c r="U44" s="109">
        <v>2.8</v>
      </c>
      <c r="V44" s="109">
        <v>2.81</v>
      </c>
    </row>
    <row r="45" spans="1:257" ht="12.75" customHeight="1" x14ac:dyDescent="0.35">
      <c r="A45" s="157"/>
      <c r="B45" s="109" t="s">
        <v>262</v>
      </c>
      <c r="C45" s="126" t="s">
        <v>236</v>
      </c>
      <c r="D45" s="109">
        <v>33.299999999999997</v>
      </c>
      <c r="E45" s="109">
        <v>59.3</v>
      </c>
      <c r="F45" s="109">
        <v>2.98</v>
      </c>
      <c r="G45" s="109">
        <v>3.68</v>
      </c>
      <c r="H45" s="109">
        <v>65.900000000000006</v>
      </c>
      <c r="I45" s="109">
        <v>2.02</v>
      </c>
      <c r="J45" s="109">
        <v>2.35</v>
      </c>
      <c r="K45" s="109">
        <v>27.9</v>
      </c>
      <c r="L45" s="109">
        <v>7.04</v>
      </c>
      <c r="M45" s="109">
        <v>6.4</v>
      </c>
      <c r="N45" s="109">
        <v>29.6</v>
      </c>
      <c r="O45" s="109">
        <v>0.46</v>
      </c>
      <c r="P45" s="109">
        <v>50.3</v>
      </c>
      <c r="Q45" s="109">
        <v>8.8699999999999992</v>
      </c>
      <c r="R45" s="109">
        <v>57</v>
      </c>
      <c r="S45" s="109">
        <v>3.21</v>
      </c>
      <c r="T45" s="109">
        <v>4.88</v>
      </c>
      <c r="U45" s="109">
        <v>2.2599999999999998</v>
      </c>
      <c r="V45" s="109">
        <v>3.8</v>
      </c>
    </row>
    <row r="46" spans="1:257" x14ac:dyDescent="0.35">
      <c r="A46" s="157"/>
      <c r="B46" s="109" t="s">
        <v>263</v>
      </c>
      <c r="C46" s="126" t="s">
        <v>238</v>
      </c>
      <c r="D46" s="109">
        <v>29.3</v>
      </c>
      <c r="E46" s="109">
        <v>75.2</v>
      </c>
      <c r="F46" s="109">
        <v>7.52</v>
      </c>
      <c r="G46" s="109">
        <v>1.44</v>
      </c>
      <c r="H46" s="109">
        <v>62.7</v>
      </c>
      <c r="I46" s="109">
        <v>2.0699999999999998</v>
      </c>
      <c r="J46" s="109">
        <v>0.88</v>
      </c>
      <c r="K46" s="109">
        <v>31.6</v>
      </c>
      <c r="L46" s="109">
        <v>17.399999999999999</v>
      </c>
      <c r="M46" s="109">
        <v>1.71</v>
      </c>
      <c r="N46" s="109">
        <v>15.2</v>
      </c>
      <c r="O46" s="109">
        <v>2.38</v>
      </c>
      <c r="P46" s="109">
        <v>61.4</v>
      </c>
      <c r="Q46" s="109">
        <v>4.6900000000000004</v>
      </c>
      <c r="R46" s="109">
        <v>47.3</v>
      </c>
      <c r="S46" s="109">
        <v>6.79</v>
      </c>
      <c r="T46" s="109">
        <v>2.67</v>
      </c>
      <c r="U46" s="109">
        <v>0.64</v>
      </c>
      <c r="V46" s="109">
        <v>3.04</v>
      </c>
    </row>
    <row r="47" spans="1:257" s="127" customFormat="1" x14ac:dyDescent="0.35">
      <c r="A47" s="157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109"/>
      <c r="CP47" s="109"/>
      <c r="CQ47" s="109"/>
      <c r="CR47" s="109"/>
      <c r="CS47" s="109"/>
      <c r="CT47" s="109"/>
      <c r="CU47" s="109"/>
      <c r="CV47" s="109"/>
      <c r="CW47" s="109"/>
      <c r="CX47" s="109"/>
      <c r="CY47" s="109"/>
      <c r="CZ47" s="109"/>
      <c r="DA47" s="109"/>
      <c r="DB47" s="109"/>
      <c r="DC47" s="109"/>
      <c r="DD47" s="109"/>
      <c r="DE47" s="109"/>
      <c r="DF47" s="109"/>
      <c r="DG47" s="109"/>
      <c r="DH47" s="109"/>
      <c r="DI47" s="109"/>
      <c r="DJ47" s="109"/>
      <c r="DK47" s="109"/>
      <c r="DL47" s="109"/>
      <c r="DM47" s="109"/>
      <c r="DN47" s="109"/>
      <c r="DO47" s="109"/>
      <c r="DP47" s="109"/>
      <c r="DQ47" s="109"/>
      <c r="DR47" s="109"/>
      <c r="DS47" s="109"/>
      <c r="DT47" s="109"/>
      <c r="DU47" s="109"/>
      <c r="DV47" s="109"/>
      <c r="DW47" s="109"/>
      <c r="DX47" s="109"/>
      <c r="DY47" s="109"/>
      <c r="DZ47" s="109"/>
      <c r="EA47" s="109"/>
      <c r="EB47" s="109"/>
      <c r="EC47" s="109"/>
      <c r="ED47" s="109"/>
      <c r="EE47" s="109"/>
      <c r="EF47" s="109"/>
      <c r="EG47" s="109"/>
      <c r="EH47" s="109"/>
      <c r="EI47" s="109"/>
      <c r="EJ47" s="109"/>
      <c r="EK47" s="109"/>
      <c r="EL47" s="109"/>
      <c r="EM47" s="109"/>
      <c r="EN47" s="109"/>
      <c r="EO47" s="109"/>
      <c r="EP47" s="109"/>
      <c r="EQ47" s="109"/>
      <c r="ER47" s="109"/>
      <c r="ES47" s="109"/>
      <c r="ET47" s="109"/>
      <c r="EU47" s="109"/>
      <c r="EV47" s="109"/>
      <c r="EW47" s="109"/>
      <c r="EX47" s="109"/>
      <c r="EY47" s="109"/>
      <c r="EZ47" s="109"/>
      <c r="FA47" s="109"/>
      <c r="FB47" s="109"/>
      <c r="FC47" s="109"/>
      <c r="FD47" s="109"/>
      <c r="FE47" s="109"/>
      <c r="FF47" s="109"/>
      <c r="FG47" s="109"/>
      <c r="FH47" s="109"/>
      <c r="FI47" s="109"/>
      <c r="FJ47" s="109"/>
      <c r="FK47" s="109"/>
      <c r="FL47" s="109"/>
      <c r="FM47" s="109"/>
      <c r="FN47" s="109"/>
      <c r="FO47" s="109"/>
      <c r="FP47" s="109"/>
      <c r="FQ47" s="109"/>
      <c r="FR47" s="109"/>
      <c r="FS47" s="109"/>
      <c r="FT47" s="109"/>
      <c r="FU47" s="109"/>
      <c r="FV47" s="109"/>
      <c r="FW47" s="109"/>
      <c r="FX47" s="109"/>
      <c r="FY47" s="109"/>
      <c r="FZ47" s="109"/>
      <c r="GA47" s="109"/>
      <c r="GB47" s="109"/>
      <c r="GC47" s="109"/>
      <c r="GD47" s="109"/>
      <c r="GE47" s="109"/>
      <c r="GF47" s="109"/>
      <c r="GG47" s="109"/>
      <c r="GH47" s="109"/>
      <c r="GI47" s="109"/>
      <c r="GJ47" s="109"/>
      <c r="GK47" s="109"/>
      <c r="GL47" s="109"/>
      <c r="GM47" s="109"/>
      <c r="GN47" s="109"/>
      <c r="GO47" s="109"/>
      <c r="GP47" s="109"/>
      <c r="GQ47" s="109"/>
      <c r="GR47" s="109"/>
      <c r="GS47" s="109"/>
      <c r="GT47" s="109"/>
      <c r="GU47" s="109"/>
      <c r="GV47" s="109"/>
      <c r="GW47" s="109"/>
      <c r="GX47" s="109"/>
      <c r="GY47" s="109"/>
      <c r="GZ47" s="109"/>
      <c r="HA47" s="109"/>
      <c r="HB47" s="109"/>
      <c r="HC47" s="109"/>
      <c r="HD47" s="109"/>
      <c r="HE47" s="109"/>
      <c r="HF47" s="109"/>
      <c r="HG47" s="109"/>
      <c r="HH47" s="109"/>
      <c r="HI47" s="109"/>
      <c r="HJ47" s="109"/>
      <c r="HK47" s="109"/>
      <c r="HL47" s="109"/>
      <c r="HM47" s="109"/>
      <c r="HN47" s="109"/>
      <c r="HO47" s="109"/>
      <c r="HP47" s="109"/>
      <c r="HQ47" s="109"/>
      <c r="HR47" s="109"/>
      <c r="HS47" s="109"/>
      <c r="HT47" s="109"/>
      <c r="HU47" s="109"/>
      <c r="HV47" s="109"/>
      <c r="HW47" s="109"/>
      <c r="HX47" s="109"/>
      <c r="HY47" s="109"/>
      <c r="HZ47" s="109"/>
      <c r="IA47" s="109"/>
      <c r="IB47" s="109"/>
      <c r="IC47" s="109"/>
      <c r="ID47" s="109"/>
      <c r="IE47" s="109"/>
      <c r="IF47" s="109"/>
      <c r="IG47" s="109"/>
      <c r="IH47" s="109"/>
      <c r="II47" s="109"/>
      <c r="IJ47" s="109"/>
      <c r="IK47" s="109"/>
      <c r="IL47" s="109"/>
      <c r="IM47" s="109"/>
      <c r="IN47" s="109"/>
      <c r="IO47" s="109"/>
      <c r="IP47" s="109"/>
      <c r="IQ47" s="109"/>
      <c r="IR47" s="109"/>
      <c r="IS47" s="109"/>
      <c r="IT47" s="109"/>
      <c r="IU47" s="109"/>
      <c r="IV47" s="109"/>
      <c r="IW47" s="109"/>
    </row>
    <row r="48" spans="1:257" x14ac:dyDescent="0.35">
      <c r="A48" s="157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27"/>
      <c r="AL48" s="127"/>
      <c r="AM48" s="127"/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  <c r="BM48" s="127"/>
      <c r="BN48" s="127"/>
      <c r="BO48" s="127"/>
      <c r="BP48" s="127"/>
      <c r="BQ48" s="127"/>
      <c r="BR48" s="127"/>
      <c r="BS48" s="127"/>
      <c r="BT48" s="127"/>
      <c r="BU48" s="127"/>
      <c r="BV48" s="127"/>
      <c r="BW48" s="127"/>
      <c r="BX48" s="127"/>
      <c r="BY48" s="127"/>
      <c r="BZ48" s="127"/>
      <c r="CA48" s="127"/>
      <c r="CB48" s="127"/>
      <c r="CC48" s="127"/>
      <c r="CD48" s="127"/>
      <c r="CE48" s="127"/>
      <c r="CF48" s="127"/>
      <c r="CG48" s="127"/>
      <c r="CH48" s="127"/>
      <c r="CI48" s="127"/>
      <c r="CJ48" s="127"/>
      <c r="CK48" s="127"/>
      <c r="CL48" s="127"/>
      <c r="CM48" s="127"/>
      <c r="CN48" s="127"/>
      <c r="CO48" s="127"/>
      <c r="CP48" s="127"/>
      <c r="CQ48" s="127"/>
      <c r="CR48" s="127"/>
      <c r="CS48" s="127"/>
      <c r="CT48" s="127"/>
      <c r="CU48" s="127"/>
      <c r="CV48" s="127"/>
      <c r="CW48" s="127"/>
      <c r="CX48" s="127"/>
      <c r="CY48" s="127"/>
      <c r="CZ48" s="127"/>
      <c r="DA48" s="127"/>
      <c r="DB48" s="127"/>
      <c r="DC48" s="127"/>
      <c r="DD48" s="127"/>
      <c r="DE48" s="127"/>
      <c r="DF48" s="127"/>
      <c r="DG48" s="127"/>
      <c r="DH48" s="127"/>
      <c r="DI48" s="127"/>
      <c r="DJ48" s="127"/>
      <c r="DK48" s="127"/>
      <c r="DL48" s="127"/>
      <c r="DM48" s="127"/>
      <c r="DN48" s="127"/>
      <c r="DO48" s="127"/>
      <c r="DP48" s="127"/>
      <c r="DQ48" s="127"/>
      <c r="DR48" s="127"/>
      <c r="DS48" s="127"/>
      <c r="DT48" s="127"/>
      <c r="DU48" s="127"/>
      <c r="DV48" s="127"/>
      <c r="DW48" s="127"/>
      <c r="DX48" s="127"/>
      <c r="DY48" s="127"/>
      <c r="DZ48" s="127"/>
      <c r="EA48" s="127"/>
      <c r="EB48" s="127"/>
      <c r="EC48" s="127"/>
      <c r="ED48" s="127"/>
      <c r="EE48" s="127"/>
      <c r="EF48" s="127"/>
      <c r="EG48" s="127"/>
      <c r="EH48" s="127"/>
      <c r="EI48" s="127"/>
      <c r="EJ48" s="127"/>
      <c r="EK48" s="127"/>
      <c r="EL48" s="127"/>
      <c r="EM48" s="127"/>
      <c r="EN48" s="127"/>
      <c r="EO48" s="127"/>
      <c r="EP48" s="127"/>
      <c r="EQ48" s="127"/>
      <c r="ER48" s="127"/>
      <c r="ES48" s="127"/>
      <c r="ET48" s="127"/>
      <c r="EU48" s="127"/>
      <c r="EV48" s="127"/>
      <c r="EW48" s="127"/>
      <c r="EX48" s="127"/>
      <c r="EY48" s="127"/>
      <c r="EZ48" s="127"/>
      <c r="FA48" s="127"/>
      <c r="FB48" s="127"/>
      <c r="FC48" s="127"/>
      <c r="FD48" s="127"/>
      <c r="FE48" s="127"/>
      <c r="FF48" s="127"/>
      <c r="FG48" s="127"/>
      <c r="FH48" s="127"/>
      <c r="FI48" s="127"/>
      <c r="FJ48" s="127"/>
      <c r="FK48" s="127"/>
      <c r="FL48" s="127"/>
      <c r="FM48" s="127"/>
      <c r="FN48" s="127"/>
      <c r="FO48" s="127"/>
      <c r="FP48" s="127"/>
      <c r="FQ48" s="127"/>
      <c r="FR48" s="127"/>
      <c r="FS48" s="127"/>
      <c r="FT48" s="127"/>
      <c r="FU48" s="127"/>
      <c r="FV48" s="127"/>
      <c r="FW48" s="127"/>
      <c r="FX48" s="127"/>
      <c r="FY48" s="127"/>
      <c r="FZ48" s="127"/>
      <c r="GA48" s="127"/>
      <c r="GB48" s="127"/>
      <c r="GC48" s="127"/>
      <c r="GD48" s="127"/>
      <c r="GE48" s="127"/>
      <c r="GF48" s="127"/>
      <c r="GG48" s="127"/>
      <c r="GH48" s="127"/>
      <c r="GI48" s="127"/>
      <c r="GJ48" s="127"/>
      <c r="GK48" s="127"/>
      <c r="GL48" s="127"/>
      <c r="GM48" s="127"/>
      <c r="GN48" s="127"/>
      <c r="GO48" s="127"/>
      <c r="GP48" s="127"/>
      <c r="GQ48" s="127"/>
      <c r="GR48" s="127"/>
      <c r="GS48" s="127"/>
      <c r="GT48" s="127"/>
      <c r="GU48" s="127"/>
      <c r="GV48" s="127"/>
      <c r="GW48" s="127"/>
      <c r="GX48" s="127"/>
      <c r="GY48" s="127"/>
      <c r="GZ48" s="127"/>
      <c r="HA48" s="127"/>
      <c r="HB48" s="127"/>
      <c r="HC48" s="127"/>
      <c r="HD48" s="127"/>
      <c r="HE48" s="127"/>
      <c r="HF48" s="127"/>
      <c r="HG48" s="127"/>
      <c r="HH48" s="127"/>
      <c r="HI48" s="127"/>
      <c r="HJ48" s="127"/>
      <c r="HK48" s="127"/>
      <c r="HL48" s="127"/>
      <c r="HM48" s="127"/>
      <c r="HN48" s="127"/>
      <c r="HO48" s="127"/>
      <c r="HP48" s="127"/>
      <c r="HQ48" s="127"/>
      <c r="HR48" s="127"/>
      <c r="HS48" s="127"/>
      <c r="HT48" s="127"/>
      <c r="HU48" s="127"/>
      <c r="HV48" s="127"/>
      <c r="HW48" s="127"/>
      <c r="HX48" s="127"/>
      <c r="HY48" s="127"/>
      <c r="HZ48" s="127"/>
      <c r="IA48" s="127"/>
      <c r="IB48" s="127"/>
      <c r="IC48" s="127"/>
      <c r="ID48" s="127"/>
      <c r="IE48" s="127"/>
      <c r="IF48" s="127"/>
      <c r="IG48" s="127"/>
      <c r="IH48" s="127"/>
      <c r="II48" s="127"/>
      <c r="IJ48" s="127"/>
      <c r="IK48" s="127"/>
      <c r="IL48" s="127"/>
      <c r="IM48" s="127"/>
      <c r="IN48" s="127"/>
      <c r="IO48" s="127"/>
      <c r="IP48" s="127"/>
      <c r="IQ48" s="127"/>
      <c r="IR48" s="127"/>
      <c r="IS48" s="127"/>
      <c r="IT48" s="127"/>
      <c r="IU48" s="127"/>
      <c r="IV48" s="127"/>
      <c r="IW48" s="127"/>
    </row>
    <row r="49" spans="1:22" x14ac:dyDescent="0.35">
      <c r="A49" s="157"/>
      <c r="B49" s="126" t="s">
        <v>264</v>
      </c>
    </row>
    <row r="50" spans="1:22" x14ac:dyDescent="0.35">
      <c r="A50" s="157"/>
      <c r="B50" s="124" t="s">
        <v>214</v>
      </c>
    </row>
    <row r="51" spans="1:22" x14ac:dyDescent="0.35">
      <c r="A51" s="157"/>
      <c r="C51" s="126" t="s">
        <v>265</v>
      </c>
      <c r="D51" s="109">
        <f t="shared" ref="D51:V51" si="0">AVERAGE(D6:D7)</f>
        <v>16.8</v>
      </c>
      <c r="E51" s="109">
        <f t="shared" si="0"/>
        <v>55</v>
      </c>
      <c r="F51" s="109">
        <f t="shared" si="0"/>
        <v>7.96</v>
      </c>
      <c r="G51" s="109">
        <f t="shared" si="0"/>
        <v>1.69</v>
      </c>
      <c r="H51" s="109">
        <f t="shared" si="0"/>
        <v>67.150000000000006</v>
      </c>
      <c r="I51" s="109">
        <f t="shared" si="0"/>
        <v>5.9700000000000006</v>
      </c>
      <c r="J51" s="109">
        <f t="shared" si="0"/>
        <v>1.655</v>
      </c>
      <c r="K51" s="109">
        <f t="shared" si="0"/>
        <v>25.65</v>
      </c>
      <c r="L51" s="109">
        <f t="shared" si="0"/>
        <v>16.25</v>
      </c>
      <c r="M51" s="109">
        <f t="shared" si="0"/>
        <v>3.6399999999999997</v>
      </c>
      <c r="N51" s="109">
        <f t="shared" si="0"/>
        <v>38.950000000000003</v>
      </c>
      <c r="O51" s="109">
        <f t="shared" si="0"/>
        <v>1.5549999999999999</v>
      </c>
      <c r="P51" s="109">
        <f t="shared" si="0"/>
        <v>39.900000000000006</v>
      </c>
      <c r="Q51" s="109">
        <f t="shared" si="0"/>
        <v>4.3900000000000006</v>
      </c>
      <c r="R51" s="109">
        <f t="shared" si="0"/>
        <v>47.15</v>
      </c>
      <c r="S51" s="109">
        <f t="shared" si="0"/>
        <v>0.11800000000000001</v>
      </c>
      <c r="T51" s="109">
        <f t="shared" si="0"/>
        <v>0.69500000000000006</v>
      </c>
      <c r="U51" s="109">
        <f t="shared" si="0"/>
        <v>1.1000000000000001</v>
      </c>
      <c r="V51" s="109">
        <f t="shared" si="0"/>
        <v>23.6</v>
      </c>
    </row>
    <row r="52" spans="1:22" x14ac:dyDescent="0.35">
      <c r="A52" s="157"/>
      <c r="C52" s="126" t="s">
        <v>266</v>
      </c>
      <c r="D52" s="109">
        <v>100</v>
      </c>
      <c r="E52" s="109">
        <v>100</v>
      </c>
      <c r="F52" s="109">
        <v>100</v>
      </c>
      <c r="G52" s="109">
        <v>100</v>
      </c>
      <c r="H52" s="109">
        <v>100</v>
      </c>
      <c r="I52" s="109">
        <v>100</v>
      </c>
      <c r="J52" s="109">
        <v>100</v>
      </c>
      <c r="K52" s="109">
        <v>100</v>
      </c>
      <c r="L52" s="109">
        <v>100</v>
      </c>
      <c r="M52" s="109">
        <v>100</v>
      </c>
      <c r="N52" s="109">
        <v>100</v>
      </c>
      <c r="O52" s="109">
        <v>100</v>
      </c>
      <c r="P52" s="109">
        <v>100</v>
      </c>
      <c r="Q52" s="109">
        <v>100</v>
      </c>
      <c r="R52" s="109">
        <v>100</v>
      </c>
      <c r="S52" s="109">
        <v>100</v>
      </c>
      <c r="T52" s="109">
        <v>100</v>
      </c>
      <c r="U52" s="109">
        <v>100</v>
      </c>
      <c r="V52" s="109">
        <v>100</v>
      </c>
    </row>
    <row r="53" spans="1:22" x14ac:dyDescent="0.35">
      <c r="A53" s="157"/>
      <c r="C53" s="126" t="s">
        <v>220</v>
      </c>
      <c r="D53" s="128">
        <f t="shared" ref="D53:V53" si="1">D8/D51*100</f>
        <v>52.321428571428562</v>
      </c>
      <c r="E53" s="128">
        <f t="shared" si="1"/>
        <v>104.72727272727273</v>
      </c>
      <c r="F53" s="128">
        <f t="shared" si="1"/>
        <v>65.577889447236188</v>
      </c>
      <c r="G53" s="128">
        <f t="shared" si="1"/>
        <v>116.5680473372781</v>
      </c>
      <c r="H53" s="128">
        <f t="shared" si="1"/>
        <v>102.45718540580788</v>
      </c>
      <c r="I53" s="128">
        <f t="shared" si="1"/>
        <v>64.991624790619767</v>
      </c>
      <c r="J53" s="128">
        <f t="shared" si="1"/>
        <v>99.09365558912387</v>
      </c>
      <c r="K53" s="128">
        <f t="shared" si="1"/>
        <v>93.957115009746587</v>
      </c>
      <c r="L53" s="128">
        <f t="shared" si="1"/>
        <v>76.307692307692307</v>
      </c>
      <c r="M53" s="128">
        <f t="shared" si="1"/>
        <v>119.7802197802198</v>
      </c>
      <c r="N53" s="128">
        <f t="shared" si="1"/>
        <v>98.074454428754805</v>
      </c>
      <c r="O53" s="128">
        <f t="shared" si="1"/>
        <v>124.7588424437299</v>
      </c>
      <c r="P53" s="128">
        <f t="shared" si="1"/>
        <v>122.80701754385963</v>
      </c>
      <c r="Q53" s="128">
        <f t="shared" si="1"/>
        <v>62.642369020501135</v>
      </c>
      <c r="R53" s="128">
        <f t="shared" si="1"/>
        <v>89.92576882290561</v>
      </c>
      <c r="S53" s="128">
        <f t="shared" si="1"/>
        <v>93.220338983050837</v>
      </c>
      <c r="T53" s="128">
        <f t="shared" si="1"/>
        <v>102.15827338129495</v>
      </c>
      <c r="U53" s="128">
        <f t="shared" si="1"/>
        <v>59.090909090909079</v>
      </c>
      <c r="V53" s="128">
        <f t="shared" si="1"/>
        <v>80.508474576271183</v>
      </c>
    </row>
    <row r="54" spans="1:22" x14ac:dyDescent="0.35">
      <c r="A54" s="157"/>
      <c r="C54" s="126" t="s">
        <v>222</v>
      </c>
      <c r="D54" s="128">
        <f t="shared" ref="D54:V54" si="2">D9/D51*100</f>
        <v>60.714285714285708</v>
      </c>
      <c r="E54" s="128">
        <f t="shared" si="2"/>
        <v>104.18181818181817</v>
      </c>
      <c r="F54" s="128">
        <f t="shared" si="2"/>
        <v>72.989949748743712</v>
      </c>
      <c r="G54" s="128">
        <f t="shared" si="2"/>
        <v>86.982248520710058</v>
      </c>
      <c r="H54" s="128">
        <f t="shared" si="2"/>
        <v>100.37230081906181</v>
      </c>
      <c r="I54" s="128">
        <f t="shared" si="2"/>
        <v>87.604690117252929</v>
      </c>
      <c r="J54" s="128">
        <f t="shared" si="2"/>
        <v>70.694864048338374</v>
      </c>
      <c r="K54" s="128">
        <f t="shared" si="2"/>
        <v>96.296296296296305</v>
      </c>
      <c r="L54" s="128">
        <f t="shared" si="2"/>
        <v>72.615384615384613</v>
      </c>
      <c r="M54" s="128">
        <f t="shared" si="2"/>
        <v>135.16483516483518</v>
      </c>
      <c r="N54" s="128">
        <f t="shared" si="2"/>
        <v>94.73684210526315</v>
      </c>
      <c r="O54" s="128">
        <f t="shared" si="2"/>
        <v>93.890675241157567</v>
      </c>
      <c r="P54" s="128">
        <f t="shared" si="2"/>
        <v>108.77192982456138</v>
      </c>
      <c r="Q54" s="128">
        <f t="shared" si="2"/>
        <v>92.710706150341679</v>
      </c>
      <c r="R54" s="128">
        <f t="shared" si="2"/>
        <v>82.290562036055135</v>
      </c>
      <c r="S54" s="128">
        <f t="shared" si="2"/>
        <v>2279.6610169491523</v>
      </c>
      <c r="T54" s="128">
        <f t="shared" si="2"/>
        <v>549.64028776978409</v>
      </c>
      <c r="U54" s="128">
        <f t="shared" si="2"/>
        <v>59.090909090909079</v>
      </c>
      <c r="V54" s="128">
        <f t="shared" si="2"/>
        <v>89.830508474576263</v>
      </c>
    </row>
    <row r="55" spans="1:22" x14ac:dyDescent="0.35">
      <c r="A55" s="157"/>
      <c r="C55" s="126" t="s">
        <v>224</v>
      </c>
      <c r="D55" s="128">
        <f t="shared" ref="D55:V55" si="3">D10/D51*100</f>
        <v>50</v>
      </c>
      <c r="E55" s="128">
        <f t="shared" si="3"/>
        <v>103.81818181818183</v>
      </c>
      <c r="F55" s="128">
        <f t="shared" si="3"/>
        <v>70.477386934673376</v>
      </c>
      <c r="G55" s="128">
        <f t="shared" si="3"/>
        <v>140.82840236686391</v>
      </c>
      <c r="H55" s="128">
        <f t="shared" si="3"/>
        <v>100.07446016381236</v>
      </c>
      <c r="I55" s="128">
        <f t="shared" si="3"/>
        <v>116.08040201005024</v>
      </c>
      <c r="J55" s="128">
        <f t="shared" si="3"/>
        <v>135.95166163141994</v>
      </c>
      <c r="K55" s="128">
        <f t="shared" si="3"/>
        <v>97.465886939571149</v>
      </c>
      <c r="L55" s="128">
        <f t="shared" si="3"/>
        <v>75.692307692307693</v>
      </c>
      <c r="M55" s="128">
        <f t="shared" si="3"/>
        <v>168.4065934065934</v>
      </c>
      <c r="N55" s="128">
        <f t="shared" si="3"/>
        <v>97.817715019255445</v>
      </c>
      <c r="O55" s="128">
        <f t="shared" si="3"/>
        <v>124.7588424437299</v>
      </c>
      <c r="P55" s="128">
        <f t="shared" si="3"/>
        <v>111.27819548872178</v>
      </c>
      <c r="Q55" s="128">
        <f t="shared" si="3"/>
        <v>75.398633257403176</v>
      </c>
      <c r="R55" s="128">
        <f t="shared" si="3"/>
        <v>81.654294803817606</v>
      </c>
      <c r="S55" s="128">
        <f t="shared" si="3"/>
        <v>203.38983050847457</v>
      </c>
      <c r="T55" s="128">
        <f t="shared" si="3"/>
        <v>552.51798561151077</v>
      </c>
      <c r="U55" s="128">
        <f t="shared" si="3"/>
        <v>49.090909090909093</v>
      </c>
      <c r="V55" s="128">
        <f t="shared" si="3"/>
        <v>133.89830508474577</v>
      </c>
    </row>
    <row r="56" spans="1:22" x14ac:dyDescent="0.35">
      <c r="A56" s="157"/>
      <c r="C56" s="126" t="s">
        <v>226</v>
      </c>
      <c r="D56" s="128">
        <f t="shared" ref="D56:V56" si="4">D11/D51*100</f>
        <v>39.226190476190474</v>
      </c>
      <c r="E56" s="128">
        <f t="shared" si="4"/>
        <v>101.81818181818181</v>
      </c>
      <c r="F56" s="128">
        <f t="shared" si="4"/>
        <v>88.065326633165824</v>
      </c>
      <c r="G56" s="128">
        <f t="shared" si="4"/>
        <v>110.65088757396451</v>
      </c>
      <c r="H56" s="128">
        <f t="shared" si="4"/>
        <v>101.56366344005956</v>
      </c>
      <c r="I56" s="128">
        <f t="shared" si="4"/>
        <v>112.39530988274706</v>
      </c>
      <c r="J56" s="128">
        <f t="shared" si="4"/>
        <v>135.34743202416919</v>
      </c>
      <c r="K56" s="128">
        <f t="shared" si="4"/>
        <v>92.007797270955166</v>
      </c>
      <c r="L56" s="128">
        <f t="shared" si="4"/>
        <v>113.84615384615384</v>
      </c>
      <c r="M56" s="128">
        <f t="shared" si="4"/>
        <v>104.39560439560441</v>
      </c>
      <c r="N56" s="128">
        <f t="shared" si="4"/>
        <v>100.12836970474967</v>
      </c>
      <c r="O56" s="128">
        <f t="shared" si="4"/>
        <v>156.91318327974278</v>
      </c>
      <c r="P56" s="128">
        <f t="shared" si="4"/>
        <v>116.79197994987467</v>
      </c>
      <c r="Q56" s="128">
        <f t="shared" si="4"/>
        <v>76.082004555808652</v>
      </c>
      <c r="R56" s="128">
        <f t="shared" si="4"/>
        <v>101.16648992576881</v>
      </c>
      <c r="S56" s="128">
        <f t="shared" si="4"/>
        <v>118.64406779661016</v>
      </c>
      <c r="T56" s="128">
        <f t="shared" si="4"/>
        <v>136.69064748201436</v>
      </c>
      <c r="U56" s="128">
        <f t="shared" si="4"/>
        <v>113.63636363636363</v>
      </c>
      <c r="V56" s="128">
        <f t="shared" si="4"/>
        <v>69.915254237288124</v>
      </c>
    </row>
    <row r="57" spans="1:22" x14ac:dyDescent="0.35">
      <c r="A57" s="157"/>
      <c r="C57" s="126" t="s">
        <v>228</v>
      </c>
      <c r="D57" s="128">
        <f t="shared" ref="D57:V57" si="5">D12/D51*100</f>
        <v>49.88095238095238</v>
      </c>
      <c r="E57" s="128">
        <f t="shared" si="5"/>
        <v>104.54545454545455</v>
      </c>
      <c r="F57" s="128">
        <f t="shared" si="5"/>
        <v>69.346733668341699</v>
      </c>
      <c r="G57" s="128">
        <f t="shared" si="5"/>
        <v>132.54437869822488</v>
      </c>
      <c r="H57" s="128">
        <f t="shared" si="5"/>
        <v>98.138495904690998</v>
      </c>
      <c r="I57" s="128">
        <f t="shared" si="5"/>
        <v>64.656616415410369</v>
      </c>
      <c r="J57" s="128">
        <f t="shared" si="5"/>
        <v>141.38972809667675</v>
      </c>
      <c r="K57" s="128">
        <f t="shared" si="5"/>
        <v>105.26315789473686</v>
      </c>
      <c r="L57" s="128">
        <f t="shared" si="5"/>
        <v>93.538461538461533</v>
      </c>
      <c r="M57" s="128">
        <f t="shared" si="5"/>
        <v>151.64835164835165</v>
      </c>
      <c r="N57" s="128">
        <f t="shared" si="5"/>
        <v>95.507060333761231</v>
      </c>
      <c r="O57" s="128">
        <f t="shared" si="5"/>
        <v>61.736334405144703</v>
      </c>
      <c r="P57" s="128">
        <f t="shared" si="5"/>
        <v>111.27819548872178</v>
      </c>
      <c r="Q57" s="128">
        <f t="shared" si="5"/>
        <v>80.86560364464691</v>
      </c>
      <c r="R57" s="128">
        <f t="shared" si="5"/>
        <v>78.048780487804876</v>
      </c>
      <c r="S57" s="128">
        <f t="shared" si="5"/>
        <v>186.44067796610167</v>
      </c>
      <c r="T57" s="128">
        <f t="shared" si="5"/>
        <v>1597.1223021582732</v>
      </c>
      <c r="U57" s="128">
        <f t="shared" si="5"/>
        <v>53.636363636363626</v>
      </c>
      <c r="V57" s="128">
        <f t="shared" si="5"/>
        <v>146.6101694915254</v>
      </c>
    </row>
    <row r="58" spans="1:22" x14ac:dyDescent="0.35">
      <c r="A58" s="157"/>
      <c r="C58" s="126" t="s">
        <v>230</v>
      </c>
      <c r="D58" s="128">
        <f t="shared" ref="D58:V58" si="6">D13/D51*100</f>
        <v>77.976190476190467</v>
      </c>
      <c r="E58" s="128">
        <f t="shared" si="6"/>
        <v>105.45454545454544</v>
      </c>
      <c r="F58" s="128">
        <f t="shared" si="6"/>
        <v>57.412060301507537</v>
      </c>
      <c r="G58" s="128">
        <f t="shared" si="6"/>
        <v>123.07692307692308</v>
      </c>
      <c r="H58" s="128">
        <f t="shared" si="6"/>
        <v>95.457930007445995</v>
      </c>
      <c r="I58" s="128">
        <f t="shared" si="6"/>
        <v>70.68676716917922</v>
      </c>
      <c r="J58" s="128">
        <f t="shared" si="6"/>
        <v>133.53474320241691</v>
      </c>
      <c r="K58" s="128">
        <f t="shared" si="6"/>
        <v>113.06042884990255</v>
      </c>
      <c r="L58" s="128">
        <f t="shared" si="6"/>
        <v>72.615384615384613</v>
      </c>
      <c r="M58" s="128">
        <f t="shared" si="6"/>
        <v>108.24175824175826</v>
      </c>
      <c r="N58" s="128">
        <f t="shared" si="6"/>
        <v>92.939666238767643</v>
      </c>
      <c r="O58" s="128">
        <f t="shared" si="6"/>
        <v>56.59163987138264</v>
      </c>
      <c r="P58" s="128">
        <f t="shared" si="6"/>
        <v>99.248120300751879</v>
      </c>
      <c r="Q58" s="128">
        <f t="shared" si="6"/>
        <v>73.576309794988603</v>
      </c>
      <c r="R58" s="128">
        <f t="shared" si="6"/>
        <v>79.109225874867434</v>
      </c>
      <c r="S58" s="128">
        <f t="shared" si="6"/>
        <v>322.03389830508473</v>
      </c>
      <c r="T58" s="128">
        <f t="shared" si="6"/>
        <v>292.08633093525174</v>
      </c>
      <c r="U58" s="128">
        <f t="shared" si="6"/>
        <v>80</v>
      </c>
      <c r="V58" s="128">
        <f t="shared" si="6"/>
        <v>125.42372881355932</v>
      </c>
    </row>
    <row r="59" spans="1:22" x14ac:dyDescent="0.35">
      <c r="A59" s="157"/>
      <c r="C59" s="126" t="s">
        <v>232</v>
      </c>
      <c r="D59" s="128">
        <f t="shared" ref="D59:V59" si="7">D14/D51*100</f>
        <v>58.452380952380956</v>
      </c>
      <c r="E59" s="128">
        <f t="shared" si="7"/>
        <v>103.27272727272727</v>
      </c>
      <c r="F59" s="128">
        <f t="shared" si="7"/>
        <v>63.316582914572862</v>
      </c>
      <c r="G59" s="128">
        <f t="shared" si="7"/>
        <v>120.11834319526626</v>
      </c>
      <c r="H59" s="128">
        <f t="shared" si="7"/>
        <v>91.883842144452714</v>
      </c>
      <c r="I59" s="128">
        <f t="shared" si="7"/>
        <v>51.926298157453928</v>
      </c>
      <c r="J59" s="128">
        <f t="shared" si="7"/>
        <v>149.84894259818731</v>
      </c>
      <c r="K59" s="128">
        <f t="shared" si="7"/>
        <v>124.75633528265109</v>
      </c>
      <c r="L59" s="128">
        <f t="shared" si="7"/>
        <v>86.15384615384616</v>
      </c>
      <c r="M59" s="128">
        <f t="shared" si="7"/>
        <v>93.95604395604397</v>
      </c>
      <c r="N59" s="128">
        <f t="shared" si="7"/>
        <v>91.399229781771496</v>
      </c>
      <c r="O59" s="128">
        <f t="shared" si="7"/>
        <v>71.382636655948559</v>
      </c>
      <c r="P59" s="128">
        <f t="shared" si="7"/>
        <v>77.694235588972418</v>
      </c>
      <c r="Q59" s="128">
        <f t="shared" si="7"/>
        <v>110.70615034168566</v>
      </c>
      <c r="R59" s="128">
        <f t="shared" si="7"/>
        <v>71.686108165429474</v>
      </c>
      <c r="S59" s="128">
        <f t="shared" si="7"/>
        <v>771.18644067796606</v>
      </c>
      <c r="T59" s="128">
        <f t="shared" si="7"/>
        <v>433.0935251798561</v>
      </c>
      <c r="U59" s="128">
        <f t="shared" si="7"/>
        <v>60</v>
      </c>
      <c r="V59" s="128">
        <f t="shared" si="7"/>
        <v>95.762711864406782</v>
      </c>
    </row>
    <row r="60" spans="1:22" x14ac:dyDescent="0.35">
      <c r="A60" s="157"/>
      <c r="C60" s="126" t="s">
        <v>234</v>
      </c>
      <c r="D60" s="128">
        <f t="shared" ref="D60:V60" si="8">D15/D51*100</f>
        <v>42.321428571428569</v>
      </c>
      <c r="E60" s="128">
        <f t="shared" si="8"/>
        <v>97.63636363636364</v>
      </c>
      <c r="F60" s="128">
        <f t="shared" si="8"/>
        <v>91.206030150753776</v>
      </c>
      <c r="G60" s="128">
        <f t="shared" si="8"/>
        <v>123.07692307692308</v>
      </c>
      <c r="H60" s="128">
        <f t="shared" si="8"/>
        <v>99.925539836187625</v>
      </c>
      <c r="I60" s="128">
        <f t="shared" si="8"/>
        <v>104.85762144053601</v>
      </c>
      <c r="J60" s="128">
        <f t="shared" si="8"/>
        <v>151.05740181268882</v>
      </c>
      <c r="K60" s="128">
        <f t="shared" si="8"/>
        <v>96.296296296296305</v>
      </c>
      <c r="L60" s="128">
        <f t="shared" si="8"/>
        <v>100.92307692307692</v>
      </c>
      <c r="M60" s="128">
        <f t="shared" si="8"/>
        <v>104.94505494505495</v>
      </c>
      <c r="N60" s="128">
        <f t="shared" si="8"/>
        <v>105.00641848523746</v>
      </c>
      <c r="O60" s="128">
        <f t="shared" si="8"/>
        <v>81.672025723472672</v>
      </c>
      <c r="P60" s="128">
        <f t="shared" si="8"/>
        <v>98.496240601503743</v>
      </c>
      <c r="Q60" s="128">
        <f t="shared" si="8"/>
        <v>83.826879271070609</v>
      </c>
      <c r="R60" s="128">
        <f t="shared" si="8"/>
        <v>93.955461293743369</v>
      </c>
      <c r="S60" s="128">
        <f t="shared" si="8"/>
        <v>279.66101694915255</v>
      </c>
      <c r="T60" s="128">
        <f t="shared" si="8"/>
        <v>205.7553956834532</v>
      </c>
      <c r="U60" s="128">
        <f t="shared" si="8"/>
        <v>50.909090909090914</v>
      </c>
      <c r="V60" s="128">
        <f t="shared" si="8"/>
        <v>155.93220338983051</v>
      </c>
    </row>
    <row r="61" spans="1:22" x14ac:dyDescent="0.35">
      <c r="A61" s="157"/>
      <c r="C61" s="126" t="s">
        <v>236</v>
      </c>
      <c r="D61" s="128">
        <f t="shared" ref="D61:V61" si="9">D16/D51*100</f>
        <v>28.511904761904759</v>
      </c>
      <c r="E61" s="128">
        <f t="shared" si="9"/>
        <v>83.454545454545453</v>
      </c>
      <c r="F61" s="128">
        <f t="shared" si="9"/>
        <v>45.854271356783919</v>
      </c>
      <c r="G61" s="128">
        <f t="shared" si="9"/>
        <v>120.11834319526626</v>
      </c>
      <c r="H61" s="128">
        <f t="shared" si="9"/>
        <v>99.180938198064013</v>
      </c>
      <c r="I61" s="128">
        <f t="shared" si="9"/>
        <v>61.306532663316581</v>
      </c>
      <c r="J61" s="128">
        <f t="shared" si="9"/>
        <v>143.80664652567975</v>
      </c>
      <c r="K61" s="128">
        <f t="shared" si="9"/>
        <v>108.77192982456141</v>
      </c>
      <c r="L61" s="128">
        <f t="shared" si="9"/>
        <v>73.846153846153854</v>
      </c>
      <c r="M61" s="128">
        <f t="shared" si="9"/>
        <v>147.52747252747253</v>
      </c>
      <c r="N61" s="128">
        <f t="shared" si="9"/>
        <v>115.2759948652118</v>
      </c>
      <c r="O61" s="128">
        <f t="shared" si="9"/>
        <v>35.369774919614152</v>
      </c>
      <c r="P61" s="128">
        <f t="shared" si="9"/>
        <v>61.904761904761898</v>
      </c>
      <c r="Q61" s="128">
        <f t="shared" si="9"/>
        <v>129.15717539863323</v>
      </c>
      <c r="R61" s="128">
        <f t="shared" si="9"/>
        <v>70.201484623541887</v>
      </c>
      <c r="S61" s="128">
        <f t="shared" si="9"/>
        <v>0</v>
      </c>
      <c r="T61" s="128">
        <f t="shared" si="9"/>
        <v>117.98561151079134</v>
      </c>
      <c r="U61" s="128">
        <f t="shared" si="9"/>
        <v>23.636363636363637</v>
      </c>
      <c r="V61" s="128">
        <f t="shared" si="9"/>
        <v>68.644067796610159</v>
      </c>
    </row>
    <row r="62" spans="1:22" x14ac:dyDescent="0.35">
      <c r="A62" s="157"/>
      <c r="C62" s="126" t="s">
        <v>238</v>
      </c>
      <c r="D62" s="128">
        <f t="shared" ref="D62:V62" si="10">D17/D51*100</f>
        <v>86.309523809523796</v>
      </c>
      <c r="E62" s="128">
        <f t="shared" si="10"/>
        <v>105.63636363636364</v>
      </c>
      <c r="F62" s="128">
        <f t="shared" si="10"/>
        <v>136.93467336683418</v>
      </c>
      <c r="G62" s="128">
        <f t="shared" si="10"/>
        <v>161.53846153846155</v>
      </c>
      <c r="H62" s="128">
        <f t="shared" si="10"/>
        <v>94.415487714072967</v>
      </c>
      <c r="I62" s="128">
        <f t="shared" si="10"/>
        <v>202.68006700167501</v>
      </c>
      <c r="J62" s="128">
        <f t="shared" si="10"/>
        <v>169.18429003021146</v>
      </c>
      <c r="K62" s="128">
        <f t="shared" si="10"/>
        <v>104.87329434697857</v>
      </c>
      <c r="L62" s="128">
        <f t="shared" si="10"/>
        <v>142.15384615384616</v>
      </c>
      <c r="M62" s="128">
        <f t="shared" si="10"/>
        <v>150.27472527472528</v>
      </c>
      <c r="N62" s="128">
        <f t="shared" si="10"/>
        <v>88.575096277278547</v>
      </c>
      <c r="O62" s="128">
        <f t="shared" si="10"/>
        <v>133.11897106109325</v>
      </c>
      <c r="P62" s="128">
        <f t="shared" si="10"/>
        <v>87.468671679197968</v>
      </c>
      <c r="Q62" s="128">
        <f t="shared" si="10"/>
        <v>112.07289293849657</v>
      </c>
      <c r="R62" s="128">
        <f t="shared" si="10"/>
        <v>82.50265111346765</v>
      </c>
      <c r="S62" s="128">
        <f t="shared" si="10"/>
        <v>220.33898305084745</v>
      </c>
      <c r="T62" s="128">
        <f t="shared" si="10"/>
        <v>221.58273381294964</v>
      </c>
      <c r="U62" s="128">
        <f t="shared" si="10"/>
        <v>88.181818181818173</v>
      </c>
      <c r="V62" s="128">
        <f t="shared" si="10"/>
        <v>98.305084745762699</v>
      </c>
    </row>
    <row r="63" spans="1:22" x14ac:dyDescent="0.35">
      <c r="A63" s="157"/>
    </row>
    <row r="64" spans="1:22" x14ac:dyDescent="0.35">
      <c r="A64" s="157"/>
    </row>
    <row r="65" spans="1:22" x14ac:dyDescent="0.35">
      <c r="A65" s="157"/>
      <c r="B65" s="124" t="s">
        <v>239</v>
      </c>
    </row>
    <row r="66" spans="1:22" x14ac:dyDescent="0.35">
      <c r="A66" s="157"/>
      <c r="C66" s="126" t="s">
        <v>265</v>
      </c>
      <c r="D66" s="109">
        <f t="shared" ref="D66:V66" si="11">AVERAGE(D21:D22)</f>
        <v>16.600000000000001</v>
      </c>
      <c r="E66" s="109">
        <f t="shared" si="11"/>
        <v>65.75</v>
      </c>
      <c r="F66" s="109">
        <f t="shared" si="11"/>
        <v>3.835</v>
      </c>
      <c r="G66" s="109">
        <f t="shared" si="11"/>
        <v>5.0749999999999993</v>
      </c>
      <c r="H66" s="109">
        <f t="shared" si="11"/>
        <v>67.3</v>
      </c>
      <c r="I66" s="109">
        <f t="shared" si="11"/>
        <v>1.2949999999999999</v>
      </c>
      <c r="J66" s="109">
        <f t="shared" si="11"/>
        <v>3.6050000000000004</v>
      </c>
      <c r="K66" s="109">
        <f t="shared" si="11"/>
        <v>24.6</v>
      </c>
      <c r="L66" s="109">
        <f t="shared" si="11"/>
        <v>8.7250000000000014</v>
      </c>
      <c r="M66" s="109">
        <f t="shared" si="11"/>
        <v>8.64</v>
      </c>
      <c r="N66" s="109">
        <f t="shared" si="11"/>
        <v>25.15</v>
      </c>
      <c r="O66" s="109">
        <f t="shared" si="11"/>
        <v>0.51</v>
      </c>
      <c r="P66" s="109">
        <f t="shared" si="11"/>
        <v>43.7</v>
      </c>
      <c r="Q66" s="109">
        <f t="shared" si="11"/>
        <v>6.05</v>
      </c>
      <c r="R66" s="109">
        <f t="shared" si="11"/>
        <v>51.650000000000006</v>
      </c>
      <c r="S66" s="109">
        <f t="shared" si="11"/>
        <v>1.8849999999999998</v>
      </c>
      <c r="T66" s="109">
        <f t="shared" si="11"/>
        <v>3.3600000000000003</v>
      </c>
      <c r="U66" s="109">
        <f t="shared" si="11"/>
        <v>0.375</v>
      </c>
      <c r="V66" s="109">
        <f t="shared" si="11"/>
        <v>11.5</v>
      </c>
    </row>
    <row r="67" spans="1:22" x14ac:dyDescent="0.35">
      <c r="A67" s="157"/>
      <c r="C67" s="126" t="s">
        <v>266</v>
      </c>
      <c r="D67" s="109">
        <v>100</v>
      </c>
      <c r="E67" s="109">
        <v>100</v>
      </c>
      <c r="F67" s="109">
        <v>100</v>
      </c>
      <c r="G67" s="109">
        <v>100</v>
      </c>
      <c r="H67" s="109">
        <v>100</v>
      </c>
      <c r="I67" s="109">
        <v>100</v>
      </c>
      <c r="J67" s="109">
        <v>100</v>
      </c>
      <c r="K67" s="109">
        <v>100</v>
      </c>
      <c r="L67" s="109">
        <v>100</v>
      </c>
      <c r="M67" s="109">
        <v>100</v>
      </c>
      <c r="N67" s="109">
        <v>100</v>
      </c>
      <c r="O67" s="109">
        <v>100</v>
      </c>
      <c r="P67" s="109">
        <v>100</v>
      </c>
      <c r="Q67" s="109">
        <v>100</v>
      </c>
      <c r="R67" s="109">
        <v>100</v>
      </c>
      <c r="S67" s="109">
        <v>100</v>
      </c>
      <c r="T67" s="109">
        <v>100</v>
      </c>
      <c r="U67" s="109">
        <v>100</v>
      </c>
      <c r="V67" s="109">
        <v>100</v>
      </c>
    </row>
    <row r="68" spans="1:22" x14ac:dyDescent="0.35">
      <c r="A68" s="157"/>
      <c r="C68" s="126" t="s">
        <v>220</v>
      </c>
      <c r="D68" s="128">
        <f t="shared" ref="D68:V68" si="12">D23/D66*100</f>
        <v>143.97590361445779</v>
      </c>
      <c r="E68" s="128">
        <f t="shared" si="12"/>
        <v>104.79087452471482</v>
      </c>
      <c r="F68" s="128">
        <f t="shared" si="12"/>
        <v>129.59582790091264</v>
      </c>
      <c r="G68" s="128">
        <f t="shared" si="12"/>
        <v>136.74876847290642</v>
      </c>
      <c r="H68" s="128">
        <f t="shared" si="12"/>
        <v>96.582466567607725</v>
      </c>
      <c r="I68" s="128">
        <f t="shared" si="12"/>
        <v>131.27413127413126</v>
      </c>
      <c r="J68" s="128">
        <f t="shared" si="12"/>
        <v>139.251040221914</v>
      </c>
      <c r="K68" s="128">
        <f t="shared" si="12"/>
        <v>102.4390243902439</v>
      </c>
      <c r="L68" s="128">
        <f t="shared" si="12"/>
        <v>119.19770773638967</v>
      </c>
      <c r="M68" s="128">
        <f t="shared" si="12"/>
        <v>131.94444444444443</v>
      </c>
      <c r="N68" s="128">
        <f t="shared" si="12"/>
        <v>85.089463220675938</v>
      </c>
      <c r="O68" s="128">
        <f t="shared" si="12"/>
        <v>86.274509803921575</v>
      </c>
      <c r="P68" s="128">
        <f t="shared" si="12"/>
        <v>94.279176201372991</v>
      </c>
      <c r="Q68" s="128">
        <f t="shared" si="12"/>
        <v>110.24793388429752</v>
      </c>
      <c r="R68" s="128">
        <f t="shared" si="12"/>
        <v>102.6137463697967</v>
      </c>
      <c r="S68" s="128">
        <f t="shared" si="12"/>
        <v>160.21220159151196</v>
      </c>
      <c r="T68" s="128">
        <f t="shared" si="12"/>
        <v>94.940476190476176</v>
      </c>
      <c r="U68" s="128">
        <f t="shared" si="12"/>
        <v>234.66666666666666</v>
      </c>
      <c r="V68" s="128">
        <f t="shared" si="12"/>
        <v>145.21739130434781</v>
      </c>
    </row>
    <row r="69" spans="1:22" x14ac:dyDescent="0.35">
      <c r="A69" s="157"/>
      <c r="C69" s="126" t="s">
        <v>222</v>
      </c>
      <c r="D69" s="128">
        <f t="shared" ref="D69:V69" si="13">D24/D66*100</f>
        <v>190.36144578313252</v>
      </c>
      <c r="E69" s="128">
        <f t="shared" si="13"/>
        <v>93.688212927756652</v>
      </c>
      <c r="F69" s="128">
        <f t="shared" si="13"/>
        <v>95.958279009126471</v>
      </c>
      <c r="G69" s="128">
        <f t="shared" si="13"/>
        <v>107.19211822660102</v>
      </c>
      <c r="H69" s="128">
        <f t="shared" si="13"/>
        <v>97.771173848439815</v>
      </c>
      <c r="I69" s="128">
        <f t="shared" si="13"/>
        <v>96.525096525096529</v>
      </c>
      <c r="J69" s="128">
        <f t="shared" si="13"/>
        <v>99.029126213592221</v>
      </c>
      <c r="K69" s="128">
        <f t="shared" si="13"/>
        <v>110.16260162601625</v>
      </c>
      <c r="L69" s="128">
        <f t="shared" si="13"/>
        <v>96.848137535816591</v>
      </c>
      <c r="M69" s="128">
        <f t="shared" si="13"/>
        <v>114.46759259259258</v>
      </c>
      <c r="N69" s="128">
        <f t="shared" si="13"/>
        <v>108.15109343936382</v>
      </c>
      <c r="O69" s="128">
        <f t="shared" si="13"/>
        <v>94.117647058823522</v>
      </c>
      <c r="P69" s="128">
        <f t="shared" si="13"/>
        <v>82.379862700228827</v>
      </c>
      <c r="Q69" s="128">
        <f t="shared" si="13"/>
        <v>106.94214876033057</v>
      </c>
      <c r="R69" s="128">
        <f t="shared" si="13"/>
        <v>91.190706679574049</v>
      </c>
      <c r="S69" s="128">
        <f t="shared" si="13"/>
        <v>71.087533156498679</v>
      </c>
      <c r="T69" s="128">
        <f t="shared" si="13"/>
        <v>93.154761904761898</v>
      </c>
      <c r="U69" s="128">
        <f t="shared" si="13"/>
        <v>176</v>
      </c>
      <c r="V69" s="128">
        <f t="shared" si="13"/>
        <v>80</v>
      </c>
    </row>
    <row r="70" spans="1:22" x14ac:dyDescent="0.35">
      <c r="A70" s="157"/>
      <c r="C70" s="126" t="s">
        <v>224</v>
      </c>
      <c r="D70" s="128">
        <f t="shared" ref="D70:V70" si="14">D25/D66*100</f>
        <v>175.90361445783131</v>
      </c>
      <c r="E70" s="128">
        <f t="shared" si="14"/>
        <v>93.840304182509513</v>
      </c>
      <c r="F70" s="128">
        <f t="shared" si="14"/>
        <v>105.08474576271188</v>
      </c>
      <c r="G70" s="128">
        <f t="shared" si="14"/>
        <v>131.62561576354682</v>
      </c>
      <c r="H70" s="128">
        <f t="shared" si="14"/>
        <v>104.30906389301636</v>
      </c>
      <c r="I70" s="128">
        <f t="shared" si="14"/>
        <v>122.7799227799228</v>
      </c>
      <c r="J70" s="128">
        <f t="shared" si="14"/>
        <v>123.16227461858529</v>
      </c>
      <c r="K70" s="128">
        <f t="shared" si="14"/>
        <v>80.894308943089428</v>
      </c>
      <c r="L70" s="128">
        <f t="shared" si="14"/>
        <v>95.58739255014325</v>
      </c>
      <c r="M70" s="128">
        <f t="shared" si="14"/>
        <v>142.36111111111111</v>
      </c>
      <c r="N70" s="128">
        <f t="shared" si="14"/>
        <v>118.09145129224652</v>
      </c>
      <c r="O70" s="128">
        <f t="shared" si="14"/>
        <v>70.588235294117638</v>
      </c>
      <c r="P70" s="128">
        <f t="shared" si="14"/>
        <v>106.17848970251715</v>
      </c>
      <c r="Q70" s="128">
        <f t="shared" si="14"/>
        <v>75.371900826446279</v>
      </c>
      <c r="R70" s="128">
        <f t="shared" si="14"/>
        <v>103.00096805421104</v>
      </c>
      <c r="S70" s="128">
        <f t="shared" si="14"/>
        <v>123.07692307692308</v>
      </c>
      <c r="T70" s="128">
        <f t="shared" si="14"/>
        <v>125.59523809523807</v>
      </c>
      <c r="U70" s="128">
        <f t="shared" si="14"/>
        <v>186.66666666666666</v>
      </c>
      <c r="V70" s="128">
        <f t="shared" si="14"/>
        <v>140</v>
      </c>
    </row>
    <row r="71" spans="1:22" x14ac:dyDescent="0.35">
      <c r="A71" s="157"/>
      <c r="C71" s="126" t="s">
        <v>226</v>
      </c>
      <c r="D71" s="128">
        <f t="shared" ref="D71:V71" si="15">D26/D66*100</f>
        <v>120.48192771084337</v>
      </c>
      <c r="E71" s="128">
        <f t="shared" si="15"/>
        <v>90.646387832699631</v>
      </c>
      <c r="F71" s="128">
        <f t="shared" si="15"/>
        <v>106.38852672750978</v>
      </c>
      <c r="G71" s="128">
        <f t="shared" si="15"/>
        <v>155.07389162561577</v>
      </c>
      <c r="H71" s="128">
        <f t="shared" si="15"/>
        <v>98.365527488855875</v>
      </c>
      <c r="I71" s="128">
        <f t="shared" si="15"/>
        <v>98.069498069498067</v>
      </c>
      <c r="J71" s="128">
        <f t="shared" si="15"/>
        <v>139.251040221914</v>
      </c>
      <c r="K71" s="128">
        <f t="shared" si="15"/>
        <v>97.154471544715435</v>
      </c>
      <c r="L71" s="128">
        <f t="shared" si="15"/>
        <v>100.51575931232088</v>
      </c>
      <c r="M71" s="128">
        <f t="shared" si="15"/>
        <v>160.87962962962962</v>
      </c>
      <c r="N71" s="128">
        <f t="shared" si="15"/>
        <v>121.272365805169</v>
      </c>
      <c r="O71" s="128">
        <f t="shared" si="15"/>
        <v>78.431372549019613</v>
      </c>
      <c r="P71" s="128">
        <f t="shared" si="15"/>
        <v>106.17848970251715</v>
      </c>
      <c r="Q71" s="128">
        <f t="shared" si="15"/>
        <v>100.33057851239671</v>
      </c>
      <c r="R71" s="128">
        <f t="shared" si="15"/>
        <v>92.545982575024183</v>
      </c>
      <c r="S71" s="128">
        <f t="shared" si="15"/>
        <v>175.59681697612734</v>
      </c>
      <c r="T71" s="128">
        <f t="shared" si="15"/>
        <v>203.86904761904759</v>
      </c>
      <c r="U71" s="128">
        <f t="shared" si="15"/>
        <v>165.33333333333334</v>
      </c>
      <c r="V71" s="128">
        <f t="shared" si="15"/>
        <v>183.47826086956522</v>
      </c>
    </row>
    <row r="72" spans="1:22" x14ac:dyDescent="0.35">
      <c r="A72" s="157"/>
      <c r="C72" s="126" t="s">
        <v>228</v>
      </c>
      <c r="D72" s="128">
        <f t="shared" ref="D72:V72" si="16">D27/D66*100</f>
        <v>167.46987951807228</v>
      </c>
      <c r="E72" s="128">
        <f t="shared" si="16"/>
        <v>93.384030418250958</v>
      </c>
      <c r="F72" s="128">
        <f t="shared" si="16"/>
        <v>194.00260756192961</v>
      </c>
      <c r="G72" s="128">
        <f t="shared" si="16"/>
        <v>131.82266009852219</v>
      </c>
      <c r="H72" s="128">
        <f t="shared" si="16"/>
        <v>100.14858841010404</v>
      </c>
      <c r="I72" s="128">
        <f t="shared" si="16"/>
        <v>308.88030888030886</v>
      </c>
      <c r="J72" s="128">
        <f t="shared" si="16"/>
        <v>126.4909847434119</v>
      </c>
      <c r="K72" s="128">
        <f t="shared" si="16"/>
        <v>84.959349593495929</v>
      </c>
      <c r="L72" s="128">
        <f t="shared" si="16"/>
        <v>137.53581661891116</v>
      </c>
      <c r="M72" s="128">
        <f t="shared" si="16"/>
        <v>123.84259259259258</v>
      </c>
      <c r="N72" s="128">
        <f t="shared" si="16"/>
        <v>79.125248508946328</v>
      </c>
      <c r="O72" s="128">
        <f t="shared" si="16"/>
        <v>223.52941176470586</v>
      </c>
      <c r="P72" s="128">
        <f t="shared" si="16"/>
        <v>132.95194508009155</v>
      </c>
      <c r="Q72" s="128">
        <f t="shared" si="16"/>
        <v>140.3305785123967</v>
      </c>
      <c r="R72" s="128">
        <f t="shared" si="16"/>
        <v>103.96902226524685</v>
      </c>
      <c r="S72" s="128">
        <f t="shared" si="16"/>
        <v>81.167108753315659</v>
      </c>
      <c r="T72" s="128">
        <f t="shared" si="16"/>
        <v>78.273809523809518</v>
      </c>
      <c r="U72" s="128">
        <f t="shared" si="16"/>
        <v>570.66666666666674</v>
      </c>
      <c r="V72" s="128">
        <f t="shared" si="16"/>
        <v>162.60869565217391</v>
      </c>
    </row>
    <row r="73" spans="1:22" x14ac:dyDescent="0.35">
      <c r="A73" s="157"/>
      <c r="C73" s="126" t="s">
        <v>230</v>
      </c>
      <c r="D73" s="128">
        <f t="shared" ref="D73:V73" si="17">D28/D66*100</f>
        <v>115.66265060240963</v>
      </c>
      <c r="E73" s="128">
        <f t="shared" si="17"/>
        <v>106.00760456273765</v>
      </c>
      <c r="F73" s="128">
        <f t="shared" si="17"/>
        <v>200.78226857887876</v>
      </c>
      <c r="G73" s="128">
        <f t="shared" si="17"/>
        <v>246.30541871921187</v>
      </c>
      <c r="H73" s="128">
        <f t="shared" si="17"/>
        <v>93.31352154531946</v>
      </c>
      <c r="I73" s="128">
        <f t="shared" si="17"/>
        <v>209.26640926640928</v>
      </c>
      <c r="J73" s="128">
        <f t="shared" si="17"/>
        <v>205.27045769764217</v>
      </c>
      <c r="K73" s="128">
        <f t="shared" si="17"/>
        <v>104.47154471544715</v>
      </c>
      <c r="L73" s="128">
        <f t="shared" si="17"/>
        <v>173.06590257879654</v>
      </c>
      <c r="M73" s="128">
        <f t="shared" si="17"/>
        <v>260.41666666666663</v>
      </c>
      <c r="N73" s="128">
        <f t="shared" si="17"/>
        <v>81.908548707753496</v>
      </c>
      <c r="O73" s="128">
        <f t="shared" si="17"/>
        <v>631.37254901960796</v>
      </c>
      <c r="P73" s="128">
        <f t="shared" si="17"/>
        <v>152.86041189931348</v>
      </c>
      <c r="Q73" s="128">
        <f t="shared" si="17"/>
        <v>102.31404958677687</v>
      </c>
      <c r="R73" s="128">
        <f t="shared" si="17"/>
        <v>107.26040658276862</v>
      </c>
      <c r="S73" s="128">
        <f t="shared" si="17"/>
        <v>244.56233421750667</v>
      </c>
      <c r="T73" s="128">
        <f t="shared" si="17"/>
        <v>172.61904761904759</v>
      </c>
      <c r="U73" s="128">
        <f t="shared" si="17"/>
        <v>264</v>
      </c>
      <c r="V73" s="128">
        <f t="shared" si="17"/>
        <v>214.78260869565219</v>
      </c>
    </row>
    <row r="74" spans="1:22" x14ac:dyDescent="0.35">
      <c r="A74" s="157"/>
      <c r="C74" s="126" t="s">
        <v>232</v>
      </c>
      <c r="D74" s="128">
        <f t="shared" ref="D74:V74" si="18">D29/D66*100</f>
        <v>181.92771084337346</v>
      </c>
      <c r="E74" s="128">
        <f t="shared" si="18"/>
        <v>101.59695817490493</v>
      </c>
      <c r="F74" s="128">
        <f t="shared" si="18"/>
        <v>135.33246414602348</v>
      </c>
      <c r="G74" s="128">
        <f t="shared" si="18"/>
        <v>151.92118226600988</v>
      </c>
      <c r="H74" s="128">
        <f t="shared" si="18"/>
        <v>98.514115898959886</v>
      </c>
      <c r="I74" s="128">
        <f t="shared" si="18"/>
        <v>147.49034749034749</v>
      </c>
      <c r="J74" s="128">
        <f t="shared" si="18"/>
        <v>130.65187239944521</v>
      </c>
      <c r="K74" s="128">
        <f t="shared" si="18"/>
        <v>102.84552845528454</v>
      </c>
      <c r="L74" s="128">
        <f t="shared" si="18"/>
        <v>138.68194842406874</v>
      </c>
      <c r="M74" s="128">
        <f t="shared" si="18"/>
        <v>172.4537037037037</v>
      </c>
      <c r="N74" s="128">
        <f t="shared" si="18"/>
        <v>101.39165009940359</v>
      </c>
      <c r="O74" s="128">
        <f t="shared" si="18"/>
        <v>454.9019607843137</v>
      </c>
      <c r="P74" s="128">
        <f t="shared" si="18"/>
        <v>113.50114416475972</v>
      </c>
      <c r="Q74" s="128">
        <f t="shared" si="18"/>
        <v>70.909090909090907</v>
      </c>
      <c r="R74" s="128">
        <f t="shared" si="18"/>
        <v>97.192642787996121</v>
      </c>
      <c r="S74" s="128">
        <f t="shared" si="18"/>
        <v>183.55437665782495</v>
      </c>
      <c r="T74" s="128">
        <f t="shared" si="18"/>
        <v>146.13095238095238</v>
      </c>
      <c r="U74" s="128">
        <f t="shared" si="18"/>
        <v>200</v>
      </c>
      <c r="V74" s="128">
        <f t="shared" si="18"/>
        <v>200</v>
      </c>
    </row>
    <row r="75" spans="1:22" x14ac:dyDescent="0.35">
      <c r="A75" s="157"/>
      <c r="C75" s="126" t="s">
        <v>234</v>
      </c>
      <c r="D75" s="128">
        <f t="shared" ref="D75:V75" si="19">D30/D66*100</f>
        <v>101.80722891566263</v>
      </c>
      <c r="E75" s="128">
        <f t="shared" si="19"/>
        <v>71.178707224334588</v>
      </c>
      <c r="F75" s="128">
        <f t="shared" si="19"/>
        <v>140.54758800521512</v>
      </c>
      <c r="G75" s="128">
        <f t="shared" si="19"/>
        <v>85.911330049261096</v>
      </c>
      <c r="H75" s="128">
        <f t="shared" si="19"/>
        <v>115.30460624071321</v>
      </c>
      <c r="I75" s="128">
        <f t="shared" si="19"/>
        <v>276.44787644787647</v>
      </c>
      <c r="J75" s="128">
        <f t="shared" si="19"/>
        <v>84.604715672676818</v>
      </c>
      <c r="K75" s="128">
        <f t="shared" si="19"/>
        <v>64.227642276422756</v>
      </c>
      <c r="L75" s="128">
        <f t="shared" si="19"/>
        <v>123.78223495702005</v>
      </c>
      <c r="M75" s="128">
        <f t="shared" si="19"/>
        <v>96.874999999999986</v>
      </c>
      <c r="N75" s="128">
        <f t="shared" si="19"/>
        <v>79.522862823061629</v>
      </c>
      <c r="O75" s="128">
        <f t="shared" si="19"/>
        <v>996.07843137254906</v>
      </c>
      <c r="P75" s="128">
        <f t="shared" si="19"/>
        <v>136.84210526315786</v>
      </c>
      <c r="Q75" s="128">
        <f t="shared" si="19"/>
        <v>108.26446280991735</v>
      </c>
      <c r="R75" s="128">
        <f t="shared" si="19"/>
        <v>95.450145208131644</v>
      </c>
      <c r="S75" s="128">
        <f t="shared" si="19"/>
        <v>291.77718832891253</v>
      </c>
      <c r="T75" s="128">
        <f t="shared" si="19"/>
        <v>134.52380952380949</v>
      </c>
      <c r="U75" s="128">
        <f t="shared" si="19"/>
        <v>274.66666666666669</v>
      </c>
      <c r="V75" s="128">
        <f t="shared" si="19"/>
        <v>230.43478260869566</v>
      </c>
    </row>
    <row r="76" spans="1:22" x14ac:dyDescent="0.35">
      <c r="A76" s="157"/>
      <c r="C76" s="126" t="s">
        <v>236</v>
      </c>
      <c r="D76" s="128">
        <f t="shared" ref="D76:V76" si="20">D31/D66*100</f>
        <v>45.662650602409634</v>
      </c>
      <c r="E76" s="128">
        <f t="shared" si="20"/>
        <v>63.117870722433459</v>
      </c>
      <c r="F76" s="128">
        <f t="shared" si="20"/>
        <v>136.89700130378097</v>
      </c>
      <c r="G76" s="128">
        <f t="shared" si="20"/>
        <v>91.428571428571431</v>
      </c>
      <c r="H76" s="128">
        <f t="shared" si="20"/>
        <v>110.1040118870728</v>
      </c>
      <c r="I76" s="128">
        <f t="shared" si="20"/>
        <v>167.56756756756758</v>
      </c>
      <c r="J76" s="128">
        <f t="shared" si="20"/>
        <v>80.721220527045773</v>
      </c>
      <c r="K76" s="128">
        <f t="shared" si="20"/>
        <v>78.048780487804876</v>
      </c>
      <c r="L76" s="128">
        <f t="shared" si="20"/>
        <v>161.6045845272206</v>
      </c>
      <c r="M76" s="128">
        <f t="shared" si="20"/>
        <v>116.89814814814814</v>
      </c>
      <c r="N76" s="128">
        <f t="shared" si="20"/>
        <v>66.799204771371777</v>
      </c>
      <c r="O76" s="128">
        <f t="shared" si="20"/>
        <v>601.96078431372553</v>
      </c>
      <c r="P76" s="128">
        <f t="shared" si="20"/>
        <v>109.83981693363845</v>
      </c>
      <c r="Q76" s="128">
        <f t="shared" si="20"/>
        <v>180.16528925619838</v>
      </c>
      <c r="R76" s="128">
        <f t="shared" si="20"/>
        <v>90.803484995159707</v>
      </c>
      <c r="S76" s="128">
        <f t="shared" si="20"/>
        <v>185.14588859416449</v>
      </c>
      <c r="T76" s="128">
        <f t="shared" si="20"/>
        <v>220.53571428571428</v>
      </c>
      <c r="U76" s="128">
        <f t="shared" si="20"/>
        <v>120</v>
      </c>
      <c r="V76" s="128">
        <f t="shared" si="20"/>
        <v>136.52173913043478</v>
      </c>
    </row>
    <row r="77" spans="1:22" x14ac:dyDescent="0.35">
      <c r="A77" s="157"/>
      <c r="C77" s="126" t="s">
        <v>238</v>
      </c>
      <c r="D77" s="128">
        <f t="shared" ref="D77:V77" si="21">D32/D66*100</f>
        <v>114.45783132530119</v>
      </c>
      <c r="E77" s="128">
        <f t="shared" si="21"/>
        <v>87.908745247148289</v>
      </c>
      <c r="F77" s="128">
        <f t="shared" si="21"/>
        <v>244.06779661016947</v>
      </c>
      <c r="G77" s="128">
        <f t="shared" si="21"/>
        <v>123.15270935960594</v>
      </c>
      <c r="H77" s="128">
        <f t="shared" si="21"/>
        <v>103.86329866270432</v>
      </c>
      <c r="I77" s="128">
        <f t="shared" si="21"/>
        <v>545.94594594594594</v>
      </c>
      <c r="J77" s="128">
        <f t="shared" si="21"/>
        <v>123.43966712898751</v>
      </c>
      <c r="K77" s="128">
        <f t="shared" si="21"/>
        <v>93.089430894308933</v>
      </c>
      <c r="L77" s="128">
        <f t="shared" si="21"/>
        <v>179.94269340974211</v>
      </c>
      <c r="M77" s="128">
        <f t="shared" si="21"/>
        <v>123.84259259259258</v>
      </c>
      <c r="N77" s="128">
        <f t="shared" si="21"/>
        <v>66.003976143141159</v>
      </c>
      <c r="O77" s="128">
        <f t="shared" si="21"/>
        <v>992.1568627450979</v>
      </c>
      <c r="P77" s="128">
        <f t="shared" si="21"/>
        <v>145.30892448512586</v>
      </c>
      <c r="Q77" s="128">
        <f t="shared" si="21"/>
        <v>93.88429752066115</v>
      </c>
      <c r="R77" s="128">
        <f t="shared" si="21"/>
        <v>101.45208131655372</v>
      </c>
      <c r="S77" s="128">
        <f t="shared" si="21"/>
        <v>257.82493368700273</v>
      </c>
      <c r="T77" s="128">
        <f t="shared" si="21"/>
        <v>163.98809523809521</v>
      </c>
      <c r="U77" s="128">
        <f t="shared" si="21"/>
        <v>344</v>
      </c>
      <c r="V77" s="128">
        <f t="shared" si="21"/>
        <v>259.13043478260869</v>
      </c>
    </row>
    <row r="78" spans="1:22" x14ac:dyDescent="0.35">
      <c r="A78" s="157"/>
    </row>
    <row r="79" spans="1:22" x14ac:dyDescent="0.35">
      <c r="A79" s="157"/>
      <c r="B79" s="124" t="s">
        <v>252</v>
      </c>
    </row>
    <row r="80" spans="1:22" x14ac:dyDescent="0.35">
      <c r="A80" s="157"/>
      <c r="C80" s="126" t="s">
        <v>265</v>
      </c>
      <c r="D80" s="109">
        <f>D36</f>
        <v>26.7</v>
      </c>
      <c r="E80" s="109">
        <f t="shared" ref="E80:V80" si="22">E36</f>
        <v>56.6</v>
      </c>
      <c r="F80" s="109">
        <f t="shared" si="22"/>
        <v>3.48</v>
      </c>
      <c r="G80" s="109">
        <f t="shared" si="22"/>
        <v>3.81</v>
      </c>
      <c r="H80" s="109">
        <f t="shared" si="22"/>
        <v>63.1</v>
      </c>
      <c r="I80" s="109">
        <f t="shared" si="22"/>
        <v>3.02</v>
      </c>
      <c r="J80" s="109">
        <f t="shared" si="22"/>
        <v>2.86</v>
      </c>
      <c r="K80" s="109">
        <f t="shared" si="22"/>
        <v>30.9</v>
      </c>
      <c r="L80" s="109">
        <f t="shared" si="22"/>
        <v>5.88</v>
      </c>
      <c r="M80" s="109">
        <f t="shared" si="22"/>
        <v>5.41</v>
      </c>
      <c r="N80" s="109">
        <f t="shared" si="22"/>
        <v>26.9</v>
      </c>
      <c r="O80" s="109">
        <f t="shared" si="22"/>
        <v>1.4</v>
      </c>
      <c r="P80" s="109">
        <f t="shared" si="22"/>
        <v>59.9</v>
      </c>
      <c r="Q80" s="109">
        <f t="shared" si="22"/>
        <v>11.9</v>
      </c>
      <c r="R80" s="109">
        <f t="shared" si="22"/>
        <v>57.1</v>
      </c>
      <c r="S80" s="109">
        <f t="shared" si="22"/>
        <v>1.21</v>
      </c>
      <c r="T80" s="109">
        <f t="shared" si="22"/>
        <v>2.8</v>
      </c>
      <c r="U80" s="109">
        <f t="shared" si="22"/>
        <v>2.12</v>
      </c>
      <c r="V80" s="109">
        <f t="shared" si="22"/>
        <v>1.34</v>
      </c>
    </row>
    <row r="81" spans="1:24" x14ac:dyDescent="0.35">
      <c r="A81" s="157"/>
      <c r="C81" s="126" t="s">
        <v>266</v>
      </c>
      <c r="D81" s="109">
        <v>100</v>
      </c>
      <c r="E81" s="109">
        <v>100</v>
      </c>
      <c r="F81" s="109">
        <v>100</v>
      </c>
      <c r="G81" s="109">
        <v>100</v>
      </c>
      <c r="H81" s="109">
        <v>100</v>
      </c>
      <c r="I81" s="109">
        <v>100</v>
      </c>
      <c r="J81" s="109">
        <v>100</v>
      </c>
      <c r="K81" s="109">
        <v>100</v>
      </c>
      <c r="L81" s="109">
        <v>100</v>
      </c>
      <c r="M81" s="109">
        <v>100</v>
      </c>
      <c r="N81" s="109">
        <v>100</v>
      </c>
      <c r="O81" s="109">
        <v>100</v>
      </c>
      <c r="P81" s="109">
        <v>100</v>
      </c>
      <c r="Q81" s="109">
        <v>100</v>
      </c>
      <c r="R81" s="109">
        <v>100</v>
      </c>
      <c r="S81" s="109">
        <v>100</v>
      </c>
      <c r="T81" s="109">
        <v>100</v>
      </c>
      <c r="U81" s="109">
        <v>100</v>
      </c>
      <c r="V81" s="109">
        <v>100</v>
      </c>
    </row>
    <row r="82" spans="1:24" x14ac:dyDescent="0.35">
      <c r="A82" s="157"/>
      <c r="C82" s="126" t="s">
        <v>220</v>
      </c>
      <c r="D82" s="128">
        <f t="shared" ref="D82:V82" si="23">D37/D36*100</f>
        <v>191.76029962546818</v>
      </c>
      <c r="E82" s="128">
        <f t="shared" si="23"/>
        <v>104.7703180212014</v>
      </c>
      <c r="F82" s="128">
        <f t="shared" si="23"/>
        <v>62.068965517241381</v>
      </c>
      <c r="G82" s="128">
        <f t="shared" si="23"/>
        <v>89.763779527559052</v>
      </c>
      <c r="H82" s="128">
        <f t="shared" si="23"/>
        <v>106.97305863708399</v>
      </c>
      <c r="I82" s="128">
        <f t="shared" si="23"/>
        <v>63.576158940397356</v>
      </c>
      <c r="J82" s="128">
        <f t="shared" si="23"/>
        <v>75.524475524475534</v>
      </c>
      <c r="K82" s="128">
        <f t="shared" si="23"/>
        <v>89.967637540453083</v>
      </c>
      <c r="L82" s="128">
        <f t="shared" si="23"/>
        <v>73.979591836734699</v>
      </c>
      <c r="M82" s="128">
        <f t="shared" si="23"/>
        <v>121.07208872458411</v>
      </c>
      <c r="N82" s="128">
        <f t="shared" si="23"/>
        <v>123.79182156133828</v>
      </c>
      <c r="O82" s="128">
        <f t="shared" si="23"/>
        <v>83.571428571428569</v>
      </c>
      <c r="P82" s="128">
        <f t="shared" si="23"/>
        <v>81.803005008347256</v>
      </c>
      <c r="Q82" s="128">
        <f t="shared" si="23"/>
        <v>45.294117647058819</v>
      </c>
      <c r="R82" s="128">
        <f t="shared" si="23"/>
        <v>92.994746059544667</v>
      </c>
      <c r="S82" s="128">
        <f t="shared" si="23"/>
        <v>317.35537190082647</v>
      </c>
      <c r="T82" s="128">
        <f t="shared" si="23"/>
        <v>250</v>
      </c>
      <c r="U82" s="128">
        <f t="shared" si="23"/>
        <v>94.811320754716959</v>
      </c>
      <c r="V82" s="128">
        <f t="shared" si="23"/>
        <v>193.2835820895522</v>
      </c>
    </row>
    <row r="83" spans="1:24" x14ac:dyDescent="0.35">
      <c r="A83" s="157"/>
      <c r="C83" s="126" t="s">
        <v>222</v>
      </c>
      <c r="D83" s="128">
        <f t="shared" ref="D83:V83" si="24">D38/D36*100</f>
        <v>216.1048689138577</v>
      </c>
      <c r="E83" s="128">
        <f t="shared" si="24"/>
        <v>111.66077738515901</v>
      </c>
      <c r="F83" s="128">
        <f t="shared" si="24"/>
        <v>89.367816091954026</v>
      </c>
      <c r="G83" s="128">
        <f t="shared" si="24"/>
        <v>84.251968503937007</v>
      </c>
      <c r="H83" s="128">
        <f t="shared" si="24"/>
        <v>106.18066561014263</v>
      </c>
      <c r="I83" s="128">
        <f t="shared" si="24"/>
        <v>82.119205298013242</v>
      </c>
      <c r="J83" s="128">
        <f t="shared" si="24"/>
        <v>63.286713286713294</v>
      </c>
      <c r="K83" s="128">
        <f t="shared" si="24"/>
        <v>91.262135922330103</v>
      </c>
      <c r="L83" s="128">
        <f t="shared" si="24"/>
        <v>104.59183673469387</v>
      </c>
      <c r="M83" s="128">
        <f t="shared" si="24"/>
        <v>119.40850277264326</v>
      </c>
      <c r="N83" s="128">
        <f t="shared" si="24"/>
        <v>84.386617100371751</v>
      </c>
      <c r="O83" s="128">
        <f t="shared" si="24"/>
        <v>114.28571428571431</v>
      </c>
      <c r="P83" s="128">
        <f t="shared" si="24"/>
        <v>82.136894824707852</v>
      </c>
      <c r="Q83" s="128">
        <f t="shared" si="24"/>
        <v>94.957983193277315</v>
      </c>
      <c r="R83" s="128">
        <f t="shared" si="24"/>
        <v>109.98248686514884</v>
      </c>
      <c r="S83" s="128">
        <f t="shared" si="24"/>
        <v>336.36363636363637</v>
      </c>
      <c r="T83" s="128">
        <f t="shared" si="24"/>
        <v>227.14285714285717</v>
      </c>
      <c r="U83" s="128">
        <f t="shared" si="24"/>
        <v>110.84905660377358</v>
      </c>
      <c r="V83" s="128">
        <f t="shared" si="24"/>
        <v>302.2388059701492</v>
      </c>
    </row>
    <row r="84" spans="1:24" x14ac:dyDescent="0.35">
      <c r="A84" s="157"/>
      <c r="C84" s="126" t="s">
        <v>224</v>
      </c>
      <c r="D84" s="128">
        <f t="shared" ref="D84:V84" si="25">D39/D36*100</f>
        <v>114.23220973782773</v>
      </c>
      <c r="E84" s="128">
        <f t="shared" si="25"/>
        <v>102.8268551236749</v>
      </c>
      <c r="F84" s="128">
        <f t="shared" si="25"/>
        <v>131.60919540229884</v>
      </c>
      <c r="G84" s="128">
        <f t="shared" si="25"/>
        <v>101.5748031496063</v>
      </c>
      <c r="H84" s="128">
        <f t="shared" si="25"/>
        <v>100.4754358161648</v>
      </c>
      <c r="I84" s="128">
        <f t="shared" si="25"/>
        <v>130.13245033112582</v>
      </c>
      <c r="J84" s="128">
        <f t="shared" si="25"/>
        <v>113.28671328671329</v>
      </c>
      <c r="K84" s="128">
        <f t="shared" si="25"/>
        <v>101.94174757281553</v>
      </c>
      <c r="L84" s="128">
        <f t="shared" si="25"/>
        <v>128.57142857142856</v>
      </c>
      <c r="M84" s="128">
        <f t="shared" si="25"/>
        <v>95.194085027726445</v>
      </c>
      <c r="N84" s="128">
        <f t="shared" si="25"/>
        <v>65.79925650557621</v>
      </c>
      <c r="O84" s="128">
        <f t="shared" si="25"/>
        <v>117.85714285714286</v>
      </c>
      <c r="P84" s="128">
        <f t="shared" si="25"/>
        <v>112.52086811352255</v>
      </c>
      <c r="Q84" s="128">
        <f t="shared" si="25"/>
        <v>157.98319327731093</v>
      </c>
      <c r="R84" s="128">
        <f t="shared" si="25"/>
        <v>101.22591943957968</v>
      </c>
      <c r="S84" s="128">
        <f t="shared" si="25"/>
        <v>85.123966942148769</v>
      </c>
      <c r="T84" s="128">
        <f t="shared" si="25"/>
        <v>69.642857142857153</v>
      </c>
      <c r="U84" s="128">
        <f t="shared" si="25"/>
        <v>236.79245283018867</v>
      </c>
      <c r="V84" s="128">
        <f t="shared" si="25"/>
        <v>116.4179104477612</v>
      </c>
    </row>
    <row r="85" spans="1:24" x14ac:dyDescent="0.35">
      <c r="A85" s="157"/>
      <c r="C85" s="126" t="s">
        <v>226</v>
      </c>
      <c r="D85" s="128">
        <f t="shared" ref="D85:V85" si="26">D40/D36*100</f>
        <v>47.940074906367045</v>
      </c>
      <c r="E85" s="128">
        <f t="shared" si="26"/>
        <v>112.19081272084806</v>
      </c>
      <c r="F85" s="128">
        <f t="shared" si="26"/>
        <v>67.241379310344826</v>
      </c>
      <c r="G85" s="128">
        <f t="shared" si="26"/>
        <v>97.637795275590548</v>
      </c>
      <c r="H85" s="128">
        <f t="shared" si="26"/>
        <v>105.229793977813</v>
      </c>
      <c r="I85" s="128">
        <f t="shared" si="26"/>
        <v>86.754966887417211</v>
      </c>
      <c r="J85" s="128">
        <f t="shared" si="26"/>
        <v>104.54545454545456</v>
      </c>
      <c r="K85" s="128">
        <f t="shared" si="26"/>
        <v>92.556634304207137</v>
      </c>
      <c r="L85" s="128">
        <f t="shared" si="26"/>
        <v>79.251700680272108</v>
      </c>
      <c r="M85" s="128">
        <f t="shared" si="26"/>
        <v>93.345656192236589</v>
      </c>
      <c r="N85" s="128">
        <f t="shared" si="26"/>
        <v>65.427509293680302</v>
      </c>
      <c r="O85" s="128">
        <f t="shared" si="26"/>
        <v>60.714285714285722</v>
      </c>
      <c r="P85" s="128">
        <f t="shared" si="26"/>
        <v>108.84808013355594</v>
      </c>
      <c r="Q85" s="128">
        <f t="shared" si="26"/>
        <v>89.915966386554615</v>
      </c>
      <c r="R85" s="128">
        <f t="shared" si="26"/>
        <v>84.23817863397548</v>
      </c>
      <c r="S85" s="128">
        <f t="shared" si="26"/>
        <v>45.45454545454546</v>
      </c>
      <c r="T85" s="128">
        <f t="shared" si="26"/>
        <v>101.07142857142858</v>
      </c>
      <c r="U85" s="128">
        <f t="shared" si="26"/>
        <v>60.84905660377359</v>
      </c>
      <c r="V85" s="128">
        <f t="shared" si="26"/>
        <v>379.85074626865668</v>
      </c>
    </row>
    <row r="86" spans="1:24" x14ac:dyDescent="0.35">
      <c r="A86" s="157"/>
      <c r="C86" s="126" t="s">
        <v>228</v>
      </c>
      <c r="D86" s="128">
        <f t="shared" ref="D86:V86" si="27">D41/D36*100</f>
        <v>68.164794007490642</v>
      </c>
      <c r="E86" s="128">
        <f t="shared" si="27"/>
        <v>119.78798586572437</v>
      </c>
      <c r="F86" s="128">
        <f t="shared" si="27"/>
        <v>118.39080459770115</v>
      </c>
      <c r="G86" s="128">
        <f t="shared" si="27"/>
        <v>70.60367454068242</v>
      </c>
      <c r="H86" s="128">
        <f t="shared" si="27"/>
        <v>101.1093502377179</v>
      </c>
      <c r="I86" s="128">
        <f t="shared" si="27"/>
        <v>115.89403973509933</v>
      </c>
      <c r="J86" s="128">
        <f t="shared" si="27"/>
        <v>77.272727272727266</v>
      </c>
      <c r="K86" s="128">
        <f t="shared" si="27"/>
        <v>96.116504854368941</v>
      </c>
      <c r="L86" s="128">
        <f t="shared" si="27"/>
        <v>110.71428571428572</v>
      </c>
      <c r="M86" s="128">
        <f t="shared" si="27"/>
        <v>67.097966728280952</v>
      </c>
      <c r="N86" s="128">
        <f t="shared" si="27"/>
        <v>38.28996282527882</v>
      </c>
      <c r="O86" s="128">
        <f t="shared" si="27"/>
        <v>50</v>
      </c>
      <c r="P86" s="128">
        <f t="shared" si="27"/>
        <v>112.68781302170284</v>
      </c>
      <c r="Q86" s="128">
        <f t="shared" si="27"/>
        <v>146.21848739495798</v>
      </c>
      <c r="R86" s="128">
        <f t="shared" si="27"/>
        <v>114.53590192644485</v>
      </c>
      <c r="S86" s="128">
        <f t="shared" si="27"/>
        <v>190.08264462809916</v>
      </c>
      <c r="T86" s="128">
        <f t="shared" si="27"/>
        <v>48.571428571428577</v>
      </c>
      <c r="U86" s="128">
        <f t="shared" si="27"/>
        <v>66.037735849056602</v>
      </c>
      <c r="V86" s="128">
        <f t="shared" si="27"/>
        <v>544.77611940298505</v>
      </c>
    </row>
    <row r="87" spans="1:24" x14ac:dyDescent="0.35">
      <c r="A87" s="157"/>
      <c r="C87" s="126" t="s">
        <v>230</v>
      </c>
      <c r="D87" s="128">
        <f t="shared" ref="D87:V87" si="28">D42/D36*100</f>
        <v>134.83146067415731</v>
      </c>
      <c r="E87" s="128">
        <f t="shared" si="28"/>
        <v>106.53710247349824</v>
      </c>
      <c r="F87" s="128">
        <f t="shared" si="28"/>
        <v>48.563218390804593</v>
      </c>
      <c r="G87" s="128">
        <f t="shared" si="28"/>
        <v>73.753280839895012</v>
      </c>
      <c r="H87" s="128">
        <f t="shared" si="28"/>
        <v>107.76545166402536</v>
      </c>
      <c r="I87" s="128">
        <f t="shared" si="28"/>
        <v>46.357615894039732</v>
      </c>
      <c r="J87" s="128">
        <f t="shared" si="28"/>
        <v>64.335664335664347</v>
      </c>
      <c r="K87" s="128">
        <f t="shared" si="28"/>
        <v>90.614886731391593</v>
      </c>
      <c r="L87" s="128">
        <f t="shared" si="28"/>
        <v>54.081632653061227</v>
      </c>
      <c r="M87" s="128">
        <f t="shared" si="28"/>
        <v>80.036968576709796</v>
      </c>
      <c r="N87" s="128">
        <f t="shared" si="28"/>
        <v>108.17843866171005</v>
      </c>
      <c r="O87" s="128">
        <f t="shared" si="28"/>
        <v>101.42857142857142</v>
      </c>
      <c r="P87" s="128">
        <f t="shared" si="28"/>
        <v>97.996661101836395</v>
      </c>
      <c r="Q87" s="128">
        <f t="shared" si="28"/>
        <v>52.100840336134461</v>
      </c>
      <c r="R87" s="128">
        <f t="shared" si="28"/>
        <v>96.322241681260948</v>
      </c>
      <c r="S87" s="128">
        <f t="shared" si="28"/>
        <v>233.88429752066116</v>
      </c>
      <c r="T87" s="128">
        <f t="shared" si="28"/>
        <v>128.57142857142858</v>
      </c>
      <c r="U87" s="128">
        <f t="shared" si="28"/>
        <v>101.41509433962264</v>
      </c>
      <c r="V87" s="128">
        <f t="shared" si="28"/>
        <v>133.58208955223881</v>
      </c>
    </row>
    <row r="88" spans="1:24" x14ac:dyDescent="0.35">
      <c r="A88" s="157"/>
      <c r="C88" s="126" t="s">
        <v>232</v>
      </c>
      <c r="D88" s="128">
        <f t="shared" ref="D88:V88" si="29">D43/D36*100</f>
        <v>161.79775280898878</v>
      </c>
      <c r="E88" s="128">
        <f t="shared" si="29"/>
        <v>105.8303886925795</v>
      </c>
      <c r="F88" s="128">
        <f t="shared" si="29"/>
        <v>94.827586206896555</v>
      </c>
      <c r="G88" s="128">
        <f t="shared" si="29"/>
        <v>79.002624671915996</v>
      </c>
      <c r="H88" s="128">
        <f t="shared" si="29"/>
        <v>106.02218700475436</v>
      </c>
      <c r="I88" s="128">
        <f t="shared" si="29"/>
        <v>90.728476821192061</v>
      </c>
      <c r="J88" s="128">
        <f t="shared" si="29"/>
        <v>62.93706293706294</v>
      </c>
      <c r="K88" s="128">
        <f t="shared" si="29"/>
        <v>89.644012944983814</v>
      </c>
      <c r="L88" s="128">
        <f t="shared" si="29"/>
        <v>92.517006802721085</v>
      </c>
      <c r="M88" s="128">
        <f t="shared" si="29"/>
        <v>102.40295748613678</v>
      </c>
      <c r="N88" s="128">
        <f t="shared" si="29"/>
        <v>105.94795539033457</v>
      </c>
      <c r="O88" s="128">
        <f t="shared" si="29"/>
        <v>69.285714285714278</v>
      </c>
      <c r="P88" s="128">
        <f t="shared" si="29"/>
        <v>94.657762938230391</v>
      </c>
      <c r="Q88" s="128">
        <f t="shared" si="29"/>
        <v>69.831932773109244</v>
      </c>
      <c r="R88" s="128">
        <f t="shared" si="29"/>
        <v>113.13485113835375</v>
      </c>
      <c r="S88" s="128">
        <f t="shared" si="29"/>
        <v>259.50413223140498</v>
      </c>
      <c r="T88" s="128">
        <f t="shared" si="29"/>
        <v>259.64285714285717</v>
      </c>
      <c r="U88" s="128">
        <f t="shared" si="29"/>
        <v>104.24528301886791</v>
      </c>
      <c r="V88" s="128">
        <f t="shared" si="29"/>
        <v>109.70149253731343</v>
      </c>
    </row>
    <row r="89" spans="1:24" x14ac:dyDescent="0.35">
      <c r="A89" s="157"/>
      <c r="C89" s="126" t="s">
        <v>234</v>
      </c>
      <c r="D89" s="128">
        <f t="shared" ref="D89:V89" si="30">D44/D36*100</f>
        <v>188.01498127340827</v>
      </c>
      <c r="E89" s="128">
        <f t="shared" si="30"/>
        <v>114.13427561837455</v>
      </c>
      <c r="F89" s="128">
        <f t="shared" si="30"/>
        <v>171.26436781609195</v>
      </c>
      <c r="G89" s="128">
        <f t="shared" si="30"/>
        <v>58.792650918635182</v>
      </c>
      <c r="H89" s="128">
        <f t="shared" si="30"/>
        <v>104.91283676703644</v>
      </c>
      <c r="I89" s="128">
        <f t="shared" si="30"/>
        <v>104.3046357615894</v>
      </c>
      <c r="J89" s="128">
        <f t="shared" si="30"/>
        <v>56.643356643356647</v>
      </c>
      <c r="K89" s="128">
        <f t="shared" si="30"/>
        <v>96.440129449838196</v>
      </c>
      <c r="L89" s="128">
        <f t="shared" si="30"/>
        <v>145.57823129251702</v>
      </c>
      <c r="M89" s="128">
        <f t="shared" si="30"/>
        <v>92.421441774491669</v>
      </c>
      <c r="N89" s="128">
        <f t="shared" si="30"/>
        <v>77.695167286245351</v>
      </c>
      <c r="O89" s="128">
        <f t="shared" si="30"/>
        <v>142.14285714285714</v>
      </c>
      <c r="P89" s="128">
        <f t="shared" si="30"/>
        <v>84.641068447412366</v>
      </c>
      <c r="Q89" s="128">
        <f t="shared" si="30"/>
        <v>108.40336134453781</v>
      </c>
      <c r="R89" s="128">
        <f t="shared" si="30"/>
        <v>116.28721541155869</v>
      </c>
      <c r="S89" s="128">
        <f t="shared" si="30"/>
        <v>72.727272727272734</v>
      </c>
      <c r="T89" s="128">
        <f t="shared" si="30"/>
        <v>91.071428571428569</v>
      </c>
      <c r="U89" s="128">
        <f t="shared" si="30"/>
        <v>132.0754716981132</v>
      </c>
      <c r="V89" s="128">
        <f t="shared" si="30"/>
        <v>209.70149253731341</v>
      </c>
    </row>
    <row r="90" spans="1:24" x14ac:dyDescent="0.35">
      <c r="A90" s="157"/>
      <c r="C90" s="126" t="s">
        <v>236</v>
      </c>
      <c r="D90" s="128">
        <f t="shared" ref="D90:V90" si="31">D45/D36*100</f>
        <v>124.71910112359549</v>
      </c>
      <c r="E90" s="128">
        <f t="shared" si="31"/>
        <v>104.7703180212014</v>
      </c>
      <c r="F90" s="128">
        <f t="shared" si="31"/>
        <v>85.632183908045974</v>
      </c>
      <c r="G90" s="128">
        <f t="shared" si="31"/>
        <v>96.587926509186346</v>
      </c>
      <c r="H90" s="128">
        <f t="shared" si="31"/>
        <v>104.43740095087163</v>
      </c>
      <c r="I90" s="128">
        <f t="shared" si="31"/>
        <v>66.88741721854305</v>
      </c>
      <c r="J90" s="128">
        <f t="shared" si="31"/>
        <v>82.167832167832174</v>
      </c>
      <c r="K90" s="128">
        <f t="shared" si="31"/>
        <v>90.291262135922338</v>
      </c>
      <c r="L90" s="128">
        <f t="shared" si="31"/>
        <v>119.72789115646259</v>
      </c>
      <c r="M90" s="128">
        <f t="shared" si="31"/>
        <v>118.29944547134936</v>
      </c>
      <c r="N90" s="128">
        <f t="shared" si="31"/>
        <v>110.03717472118961</v>
      </c>
      <c r="O90" s="128">
        <f t="shared" si="31"/>
        <v>32.857142857142861</v>
      </c>
      <c r="P90" s="128">
        <f t="shared" si="31"/>
        <v>83.973288814691145</v>
      </c>
      <c r="Q90" s="128">
        <f t="shared" si="31"/>
        <v>74.537815126050404</v>
      </c>
      <c r="R90" s="128">
        <f t="shared" si="31"/>
        <v>99.824868651488615</v>
      </c>
      <c r="S90" s="128">
        <f t="shared" si="31"/>
        <v>265.28925619834712</v>
      </c>
      <c r="T90" s="128">
        <f t="shared" si="31"/>
        <v>174.28571428571428</v>
      </c>
      <c r="U90" s="128">
        <f t="shared" si="31"/>
        <v>106.60377358490565</v>
      </c>
      <c r="V90" s="128">
        <f t="shared" si="31"/>
        <v>283.58208955223876</v>
      </c>
    </row>
    <row r="91" spans="1:24" x14ac:dyDescent="0.35">
      <c r="A91" s="157"/>
      <c r="C91" s="126" t="s">
        <v>238</v>
      </c>
      <c r="D91" s="128">
        <f t="shared" ref="D91:V91" si="32">D46/D36*100</f>
        <v>109.73782771535581</v>
      </c>
      <c r="E91" s="128">
        <f t="shared" si="32"/>
        <v>132.86219081272085</v>
      </c>
      <c r="F91" s="128">
        <f t="shared" si="32"/>
        <v>216.09195402298852</v>
      </c>
      <c r="G91" s="128">
        <f t="shared" si="32"/>
        <v>37.795275590551178</v>
      </c>
      <c r="H91" s="128">
        <f t="shared" si="32"/>
        <v>99.366085578446913</v>
      </c>
      <c r="I91" s="128">
        <f t="shared" si="32"/>
        <v>68.543046357615893</v>
      </c>
      <c r="J91" s="128">
        <f t="shared" si="32"/>
        <v>30.76923076923077</v>
      </c>
      <c r="K91" s="128">
        <f t="shared" si="32"/>
        <v>102.2653721682848</v>
      </c>
      <c r="L91" s="128">
        <f t="shared" si="32"/>
        <v>295.91836734693879</v>
      </c>
      <c r="M91" s="128">
        <f t="shared" si="32"/>
        <v>31.608133086876155</v>
      </c>
      <c r="N91" s="128">
        <f t="shared" si="32"/>
        <v>56.505576208178439</v>
      </c>
      <c r="O91" s="128">
        <f t="shared" si="32"/>
        <v>170</v>
      </c>
      <c r="P91" s="128">
        <f t="shared" si="32"/>
        <v>102.5041736227045</v>
      </c>
      <c r="Q91" s="128">
        <f t="shared" si="32"/>
        <v>39.411764705882355</v>
      </c>
      <c r="R91" s="128">
        <f t="shared" si="32"/>
        <v>82.83712784588441</v>
      </c>
      <c r="S91" s="128">
        <f t="shared" si="32"/>
        <v>561.15702479338847</v>
      </c>
      <c r="T91" s="128">
        <f t="shared" si="32"/>
        <v>95.357142857142861</v>
      </c>
      <c r="U91" s="128">
        <f t="shared" si="32"/>
        <v>30.188679245283019</v>
      </c>
      <c r="V91" s="128">
        <f t="shared" si="32"/>
        <v>226.86567164179104</v>
      </c>
      <c r="W91" s="128"/>
      <c r="X91" s="128"/>
    </row>
    <row r="92" spans="1:24" x14ac:dyDescent="0.35">
      <c r="A92" s="129"/>
    </row>
    <row r="93" spans="1:24" ht="15.5" customHeight="1" x14ac:dyDescent="0.35">
      <c r="A93" s="157" t="s">
        <v>267</v>
      </c>
      <c r="B93" s="124" t="s">
        <v>268</v>
      </c>
      <c r="C93" s="125"/>
      <c r="D93" s="126"/>
      <c r="E93" s="126"/>
    </row>
    <row r="94" spans="1:24" x14ac:dyDescent="0.35">
      <c r="A94" s="157"/>
      <c r="B94" s="109" t="s">
        <v>269</v>
      </c>
      <c r="C94" s="126" t="s">
        <v>216</v>
      </c>
      <c r="D94" s="109">
        <v>22.1</v>
      </c>
      <c r="E94" s="109">
        <v>59.7</v>
      </c>
      <c r="F94" s="109">
        <v>2.97</v>
      </c>
      <c r="G94" s="109">
        <v>5.75</v>
      </c>
      <c r="H94" s="109">
        <v>63.8</v>
      </c>
      <c r="I94" s="109">
        <v>2.09</v>
      </c>
      <c r="J94" s="109">
        <v>4.76</v>
      </c>
      <c r="K94" s="109">
        <v>9.34</v>
      </c>
      <c r="L94" s="109">
        <v>3.56</v>
      </c>
      <c r="M94" s="109">
        <v>8.02</v>
      </c>
      <c r="N94" s="109">
        <v>35.799999999999997</v>
      </c>
      <c r="O94" s="109">
        <v>1.31</v>
      </c>
      <c r="P94" s="109">
        <v>43.2</v>
      </c>
      <c r="Q94" s="109">
        <v>2.21</v>
      </c>
      <c r="R94" s="109">
        <v>59.7</v>
      </c>
      <c r="S94" s="109">
        <v>0.56000000000000005</v>
      </c>
      <c r="T94" s="109">
        <v>28.2</v>
      </c>
      <c r="U94" s="109">
        <v>0.93</v>
      </c>
      <c r="V94" s="109">
        <v>3.31</v>
      </c>
    </row>
    <row r="95" spans="1:24" x14ac:dyDescent="0.35">
      <c r="A95" s="157"/>
      <c r="B95" s="109" t="s">
        <v>270</v>
      </c>
      <c r="C95" s="126" t="s">
        <v>218</v>
      </c>
      <c r="D95" s="109">
        <v>20.399999999999999</v>
      </c>
      <c r="E95" s="109">
        <v>64.3</v>
      </c>
      <c r="F95" s="109">
        <v>4.55</v>
      </c>
      <c r="G95" s="109">
        <v>5.07</v>
      </c>
      <c r="H95" s="109">
        <v>62.3</v>
      </c>
      <c r="I95" s="109">
        <v>3.65</v>
      </c>
      <c r="J95" s="109">
        <v>3.63</v>
      </c>
      <c r="K95" s="109">
        <v>14.3</v>
      </c>
      <c r="L95" s="109">
        <v>6.74</v>
      </c>
      <c r="M95" s="109">
        <v>8.7899999999999991</v>
      </c>
      <c r="N95" s="109">
        <v>30.8</v>
      </c>
      <c r="O95" s="109">
        <v>1.25</v>
      </c>
      <c r="P95" s="109">
        <v>47.7</v>
      </c>
      <c r="Q95" s="109">
        <v>2.44</v>
      </c>
      <c r="R95" s="109">
        <v>55.4</v>
      </c>
      <c r="S95" s="109">
        <v>0.46</v>
      </c>
      <c r="T95" s="109">
        <v>5.22</v>
      </c>
      <c r="U95" s="109">
        <v>0.78</v>
      </c>
      <c r="V95" s="109">
        <v>4.21</v>
      </c>
    </row>
    <row r="96" spans="1:24" x14ac:dyDescent="0.35">
      <c r="A96" s="157"/>
      <c r="B96" s="109" t="s">
        <v>271</v>
      </c>
      <c r="C96" s="126" t="s">
        <v>220</v>
      </c>
      <c r="D96" s="109">
        <v>13.2</v>
      </c>
      <c r="E96" s="109">
        <v>59.3</v>
      </c>
      <c r="F96" s="109">
        <v>1.32</v>
      </c>
      <c r="G96" s="109">
        <v>3.54</v>
      </c>
      <c r="H96" s="109">
        <v>66.599999999999994</v>
      </c>
      <c r="I96" s="109">
        <v>0.73</v>
      </c>
      <c r="J96" s="109">
        <v>2.75</v>
      </c>
      <c r="K96" s="109">
        <v>15</v>
      </c>
      <c r="L96" s="109">
        <v>2.52</v>
      </c>
      <c r="M96" s="109">
        <v>4.8499999999999996</v>
      </c>
      <c r="N96" s="109">
        <v>37.700000000000003</v>
      </c>
      <c r="O96" s="109">
        <v>1.06</v>
      </c>
      <c r="P96" s="109">
        <v>40.1</v>
      </c>
      <c r="Q96" s="109">
        <v>1.1399999999999999</v>
      </c>
      <c r="R96" s="109">
        <v>39.200000000000003</v>
      </c>
      <c r="S96" s="109">
        <v>4.28</v>
      </c>
      <c r="T96" s="109">
        <v>13.3</v>
      </c>
      <c r="U96" s="109">
        <v>0.38</v>
      </c>
      <c r="V96" s="109">
        <v>5.92</v>
      </c>
    </row>
    <row r="97" spans="1:22" x14ac:dyDescent="0.35">
      <c r="A97" s="157"/>
      <c r="B97" s="109" t="s">
        <v>272</v>
      </c>
      <c r="C97" s="126" t="s">
        <v>222</v>
      </c>
      <c r="D97" s="109">
        <v>6.57</v>
      </c>
      <c r="E97" s="109">
        <v>57.4</v>
      </c>
      <c r="F97" s="109">
        <v>2.4700000000000002</v>
      </c>
      <c r="G97" s="109">
        <v>3.48</v>
      </c>
      <c r="H97" s="109">
        <v>65.2</v>
      </c>
      <c r="I97" s="109">
        <v>1.52</v>
      </c>
      <c r="J97" s="109">
        <v>3</v>
      </c>
      <c r="K97" s="109">
        <v>17.600000000000001</v>
      </c>
      <c r="L97" s="109">
        <v>5.82</v>
      </c>
      <c r="M97" s="109">
        <v>4.59</v>
      </c>
      <c r="N97" s="109">
        <v>38.799999999999997</v>
      </c>
      <c r="O97" s="109">
        <v>2.2999999999999998</v>
      </c>
      <c r="P97" s="109">
        <v>44</v>
      </c>
      <c r="Q97" s="109">
        <v>1.02</v>
      </c>
      <c r="R97" s="109">
        <v>49.9</v>
      </c>
      <c r="S97" s="109">
        <v>0.4</v>
      </c>
      <c r="T97" s="109">
        <v>5.57</v>
      </c>
      <c r="U97" s="109">
        <v>0.2</v>
      </c>
      <c r="V97" s="109">
        <v>30</v>
      </c>
    </row>
    <row r="98" spans="1:22" x14ac:dyDescent="0.35">
      <c r="A98" s="157"/>
      <c r="B98" s="109" t="s">
        <v>273</v>
      </c>
      <c r="C98" s="126" t="s">
        <v>224</v>
      </c>
      <c r="D98" s="109">
        <v>10.3</v>
      </c>
      <c r="E98" s="109">
        <v>57.6</v>
      </c>
      <c r="F98" s="109">
        <v>4.21</v>
      </c>
      <c r="G98" s="109">
        <v>4.8099999999999996</v>
      </c>
      <c r="H98" s="109">
        <v>63.9</v>
      </c>
      <c r="I98" s="109">
        <v>2.76</v>
      </c>
      <c r="J98" s="109">
        <v>3.05</v>
      </c>
      <c r="K98" s="109">
        <v>15.7</v>
      </c>
      <c r="L98" s="109">
        <v>6.5</v>
      </c>
      <c r="M98" s="109">
        <v>9.2899999999999991</v>
      </c>
      <c r="N98" s="109">
        <v>35</v>
      </c>
      <c r="O98" s="109">
        <v>1.3</v>
      </c>
      <c r="P98" s="109">
        <v>47.6</v>
      </c>
      <c r="Q98" s="109">
        <v>1.75</v>
      </c>
      <c r="R98" s="109">
        <v>62.2</v>
      </c>
      <c r="S98" s="109">
        <v>0.65</v>
      </c>
      <c r="T98" s="109">
        <v>22.5</v>
      </c>
      <c r="U98" s="109">
        <v>0.49</v>
      </c>
      <c r="V98" s="109">
        <v>19.3</v>
      </c>
    </row>
    <row r="99" spans="1:22" x14ac:dyDescent="0.35">
      <c r="A99" s="157"/>
      <c r="B99" s="109" t="s">
        <v>274</v>
      </c>
      <c r="C99" s="126" t="s">
        <v>226</v>
      </c>
      <c r="D99" s="109">
        <v>13.2</v>
      </c>
      <c r="E99" s="109">
        <v>56.7</v>
      </c>
      <c r="F99" s="109">
        <v>2.98</v>
      </c>
      <c r="G99" s="109">
        <v>4.9800000000000004</v>
      </c>
      <c r="H99" s="109">
        <v>62.1</v>
      </c>
      <c r="I99" s="109">
        <v>1.73</v>
      </c>
      <c r="J99" s="109">
        <v>2.72</v>
      </c>
      <c r="K99" s="109">
        <v>18.600000000000001</v>
      </c>
      <c r="L99" s="109">
        <v>6.24</v>
      </c>
      <c r="M99" s="109">
        <v>11.2</v>
      </c>
      <c r="N99" s="109">
        <v>37.6</v>
      </c>
      <c r="O99" s="109">
        <v>1.93</v>
      </c>
      <c r="P99" s="109">
        <v>50.9</v>
      </c>
      <c r="Q99" s="109">
        <v>2.06</v>
      </c>
      <c r="R99" s="109">
        <v>57.7</v>
      </c>
      <c r="S99" s="109">
        <v>0.44</v>
      </c>
      <c r="T99" s="109">
        <v>13.4</v>
      </c>
      <c r="U99" s="109">
        <v>0.28999999999999998</v>
      </c>
      <c r="V99" s="109">
        <v>19.100000000000001</v>
      </c>
    </row>
    <row r="100" spans="1:22" x14ac:dyDescent="0.35">
      <c r="A100" s="157"/>
      <c r="B100" s="109" t="s">
        <v>275</v>
      </c>
      <c r="C100" s="126" t="s">
        <v>228</v>
      </c>
      <c r="D100" s="109">
        <v>8.2200000000000006</v>
      </c>
      <c r="E100" s="109">
        <v>62.6</v>
      </c>
      <c r="F100" s="109">
        <v>3.63</v>
      </c>
      <c r="G100" s="109">
        <v>5.38</v>
      </c>
      <c r="H100" s="109">
        <v>60.2</v>
      </c>
      <c r="I100" s="109">
        <v>1.98</v>
      </c>
      <c r="J100" s="109">
        <v>2.5499999999999998</v>
      </c>
      <c r="K100" s="109">
        <v>25.2</v>
      </c>
      <c r="L100" s="109">
        <v>7.42</v>
      </c>
      <c r="M100" s="109">
        <v>12.3</v>
      </c>
      <c r="N100" s="109">
        <v>32.299999999999997</v>
      </c>
      <c r="O100" s="109">
        <v>0.86</v>
      </c>
      <c r="P100" s="109">
        <v>49</v>
      </c>
      <c r="Q100" s="109">
        <v>2.12</v>
      </c>
      <c r="R100" s="109">
        <v>48.5</v>
      </c>
      <c r="S100" s="109">
        <v>0.82</v>
      </c>
      <c r="T100" s="109">
        <v>18.7</v>
      </c>
      <c r="U100" s="109">
        <v>0.31</v>
      </c>
      <c r="V100" s="109">
        <v>10.5</v>
      </c>
    </row>
    <row r="101" spans="1:22" x14ac:dyDescent="0.35">
      <c r="A101" s="157"/>
      <c r="B101" s="109" t="s">
        <v>276</v>
      </c>
      <c r="C101" s="126" t="s">
        <v>230</v>
      </c>
      <c r="D101" s="109">
        <v>13.1</v>
      </c>
      <c r="E101" s="109">
        <v>63</v>
      </c>
      <c r="F101" s="109">
        <v>3.2</v>
      </c>
      <c r="G101" s="109">
        <v>4.59</v>
      </c>
      <c r="H101" s="109">
        <v>62.2</v>
      </c>
      <c r="I101" s="109">
        <v>1.85</v>
      </c>
      <c r="J101" s="109">
        <v>2.4300000000000002</v>
      </c>
      <c r="K101" s="109">
        <v>19.5</v>
      </c>
      <c r="L101" s="109">
        <v>7.07</v>
      </c>
      <c r="M101" s="109">
        <v>8.91</v>
      </c>
      <c r="N101" s="109">
        <v>30.4</v>
      </c>
      <c r="O101" s="109">
        <v>1.1299999999999999</v>
      </c>
      <c r="P101" s="109">
        <v>51.6</v>
      </c>
      <c r="Q101" s="109">
        <v>2.34</v>
      </c>
      <c r="R101" s="109">
        <v>57.7</v>
      </c>
      <c r="S101" s="109">
        <v>0.68</v>
      </c>
      <c r="T101" s="109">
        <v>17.899999999999999</v>
      </c>
      <c r="U101" s="109">
        <v>0.51</v>
      </c>
      <c r="V101" s="109">
        <v>31.2</v>
      </c>
    </row>
    <row r="102" spans="1:22" x14ac:dyDescent="0.35">
      <c r="A102" s="157"/>
      <c r="B102" s="109" t="s">
        <v>277</v>
      </c>
      <c r="C102" s="126" t="s">
        <v>232</v>
      </c>
      <c r="D102" s="109">
        <v>10.5</v>
      </c>
      <c r="E102" s="109">
        <v>65</v>
      </c>
      <c r="F102" s="109">
        <v>2.94</v>
      </c>
      <c r="G102" s="109">
        <v>2.6</v>
      </c>
      <c r="H102" s="109">
        <v>62.9</v>
      </c>
      <c r="I102" s="109">
        <v>1.6</v>
      </c>
      <c r="J102" s="109">
        <v>1.53</v>
      </c>
      <c r="K102" s="109">
        <v>21.6</v>
      </c>
      <c r="L102" s="109">
        <v>5.32</v>
      </c>
      <c r="M102" s="109">
        <v>4.84</v>
      </c>
      <c r="N102" s="109">
        <v>29.7</v>
      </c>
      <c r="O102" s="109">
        <v>0.59</v>
      </c>
      <c r="P102" s="109">
        <v>54.8</v>
      </c>
      <c r="Q102" s="109">
        <v>1.52</v>
      </c>
      <c r="R102" s="109">
        <v>57.5</v>
      </c>
      <c r="S102" s="109">
        <v>1.08</v>
      </c>
      <c r="T102" s="109">
        <v>11.5</v>
      </c>
      <c r="U102" s="109">
        <v>0.27</v>
      </c>
      <c r="V102" s="109">
        <v>4.58</v>
      </c>
    </row>
    <row r="103" spans="1:22" x14ac:dyDescent="0.35">
      <c r="A103" s="157"/>
      <c r="B103" s="109" t="s">
        <v>278</v>
      </c>
      <c r="C103" s="126" t="s">
        <v>234</v>
      </c>
      <c r="D103" s="109">
        <v>9.27</v>
      </c>
      <c r="E103" s="109">
        <v>65.7</v>
      </c>
      <c r="F103" s="109">
        <v>1.95</v>
      </c>
      <c r="G103" s="109">
        <v>5.01</v>
      </c>
      <c r="H103" s="109">
        <v>63.6</v>
      </c>
      <c r="I103" s="109">
        <v>0.86</v>
      </c>
      <c r="J103" s="109">
        <v>2.76</v>
      </c>
      <c r="K103" s="109">
        <v>18.3</v>
      </c>
      <c r="L103" s="109">
        <v>3.76</v>
      </c>
      <c r="M103" s="109">
        <v>11.8</v>
      </c>
      <c r="N103" s="109">
        <v>27.1</v>
      </c>
      <c r="O103" s="109">
        <v>0.64</v>
      </c>
      <c r="P103" s="109">
        <v>51.9</v>
      </c>
      <c r="Q103" s="109">
        <v>2.8</v>
      </c>
      <c r="R103" s="109">
        <v>56.2</v>
      </c>
      <c r="S103" s="109">
        <v>0.44</v>
      </c>
      <c r="T103" s="109">
        <v>15.6</v>
      </c>
      <c r="U103" s="109">
        <v>0.41</v>
      </c>
      <c r="V103" s="109">
        <v>13.2</v>
      </c>
    </row>
    <row r="104" spans="1:22" x14ac:dyDescent="0.35">
      <c r="A104" s="157"/>
      <c r="B104" s="109" t="s">
        <v>279</v>
      </c>
      <c r="C104" s="126" t="s">
        <v>236</v>
      </c>
      <c r="D104" s="109">
        <v>9.9499999999999993</v>
      </c>
      <c r="E104" s="109">
        <v>57.8</v>
      </c>
      <c r="F104" s="109">
        <v>1.26</v>
      </c>
      <c r="G104" s="109">
        <v>7.05</v>
      </c>
      <c r="H104" s="109">
        <v>64</v>
      </c>
      <c r="I104" s="109">
        <v>0.52</v>
      </c>
      <c r="J104" s="109">
        <v>3.16</v>
      </c>
      <c r="K104" s="109">
        <v>18.899999999999999</v>
      </c>
      <c r="L104" s="109">
        <v>3.05</v>
      </c>
      <c r="M104" s="109">
        <v>17.600000000000001</v>
      </c>
      <c r="N104" s="109">
        <v>36.299999999999997</v>
      </c>
      <c r="O104" s="109">
        <v>0.74</v>
      </c>
      <c r="P104" s="109">
        <v>53.4</v>
      </c>
      <c r="Q104" s="109">
        <v>1.76</v>
      </c>
      <c r="R104" s="109">
        <v>40.5</v>
      </c>
      <c r="S104" s="109">
        <v>0.48</v>
      </c>
      <c r="T104" s="109">
        <v>15.8</v>
      </c>
      <c r="U104" s="109">
        <v>0.44</v>
      </c>
      <c r="V104" s="109">
        <v>26.2</v>
      </c>
    </row>
    <row r="105" spans="1:22" x14ac:dyDescent="0.35">
      <c r="A105" s="157"/>
      <c r="B105" s="109" t="s">
        <v>280</v>
      </c>
      <c r="C105" s="126" t="s">
        <v>238</v>
      </c>
      <c r="D105" s="109">
        <v>20.100000000000001</v>
      </c>
      <c r="E105" s="109">
        <v>67.5</v>
      </c>
      <c r="F105" s="109">
        <v>2.6</v>
      </c>
      <c r="G105" s="109">
        <v>4.71</v>
      </c>
      <c r="H105" s="109">
        <v>61.1</v>
      </c>
      <c r="I105" s="109">
        <v>1.45</v>
      </c>
      <c r="J105" s="109">
        <v>2.1800000000000002</v>
      </c>
      <c r="K105" s="109">
        <v>27.7</v>
      </c>
      <c r="L105" s="109">
        <v>6.31</v>
      </c>
      <c r="M105" s="109">
        <v>11.4</v>
      </c>
      <c r="N105" s="109">
        <v>26.8</v>
      </c>
      <c r="O105" s="109">
        <v>0.92</v>
      </c>
      <c r="P105" s="109">
        <v>48.6</v>
      </c>
      <c r="Q105" s="109">
        <v>2.77</v>
      </c>
      <c r="R105" s="109">
        <v>40.6</v>
      </c>
      <c r="S105" s="109">
        <v>0.65</v>
      </c>
      <c r="T105" s="109">
        <v>12.2</v>
      </c>
      <c r="U105" s="109">
        <v>0.6</v>
      </c>
      <c r="V105" s="109">
        <v>12.6</v>
      </c>
    </row>
    <row r="106" spans="1:22" x14ac:dyDescent="0.35">
      <c r="A106" s="157"/>
      <c r="C106" s="126"/>
    </row>
    <row r="107" spans="1:22" x14ac:dyDescent="0.35">
      <c r="A107" s="157"/>
    </row>
    <row r="108" spans="1:22" x14ac:dyDescent="0.35">
      <c r="A108" s="157"/>
      <c r="B108" s="124" t="s">
        <v>281</v>
      </c>
    </row>
    <row r="109" spans="1:22" x14ac:dyDescent="0.35">
      <c r="A109" s="157"/>
      <c r="B109" s="109" t="s">
        <v>282</v>
      </c>
      <c r="C109" s="126" t="s">
        <v>216</v>
      </c>
      <c r="D109" s="109">
        <v>28</v>
      </c>
      <c r="E109" s="109">
        <v>66</v>
      </c>
      <c r="F109" s="109">
        <v>2.12</v>
      </c>
      <c r="G109" s="109">
        <v>3.31</v>
      </c>
      <c r="H109" s="109">
        <v>66.099999999999994</v>
      </c>
      <c r="I109" s="109">
        <v>0.43</v>
      </c>
      <c r="J109" s="109">
        <v>2.06</v>
      </c>
      <c r="K109" s="109">
        <v>26.7</v>
      </c>
      <c r="L109" s="109">
        <v>5.07</v>
      </c>
      <c r="M109" s="109">
        <v>5.89</v>
      </c>
      <c r="N109" s="109">
        <v>29.2</v>
      </c>
      <c r="O109" s="109">
        <v>0.18</v>
      </c>
      <c r="P109" s="109">
        <v>51.5</v>
      </c>
      <c r="Q109" s="109">
        <v>2.0699999999999998</v>
      </c>
      <c r="R109" s="109">
        <v>48.7</v>
      </c>
      <c r="S109" s="109">
        <v>2.44</v>
      </c>
      <c r="T109" s="109">
        <v>6.65</v>
      </c>
      <c r="U109" s="109">
        <v>0.6</v>
      </c>
      <c r="V109" s="109">
        <v>9.5</v>
      </c>
    </row>
    <row r="110" spans="1:22" x14ac:dyDescent="0.35">
      <c r="A110" s="157"/>
      <c r="B110" s="109" t="s">
        <v>283</v>
      </c>
      <c r="C110" s="126" t="s">
        <v>218</v>
      </c>
      <c r="D110" s="109">
        <v>16.5</v>
      </c>
      <c r="E110" s="109">
        <v>65.3</v>
      </c>
      <c r="F110" s="109">
        <v>2.71</v>
      </c>
      <c r="G110" s="109">
        <v>2.94</v>
      </c>
      <c r="H110" s="109">
        <v>66.099999999999994</v>
      </c>
      <c r="I110" s="109">
        <v>0.83</v>
      </c>
      <c r="J110" s="109">
        <v>1.59</v>
      </c>
      <c r="K110" s="109">
        <v>27.7</v>
      </c>
      <c r="L110" s="109">
        <v>4.78</v>
      </c>
      <c r="M110" s="109">
        <v>5.51</v>
      </c>
      <c r="N110" s="109">
        <v>29.6</v>
      </c>
      <c r="O110" s="109">
        <v>0.53</v>
      </c>
      <c r="P110" s="109">
        <v>38.799999999999997</v>
      </c>
      <c r="Q110" s="109">
        <v>1.41</v>
      </c>
      <c r="R110" s="109">
        <v>41.2</v>
      </c>
      <c r="S110" s="109">
        <v>2.34</v>
      </c>
      <c r="T110" s="109">
        <v>4.07</v>
      </c>
      <c r="U110" s="109">
        <v>0.31</v>
      </c>
      <c r="V110" s="109">
        <v>13.1</v>
      </c>
    </row>
    <row r="111" spans="1:22" x14ac:dyDescent="0.35">
      <c r="A111" s="157"/>
      <c r="B111" s="109" t="s">
        <v>284</v>
      </c>
      <c r="C111" s="126" t="s">
        <v>220</v>
      </c>
      <c r="D111" s="109">
        <v>19.3</v>
      </c>
      <c r="E111" s="109">
        <v>67.400000000000006</v>
      </c>
      <c r="F111" s="109">
        <v>2.0499999999999998</v>
      </c>
      <c r="G111" s="109">
        <v>1.76</v>
      </c>
      <c r="H111" s="109">
        <v>69.2</v>
      </c>
      <c r="I111" s="109">
        <v>0.5</v>
      </c>
      <c r="J111" s="109">
        <v>0.96</v>
      </c>
      <c r="K111" s="109">
        <v>24.4</v>
      </c>
      <c r="L111" s="109">
        <v>4.99</v>
      </c>
      <c r="M111" s="109">
        <v>3.56</v>
      </c>
      <c r="N111" s="109">
        <v>27.4</v>
      </c>
      <c r="O111" s="109">
        <v>0.3</v>
      </c>
      <c r="P111" s="109">
        <v>45.5</v>
      </c>
      <c r="Q111" s="109">
        <v>1.77</v>
      </c>
      <c r="R111" s="109">
        <v>47.8</v>
      </c>
      <c r="S111" s="109">
        <v>2.33</v>
      </c>
      <c r="T111" s="109">
        <v>2.59</v>
      </c>
      <c r="U111" s="109">
        <v>0.39</v>
      </c>
      <c r="V111" s="109">
        <v>14.3</v>
      </c>
    </row>
    <row r="112" spans="1:22" x14ac:dyDescent="0.35">
      <c r="A112" s="157"/>
      <c r="B112" s="109" t="s">
        <v>285</v>
      </c>
      <c r="C112" s="126" t="s">
        <v>222</v>
      </c>
      <c r="D112" s="109">
        <v>21.5</v>
      </c>
      <c r="E112" s="109">
        <v>69</v>
      </c>
      <c r="F112" s="109">
        <v>2.77</v>
      </c>
      <c r="G112" s="109">
        <v>1.8</v>
      </c>
      <c r="H112" s="109">
        <v>67.8</v>
      </c>
      <c r="I112" s="109">
        <v>0.62</v>
      </c>
      <c r="J112" s="109">
        <v>0.93</v>
      </c>
      <c r="K112" s="109">
        <v>26.1</v>
      </c>
      <c r="L112" s="109">
        <v>6.99</v>
      </c>
      <c r="M112" s="109">
        <v>3.96</v>
      </c>
      <c r="N112" s="109">
        <v>25.2</v>
      </c>
      <c r="O112" s="109">
        <v>0.24</v>
      </c>
      <c r="P112" s="109">
        <v>49</v>
      </c>
      <c r="Q112" s="109">
        <v>2.37</v>
      </c>
      <c r="R112" s="109">
        <v>57.2</v>
      </c>
      <c r="S112" s="109">
        <v>3.41</v>
      </c>
      <c r="T112" s="109">
        <v>3.51</v>
      </c>
      <c r="U112" s="109">
        <v>0.57999999999999996</v>
      </c>
      <c r="V112" s="109">
        <v>10.9</v>
      </c>
    </row>
    <row r="113" spans="1:22" x14ac:dyDescent="0.35">
      <c r="A113" s="157"/>
      <c r="B113" s="109" t="s">
        <v>286</v>
      </c>
      <c r="C113" s="126" t="s">
        <v>224</v>
      </c>
      <c r="D113" s="109">
        <v>35.4</v>
      </c>
      <c r="E113" s="109">
        <v>59.3</v>
      </c>
      <c r="F113" s="109">
        <v>2.36</v>
      </c>
      <c r="G113" s="109">
        <v>1.8</v>
      </c>
      <c r="H113" s="109">
        <v>68.099999999999994</v>
      </c>
      <c r="I113" s="109">
        <v>0.56000000000000005</v>
      </c>
      <c r="J113" s="109">
        <v>0.88</v>
      </c>
      <c r="K113" s="109">
        <v>25.7</v>
      </c>
      <c r="L113" s="109">
        <v>5.83</v>
      </c>
      <c r="M113" s="109">
        <v>3.74</v>
      </c>
      <c r="N113" s="109">
        <v>35.700000000000003</v>
      </c>
      <c r="O113" s="109">
        <v>0.39</v>
      </c>
      <c r="P113" s="109">
        <v>50.5</v>
      </c>
      <c r="Q113" s="109">
        <v>2.15</v>
      </c>
      <c r="R113" s="109">
        <v>44.2</v>
      </c>
      <c r="S113" s="109">
        <v>2.4500000000000002</v>
      </c>
      <c r="T113" s="109">
        <v>4.8600000000000003</v>
      </c>
      <c r="U113" s="109">
        <v>0.68</v>
      </c>
      <c r="V113" s="109">
        <v>6.47</v>
      </c>
    </row>
    <row r="114" spans="1:22" x14ac:dyDescent="0.35">
      <c r="A114" s="157"/>
      <c r="B114" s="109" t="s">
        <v>287</v>
      </c>
      <c r="C114" s="126" t="s">
        <v>226</v>
      </c>
      <c r="D114" s="109">
        <v>29.1</v>
      </c>
      <c r="E114" s="109">
        <v>57.8</v>
      </c>
      <c r="F114" s="109">
        <v>2.2599999999999998</v>
      </c>
      <c r="G114" s="109">
        <v>2.83</v>
      </c>
      <c r="H114" s="109">
        <v>70.3</v>
      </c>
      <c r="I114" s="109">
        <v>0.5</v>
      </c>
      <c r="J114" s="109">
        <v>1.2</v>
      </c>
      <c r="K114" s="109">
        <v>23.1</v>
      </c>
      <c r="L114" s="109">
        <v>6.11</v>
      </c>
      <c r="M114" s="109">
        <v>7.28</v>
      </c>
      <c r="N114" s="109">
        <v>37.5</v>
      </c>
      <c r="O114" s="109">
        <v>0.28999999999999998</v>
      </c>
      <c r="P114" s="109">
        <v>58.2</v>
      </c>
      <c r="Q114" s="109">
        <v>1.36</v>
      </c>
      <c r="R114" s="109">
        <v>46.4</v>
      </c>
      <c r="S114" s="109">
        <v>6.17</v>
      </c>
      <c r="T114" s="109">
        <v>9.99</v>
      </c>
      <c r="U114" s="109">
        <v>0.49</v>
      </c>
      <c r="V114" s="109">
        <v>13.9</v>
      </c>
    </row>
    <row r="115" spans="1:22" x14ac:dyDescent="0.35">
      <c r="A115" s="157"/>
      <c r="B115" s="109" t="s">
        <v>288</v>
      </c>
      <c r="C115" s="126" t="s">
        <v>228</v>
      </c>
      <c r="D115" s="109">
        <v>42.9</v>
      </c>
      <c r="E115" s="109">
        <v>59.2</v>
      </c>
      <c r="F115" s="109">
        <v>2.08</v>
      </c>
      <c r="G115" s="109">
        <v>2.11</v>
      </c>
      <c r="H115" s="109">
        <v>67.5</v>
      </c>
      <c r="I115" s="109">
        <v>0.28999999999999998</v>
      </c>
      <c r="J115" s="109">
        <v>0.8</v>
      </c>
      <c r="K115" s="109">
        <v>26.5</v>
      </c>
      <c r="L115" s="109">
        <v>6</v>
      </c>
      <c r="M115" s="109">
        <v>5.25</v>
      </c>
      <c r="N115" s="109">
        <v>33.799999999999997</v>
      </c>
      <c r="O115" s="109">
        <v>0.27</v>
      </c>
      <c r="P115" s="109">
        <v>45.1</v>
      </c>
      <c r="Q115" s="109">
        <v>1.73</v>
      </c>
      <c r="R115" s="109">
        <v>46.1</v>
      </c>
      <c r="S115" s="109">
        <v>4.33</v>
      </c>
      <c r="T115" s="109">
        <v>7.23</v>
      </c>
      <c r="U115" s="109">
        <v>0.52</v>
      </c>
      <c r="V115" s="109">
        <v>9.16</v>
      </c>
    </row>
    <row r="116" spans="1:22" x14ac:dyDescent="0.35">
      <c r="A116" s="157"/>
      <c r="B116" s="109" t="s">
        <v>289</v>
      </c>
      <c r="C116" s="126" t="s">
        <v>230</v>
      </c>
      <c r="D116" s="109">
        <v>29.9</v>
      </c>
      <c r="E116" s="109">
        <v>61.8</v>
      </c>
      <c r="F116" s="109">
        <v>2.36</v>
      </c>
      <c r="G116" s="109">
        <v>1.7</v>
      </c>
      <c r="H116" s="109">
        <v>66.400000000000006</v>
      </c>
      <c r="I116" s="109">
        <v>0.37</v>
      </c>
      <c r="J116" s="109">
        <v>0.88</v>
      </c>
      <c r="K116" s="109">
        <v>27</v>
      </c>
      <c r="L116" s="109">
        <v>6.04</v>
      </c>
      <c r="M116" s="109">
        <v>3.65</v>
      </c>
      <c r="N116" s="109">
        <v>32</v>
      </c>
      <c r="O116" s="109">
        <v>0.25</v>
      </c>
      <c r="P116" s="109">
        <v>49.9</v>
      </c>
      <c r="Q116" s="109">
        <v>1.87</v>
      </c>
      <c r="R116" s="109">
        <v>45.1</v>
      </c>
      <c r="S116" s="109">
        <v>3.72</v>
      </c>
      <c r="T116" s="109">
        <v>4.0599999999999996</v>
      </c>
      <c r="U116" s="109">
        <v>0.32</v>
      </c>
      <c r="V116" s="109">
        <v>14.4</v>
      </c>
    </row>
    <row r="117" spans="1:22" x14ac:dyDescent="0.35">
      <c r="A117" s="157"/>
      <c r="B117" s="109" t="s">
        <v>290</v>
      </c>
      <c r="C117" s="126" t="s">
        <v>232</v>
      </c>
      <c r="D117" s="109">
        <v>27.7</v>
      </c>
      <c r="E117" s="109">
        <v>68.400000000000006</v>
      </c>
      <c r="F117" s="109">
        <v>3.01</v>
      </c>
      <c r="G117" s="109">
        <v>2.21</v>
      </c>
      <c r="H117" s="109">
        <v>65.599999999999994</v>
      </c>
      <c r="I117" s="109">
        <v>0.48</v>
      </c>
      <c r="J117" s="109">
        <v>1.1100000000000001</v>
      </c>
      <c r="K117" s="109">
        <v>28.1</v>
      </c>
      <c r="L117" s="109">
        <v>8.08</v>
      </c>
      <c r="M117" s="109">
        <v>4.4800000000000004</v>
      </c>
      <c r="N117" s="109">
        <v>24.9</v>
      </c>
      <c r="O117" s="109">
        <v>0.64</v>
      </c>
      <c r="P117" s="109">
        <v>52</v>
      </c>
      <c r="Q117" s="109">
        <v>2.33</v>
      </c>
      <c r="R117" s="109">
        <v>45.3</v>
      </c>
      <c r="S117" s="109">
        <v>4.92</v>
      </c>
      <c r="T117" s="109">
        <v>13.5</v>
      </c>
      <c r="U117" s="109">
        <v>0.55000000000000004</v>
      </c>
      <c r="V117" s="109">
        <v>15.5</v>
      </c>
    </row>
    <row r="118" spans="1:22" x14ac:dyDescent="0.35">
      <c r="A118" s="157"/>
      <c r="B118" s="109" t="s">
        <v>291</v>
      </c>
      <c r="C118" s="126" t="s">
        <v>234</v>
      </c>
      <c r="D118" s="109">
        <v>27.3</v>
      </c>
      <c r="E118" s="109">
        <v>67.7</v>
      </c>
      <c r="F118" s="109">
        <v>2.5</v>
      </c>
      <c r="G118" s="109">
        <v>2.02</v>
      </c>
      <c r="H118" s="109">
        <v>68</v>
      </c>
      <c r="I118" s="109">
        <v>0.47</v>
      </c>
      <c r="J118" s="109">
        <v>1.3</v>
      </c>
      <c r="K118" s="109">
        <v>23.5</v>
      </c>
      <c r="L118" s="109">
        <v>5.87</v>
      </c>
      <c r="M118" s="109">
        <v>3.3</v>
      </c>
      <c r="N118" s="109">
        <v>23.8</v>
      </c>
      <c r="O118" s="109">
        <v>1.83</v>
      </c>
      <c r="P118" s="109">
        <v>62.8</v>
      </c>
      <c r="Q118" s="109">
        <v>2.25</v>
      </c>
      <c r="R118" s="109">
        <v>40.9</v>
      </c>
      <c r="S118" s="109">
        <v>15.3</v>
      </c>
      <c r="T118" s="109">
        <v>16.7</v>
      </c>
      <c r="U118" s="109">
        <v>0.49</v>
      </c>
      <c r="V118" s="109">
        <v>24.3</v>
      </c>
    </row>
    <row r="119" spans="1:22" x14ac:dyDescent="0.35">
      <c r="A119" s="157"/>
      <c r="B119" s="109" t="s">
        <v>292</v>
      </c>
      <c r="C119" s="126" t="s">
        <v>236</v>
      </c>
      <c r="D119" s="109">
        <v>23.5</v>
      </c>
      <c r="E119" s="109">
        <v>75.3</v>
      </c>
      <c r="F119" s="109">
        <v>3.17</v>
      </c>
      <c r="G119" s="109">
        <v>1.79</v>
      </c>
      <c r="H119" s="109">
        <v>68.5</v>
      </c>
      <c r="I119" s="109">
        <v>0.67</v>
      </c>
      <c r="J119" s="109">
        <v>1.1000000000000001</v>
      </c>
      <c r="K119" s="109">
        <v>23.2</v>
      </c>
      <c r="L119" s="109">
        <v>7.8</v>
      </c>
      <c r="M119" s="109">
        <v>3.49</v>
      </c>
      <c r="N119" s="109">
        <v>17.5</v>
      </c>
      <c r="O119" s="109">
        <v>1.48</v>
      </c>
      <c r="P119" s="109">
        <v>73.5</v>
      </c>
      <c r="Q119" s="109">
        <v>3</v>
      </c>
      <c r="R119" s="109">
        <v>51.7</v>
      </c>
      <c r="S119" s="109">
        <v>3.17</v>
      </c>
      <c r="T119" s="109">
        <v>1.68</v>
      </c>
      <c r="U119" s="109">
        <v>1.41</v>
      </c>
      <c r="V119" s="109">
        <v>20.7</v>
      </c>
    </row>
    <row r="120" spans="1:22" x14ac:dyDescent="0.35">
      <c r="A120" s="157"/>
      <c r="B120" s="109" t="s">
        <v>293</v>
      </c>
      <c r="C120" s="126" t="s">
        <v>238</v>
      </c>
      <c r="D120" s="109">
        <v>34.1</v>
      </c>
      <c r="E120" s="109">
        <v>75.400000000000006</v>
      </c>
      <c r="F120" s="109">
        <v>5.64</v>
      </c>
      <c r="G120" s="109">
        <v>2.46</v>
      </c>
      <c r="H120" s="109">
        <v>63</v>
      </c>
      <c r="I120" s="109">
        <v>1.45</v>
      </c>
      <c r="J120" s="109">
        <v>1.55</v>
      </c>
      <c r="K120" s="109">
        <v>29.6</v>
      </c>
      <c r="L120" s="109">
        <v>11</v>
      </c>
      <c r="M120" s="109">
        <v>6.47</v>
      </c>
      <c r="N120" s="109">
        <v>16.7</v>
      </c>
      <c r="O120" s="109">
        <v>1.37</v>
      </c>
      <c r="P120" s="109">
        <v>59</v>
      </c>
      <c r="Q120" s="109">
        <v>3.51</v>
      </c>
      <c r="R120" s="109">
        <v>49.9</v>
      </c>
      <c r="S120" s="109">
        <v>3.65</v>
      </c>
      <c r="T120" s="109">
        <v>4.3</v>
      </c>
      <c r="U120" s="109">
        <v>1.05</v>
      </c>
      <c r="V120" s="109">
        <v>15.7</v>
      </c>
    </row>
    <row r="121" spans="1:22" x14ac:dyDescent="0.35">
      <c r="A121" s="157"/>
      <c r="C121" s="126"/>
    </row>
    <row r="122" spans="1:22" x14ac:dyDescent="0.35">
      <c r="A122" s="157"/>
      <c r="C122" s="126"/>
    </row>
    <row r="123" spans="1:22" x14ac:dyDescent="0.35">
      <c r="A123" s="157"/>
      <c r="B123" s="124" t="s">
        <v>294</v>
      </c>
    </row>
    <row r="124" spans="1:22" x14ac:dyDescent="0.35">
      <c r="A124" s="157"/>
      <c r="B124" s="109" t="s">
        <v>295</v>
      </c>
      <c r="C124" s="126" t="s">
        <v>216</v>
      </c>
      <c r="D124" s="109">
        <v>7.27</v>
      </c>
      <c r="E124" s="109">
        <v>46.9</v>
      </c>
      <c r="F124" s="109">
        <v>3.88</v>
      </c>
      <c r="G124" s="109">
        <v>6.1</v>
      </c>
      <c r="H124" s="109">
        <v>70.099999999999994</v>
      </c>
      <c r="I124" s="109">
        <v>1.59</v>
      </c>
      <c r="J124" s="109">
        <v>4.66</v>
      </c>
      <c r="K124" s="109">
        <v>15.1</v>
      </c>
      <c r="L124" s="109">
        <v>4.76</v>
      </c>
      <c r="M124" s="109">
        <v>7.65</v>
      </c>
      <c r="N124" s="109">
        <v>49.4</v>
      </c>
      <c r="O124" s="109">
        <v>0.5</v>
      </c>
      <c r="P124" s="109">
        <v>45.4</v>
      </c>
      <c r="Q124" s="109">
        <v>1.46</v>
      </c>
      <c r="R124" s="109">
        <v>39.299999999999997</v>
      </c>
      <c r="S124" s="109">
        <v>0.61</v>
      </c>
      <c r="T124" s="109">
        <v>11</v>
      </c>
      <c r="U124" s="109">
        <v>0.32</v>
      </c>
      <c r="V124" s="109">
        <v>18.7</v>
      </c>
    </row>
    <row r="125" spans="1:22" x14ac:dyDescent="0.35">
      <c r="A125" s="157"/>
      <c r="B125" s="109" t="s">
        <v>296</v>
      </c>
      <c r="C125" s="126" t="s">
        <v>218</v>
      </c>
      <c r="D125" s="109">
        <v>9.26</v>
      </c>
      <c r="E125" s="109">
        <v>56.4</v>
      </c>
      <c r="F125" s="109">
        <v>4.8899999999999997</v>
      </c>
      <c r="G125" s="109">
        <v>5.88</v>
      </c>
      <c r="H125" s="109">
        <v>60.5</v>
      </c>
      <c r="I125" s="109">
        <v>0.72</v>
      </c>
      <c r="J125" s="109">
        <v>4.2699999999999996</v>
      </c>
      <c r="K125" s="109">
        <v>23.2</v>
      </c>
      <c r="L125" s="109">
        <v>6.59</v>
      </c>
      <c r="M125" s="109">
        <v>8.94</v>
      </c>
      <c r="N125" s="109">
        <v>35.6</v>
      </c>
      <c r="O125" s="109">
        <v>0.59</v>
      </c>
      <c r="P125" s="109">
        <v>56.7</v>
      </c>
      <c r="Q125" s="109">
        <v>4.57</v>
      </c>
      <c r="R125" s="109">
        <v>42.8</v>
      </c>
      <c r="S125" s="109">
        <v>0.36</v>
      </c>
      <c r="T125" s="109">
        <v>5.25</v>
      </c>
      <c r="U125" s="109">
        <v>0.26</v>
      </c>
      <c r="V125" s="109">
        <v>27.3</v>
      </c>
    </row>
    <row r="126" spans="1:22" x14ac:dyDescent="0.35">
      <c r="A126" s="157"/>
      <c r="B126" s="109" t="s">
        <v>297</v>
      </c>
      <c r="C126" s="126" t="s">
        <v>220</v>
      </c>
      <c r="D126" s="109">
        <v>10.5</v>
      </c>
      <c r="E126" s="109">
        <v>57.7</v>
      </c>
      <c r="F126" s="109">
        <v>6</v>
      </c>
      <c r="G126" s="109">
        <v>4.28</v>
      </c>
      <c r="H126" s="109">
        <v>58.9</v>
      </c>
      <c r="I126" s="109">
        <v>0.82</v>
      </c>
      <c r="J126" s="109">
        <v>3.03</v>
      </c>
      <c r="K126" s="109">
        <v>22.8</v>
      </c>
      <c r="L126" s="109">
        <v>8.59</v>
      </c>
      <c r="M126" s="109">
        <v>6.24</v>
      </c>
      <c r="N126" s="109">
        <v>31.6</v>
      </c>
      <c r="O126" s="109">
        <v>0.65</v>
      </c>
      <c r="P126" s="109">
        <v>57.3</v>
      </c>
      <c r="Q126" s="109">
        <v>5.34</v>
      </c>
      <c r="R126" s="109">
        <v>46.8</v>
      </c>
      <c r="S126" s="109">
        <v>0.18</v>
      </c>
      <c r="T126" s="109">
        <v>11.5</v>
      </c>
      <c r="U126" s="109">
        <v>0.33</v>
      </c>
      <c r="V126" s="109">
        <v>37.9</v>
      </c>
    </row>
    <row r="127" spans="1:22" x14ac:dyDescent="0.35">
      <c r="A127" s="157"/>
      <c r="B127" s="109" t="s">
        <v>298</v>
      </c>
      <c r="C127" s="126" t="s">
        <v>222</v>
      </c>
      <c r="D127" s="109">
        <v>11.3</v>
      </c>
      <c r="E127" s="109">
        <v>56.3</v>
      </c>
      <c r="F127" s="109">
        <v>4.8899999999999997</v>
      </c>
      <c r="G127" s="109">
        <v>3.16</v>
      </c>
      <c r="H127" s="109">
        <v>70.2</v>
      </c>
      <c r="I127" s="109">
        <v>2.12</v>
      </c>
      <c r="J127" s="109">
        <v>2.2799999999999998</v>
      </c>
      <c r="K127" s="109">
        <v>17.2</v>
      </c>
      <c r="L127" s="109">
        <v>5.65</v>
      </c>
      <c r="M127" s="109">
        <v>4.2300000000000004</v>
      </c>
      <c r="N127" s="109">
        <v>39.700000000000003</v>
      </c>
      <c r="O127" s="109">
        <v>1.26</v>
      </c>
      <c r="P127" s="109">
        <v>47.8</v>
      </c>
      <c r="Q127" s="109">
        <v>0.99</v>
      </c>
      <c r="R127" s="109">
        <v>38</v>
      </c>
      <c r="S127" s="109">
        <v>0.67</v>
      </c>
      <c r="T127" s="109">
        <v>7.1</v>
      </c>
      <c r="U127" s="109">
        <v>0.23</v>
      </c>
      <c r="V127" s="109">
        <v>24.8</v>
      </c>
    </row>
    <row r="128" spans="1:22" x14ac:dyDescent="0.35">
      <c r="A128" s="157"/>
      <c r="B128" s="109" t="s">
        <v>299</v>
      </c>
      <c r="C128" s="126" t="s">
        <v>224</v>
      </c>
      <c r="D128" s="109">
        <v>17.399999999999999</v>
      </c>
      <c r="E128" s="109">
        <v>61</v>
      </c>
      <c r="F128" s="109">
        <v>3.53</v>
      </c>
      <c r="G128" s="109">
        <v>3.9</v>
      </c>
      <c r="H128" s="109">
        <v>67.900000000000006</v>
      </c>
      <c r="I128" s="109">
        <v>0.59</v>
      </c>
      <c r="J128" s="109">
        <v>2.4700000000000002</v>
      </c>
      <c r="K128" s="109">
        <v>26.6</v>
      </c>
      <c r="L128" s="109">
        <v>10.199999999999999</v>
      </c>
      <c r="M128" s="109">
        <v>6.86</v>
      </c>
      <c r="N128" s="109">
        <v>35.200000000000003</v>
      </c>
      <c r="O128" s="109">
        <v>0.39</v>
      </c>
      <c r="P128" s="109">
        <v>38.6</v>
      </c>
      <c r="Q128" s="109">
        <v>1.44</v>
      </c>
      <c r="R128" s="109">
        <v>41.8</v>
      </c>
      <c r="S128" s="109">
        <v>1.35</v>
      </c>
      <c r="T128" s="109">
        <v>16.3</v>
      </c>
      <c r="U128" s="109">
        <v>0.34</v>
      </c>
      <c r="V128" s="109">
        <v>28.7</v>
      </c>
    </row>
    <row r="129" spans="1:22" x14ac:dyDescent="0.35">
      <c r="A129" s="157"/>
      <c r="B129" s="109" t="s">
        <v>300</v>
      </c>
      <c r="C129" s="126" t="s">
        <v>226</v>
      </c>
      <c r="D129" s="109">
        <v>8.2899999999999991</v>
      </c>
      <c r="E129" s="109">
        <v>61.7</v>
      </c>
      <c r="F129" s="109">
        <v>3.25</v>
      </c>
      <c r="G129" s="109">
        <v>3.42</v>
      </c>
      <c r="H129" s="109">
        <v>70</v>
      </c>
      <c r="I129" s="109">
        <v>0.78</v>
      </c>
      <c r="J129" s="109">
        <v>2.5</v>
      </c>
      <c r="K129" s="109">
        <v>19</v>
      </c>
      <c r="L129" s="109">
        <v>4.95</v>
      </c>
      <c r="M129" s="109">
        <v>4.74</v>
      </c>
      <c r="N129" s="109">
        <v>34.200000000000003</v>
      </c>
      <c r="O129" s="109">
        <v>0.45</v>
      </c>
      <c r="P129" s="109">
        <v>39.200000000000003</v>
      </c>
      <c r="Q129" s="109">
        <v>1.82</v>
      </c>
      <c r="R129" s="109">
        <v>47.6</v>
      </c>
      <c r="S129" s="109">
        <v>0.18</v>
      </c>
      <c r="T129" s="109">
        <v>21.9</v>
      </c>
      <c r="U129" s="109">
        <v>0.28000000000000003</v>
      </c>
      <c r="V129" s="109">
        <v>28.9</v>
      </c>
    </row>
    <row r="130" spans="1:22" x14ac:dyDescent="0.35">
      <c r="A130" s="157"/>
      <c r="B130" s="109" t="s">
        <v>301</v>
      </c>
      <c r="C130" s="126" t="s">
        <v>228</v>
      </c>
      <c r="D130" s="109">
        <v>16.7</v>
      </c>
      <c r="E130" s="109">
        <v>64.900000000000006</v>
      </c>
      <c r="F130" s="109">
        <v>7.85</v>
      </c>
      <c r="G130" s="109">
        <v>4.5</v>
      </c>
      <c r="H130" s="109">
        <v>66.599999999999994</v>
      </c>
      <c r="I130" s="109">
        <v>3.12</v>
      </c>
      <c r="J130" s="109">
        <v>2.54</v>
      </c>
      <c r="K130" s="109">
        <v>21.3</v>
      </c>
      <c r="L130" s="109">
        <v>10.8</v>
      </c>
      <c r="M130" s="109">
        <v>7.28</v>
      </c>
      <c r="N130" s="109">
        <v>29.5</v>
      </c>
      <c r="O130" s="109">
        <v>0.67</v>
      </c>
      <c r="P130" s="109">
        <v>31.9</v>
      </c>
      <c r="Q130" s="109">
        <v>1.69</v>
      </c>
      <c r="R130" s="109">
        <v>49.5</v>
      </c>
      <c r="S130" s="109">
        <v>0.22</v>
      </c>
      <c r="T130" s="109">
        <v>14.5</v>
      </c>
      <c r="U130" s="109">
        <v>0.67</v>
      </c>
      <c r="V130" s="109">
        <v>21.7</v>
      </c>
    </row>
    <row r="131" spans="1:22" x14ac:dyDescent="0.35">
      <c r="A131" s="157"/>
      <c r="B131" s="109" t="s">
        <v>302</v>
      </c>
      <c r="C131" s="126" t="s">
        <v>230</v>
      </c>
      <c r="D131" s="109">
        <v>14.9</v>
      </c>
      <c r="E131" s="109">
        <v>60.7</v>
      </c>
      <c r="F131" s="109">
        <v>5.18</v>
      </c>
      <c r="G131" s="109">
        <v>3.2</v>
      </c>
      <c r="H131" s="109">
        <v>67.2</v>
      </c>
      <c r="I131" s="109">
        <v>0.64</v>
      </c>
      <c r="J131" s="109">
        <v>1.89</v>
      </c>
      <c r="K131" s="109">
        <v>22.5</v>
      </c>
      <c r="L131" s="109">
        <v>10</v>
      </c>
      <c r="M131" s="109">
        <v>5.72</v>
      </c>
      <c r="N131" s="109">
        <v>33.700000000000003</v>
      </c>
      <c r="O131" s="109">
        <v>0.32</v>
      </c>
      <c r="P131" s="109">
        <v>40.4</v>
      </c>
      <c r="Q131" s="109">
        <v>2.73</v>
      </c>
      <c r="R131" s="109">
        <v>59.1</v>
      </c>
      <c r="S131" s="109">
        <v>0.39</v>
      </c>
      <c r="T131" s="109">
        <v>7.22</v>
      </c>
      <c r="U131" s="109">
        <v>0.3</v>
      </c>
      <c r="V131" s="109">
        <v>27</v>
      </c>
    </row>
    <row r="132" spans="1:22" x14ac:dyDescent="0.35">
      <c r="A132" s="157"/>
      <c r="B132" s="109" t="s">
        <v>303</v>
      </c>
      <c r="C132" s="126" t="s">
        <v>232</v>
      </c>
      <c r="D132" s="109">
        <v>20.3</v>
      </c>
      <c r="E132" s="109">
        <v>67.400000000000006</v>
      </c>
      <c r="F132" s="109">
        <v>5.43</v>
      </c>
      <c r="G132" s="109">
        <v>4.1500000000000004</v>
      </c>
      <c r="H132" s="109">
        <v>66.3</v>
      </c>
      <c r="I132" s="109">
        <v>1.43</v>
      </c>
      <c r="J132" s="109">
        <v>2.41</v>
      </c>
      <c r="K132" s="109">
        <v>15.6</v>
      </c>
      <c r="L132" s="109">
        <v>7.17</v>
      </c>
      <c r="M132" s="109">
        <v>6.94</v>
      </c>
      <c r="N132" s="109">
        <v>27.4</v>
      </c>
      <c r="O132" s="109">
        <v>0.46</v>
      </c>
      <c r="P132" s="109">
        <v>47.7</v>
      </c>
      <c r="Q132" s="109">
        <v>2.04</v>
      </c>
      <c r="R132" s="109">
        <v>54.9</v>
      </c>
      <c r="S132" s="109">
        <v>0.48</v>
      </c>
      <c r="T132" s="109">
        <v>22.1</v>
      </c>
      <c r="U132" s="109">
        <v>0.43</v>
      </c>
      <c r="V132" s="109">
        <v>33.299999999999997</v>
      </c>
    </row>
    <row r="133" spans="1:22" x14ac:dyDescent="0.35">
      <c r="A133" s="157"/>
      <c r="B133" s="109" t="s">
        <v>304</v>
      </c>
      <c r="C133" s="126" t="s">
        <v>234</v>
      </c>
      <c r="D133" s="109">
        <v>20.9</v>
      </c>
      <c r="E133" s="109">
        <v>52.2</v>
      </c>
      <c r="F133" s="109">
        <v>9.27</v>
      </c>
      <c r="G133" s="109">
        <v>5.44</v>
      </c>
      <c r="H133" s="109">
        <v>59.4</v>
      </c>
      <c r="I133" s="109">
        <v>1.68</v>
      </c>
      <c r="J133" s="109">
        <v>2.93</v>
      </c>
      <c r="K133" s="109">
        <v>22</v>
      </c>
      <c r="L133" s="109">
        <v>13</v>
      </c>
      <c r="M133" s="109">
        <v>9.07</v>
      </c>
      <c r="N133" s="109">
        <v>39.200000000000003</v>
      </c>
      <c r="O133" s="109">
        <v>0.6</v>
      </c>
      <c r="P133" s="109">
        <v>44.9</v>
      </c>
      <c r="Q133" s="109">
        <v>5.39</v>
      </c>
      <c r="R133" s="109">
        <v>53</v>
      </c>
      <c r="S133" s="109">
        <v>0.21</v>
      </c>
      <c r="T133" s="109">
        <v>5.63</v>
      </c>
      <c r="U133" s="109">
        <v>0.64</v>
      </c>
      <c r="V133" s="109">
        <v>28.7</v>
      </c>
    </row>
    <row r="134" spans="1:22" x14ac:dyDescent="0.35">
      <c r="A134" s="157"/>
      <c r="B134" s="109" t="s">
        <v>305</v>
      </c>
      <c r="C134" s="126" t="s">
        <v>236</v>
      </c>
      <c r="D134" s="109">
        <v>20.6</v>
      </c>
      <c r="E134" s="109">
        <v>61.2</v>
      </c>
      <c r="F134" s="109">
        <v>5.19</v>
      </c>
      <c r="G134" s="109">
        <v>2.5</v>
      </c>
      <c r="H134" s="109">
        <v>67.5</v>
      </c>
      <c r="I134" s="109">
        <v>0.78</v>
      </c>
      <c r="J134" s="109">
        <v>1.69</v>
      </c>
      <c r="K134" s="109">
        <v>17.3</v>
      </c>
      <c r="L134" s="109">
        <v>6.89</v>
      </c>
      <c r="M134" s="109">
        <v>3.87</v>
      </c>
      <c r="N134" s="109">
        <v>33.4</v>
      </c>
      <c r="O134" s="109">
        <v>0.33</v>
      </c>
      <c r="P134" s="109">
        <v>44.6</v>
      </c>
      <c r="Q134" s="109">
        <v>2.27</v>
      </c>
      <c r="R134" s="109">
        <v>53.8</v>
      </c>
      <c r="S134" s="109">
        <v>0.94</v>
      </c>
      <c r="T134" s="109">
        <v>5.01</v>
      </c>
      <c r="U134" s="109">
        <v>0.6</v>
      </c>
      <c r="V134" s="109">
        <v>31.4</v>
      </c>
    </row>
    <row r="135" spans="1:22" x14ac:dyDescent="0.35">
      <c r="A135" s="157"/>
      <c r="B135" s="109" t="s">
        <v>306</v>
      </c>
      <c r="C135" s="126" t="s">
        <v>238</v>
      </c>
      <c r="D135" s="109">
        <v>18.7</v>
      </c>
      <c r="E135" s="109">
        <v>61.4</v>
      </c>
      <c r="F135" s="109">
        <v>5.0999999999999996</v>
      </c>
      <c r="G135" s="109">
        <v>3.19</v>
      </c>
      <c r="H135" s="109">
        <v>70.7</v>
      </c>
      <c r="I135" s="109">
        <v>1.33</v>
      </c>
      <c r="J135" s="109">
        <v>2.11</v>
      </c>
      <c r="K135" s="109">
        <v>19.3</v>
      </c>
      <c r="L135" s="109">
        <v>8.5299999999999994</v>
      </c>
      <c r="M135" s="109">
        <v>5.62</v>
      </c>
      <c r="N135" s="109">
        <v>34.9</v>
      </c>
      <c r="O135" s="109">
        <v>2.31</v>
      </c>
      <c r="P135" s="109">
        <v>42.5</v>
      </c>
      <c r="Q135" s="109">
        <v>1.04</v>
      </c>
      <c r="R135" s="109">
        <v>51.7</v>
      </c>
      <c r="S135" s="109">
        <v>1.01</v>
      </c>
      <c r="T135" s="109">
        <v>3.95</v>
      </c>
      <c r="U135" s="109">
        <v>0.72</v>
      </c>
      <c r="V135" s="109">
        <v>21.9</v>
      </c>
    </row>
    <row r="136" spans="1:22" x14ac:dyDescent="0.35">
      <c r="A136" s="157"/>
      <c r="C136" s="126"/>
    </row>
    <row r="137" spans="1:22" x14ac:dyDescent="0.35">
      <c r="A137" s="157"/>
      <c r="C137" s="126"/>
    </row>
    <row r="138" spans="1:22" x14ac:dyDescent="0.35">
      <c r="A138" s="157"/>
      <c r="B138" s="124" t="s">
        <v>307</v>
      </c>
    </row>
    <row r="139" spans="1:22" x14ac:dyDescent="0.35">
      <c r="A139" s="157"/>
      <c r="B139" s="109" t="s">
        <v>308</v>
      </c>
      <c r="C139" s="126" t="s">
        <v>216</v>
      </c>
      <c r="D139" s="109">
        <v>30.9</v>
      </c>
      <c r="E139" s="109">
        <v>48.5</v>
      </c>
      <c r="F139" s="109">
        <v>3.84</v>
      </c>
      <c r="G139" s="109">
        <v>8.06</v>
      </c>
      <c r="H139" s="109">
        <v>57.4</v>
      </c>
      <c r="I139" s="109">
        <v>1.86</v>
      </c>
      <c r="J139" s="109">
        <v>5.48</v>
      </c>
      <c r="K139" s="109">
        <v>33.6</v>
      </c>
      <c r="L139" s="109">
        <v>6.54</v>
      </c>
      <c r="M139" s="109">
        <v>12.8</v>
      </c>
      <c r="N139" s="109">
        <v>43.2</v>
      </c>
      <c r="O139" s="109">
        <v>0.34</v>
      </c>
      <c r="P139" s="109">
        <v>50.7</v>
      </c>
      <c r="Q139" s="109">
        <v>4.71</v>
      </c>
      <c r="R139" s="109">
        <v>73.3</v>
      </c>
      <c r="S139" s="109">
        <v>5.83</v>
      </c>
      <c r="T139" s="109">
        <v>31.4</v>
      </c>
      <c r="U139" s="109">
        <v>1.2</v>
      </c>
      <c r="V139" s="109">
        <v>11.2</v>
      </c>
    </row>
    <row r="140" spans="1:22" x14ac:dyDescent="0.35">
      <c r="A140" s="157"/>
      <c r="B140" s="109" t="s">
        <v>309</v>
      </c>
      <c r="C140" s="126" t="s">
        <v>218</v>
      </c>
      <c r="D140" s="109">
        <v>21.6</v>
      </c>
      <c r="E140" s="109">
        <v>46</v>
      </c>
      <c r="F140" s="109">
        <v>3.64</v>
      </c>
      <c r="G140" s="109">
        <v>8.2799999999999994</v>
      </c>
      <c r="H140" s="109">
        <v>59.2</v>
      </c>
      <c r="I140" s="109">
        <v>1.5</v>
      </c>
      <c r="J140" s="109">
        <v>4.8499999999999996</v>
      </c>
      <c r="K140" s="109">
        <v>33.5</v>
      </c>
      <c r="L140" s="109">
        <v>6.66</v>
      </c>
      <c r="M140" s="109">
        <v>14.3</v>
      </c>
      <c r="N140" s="109">
        <v>44.3</v>
      </c>
      <c r="O140" s="109">
        <v>0.31</v>
      </c>
      <c r="P140" s="109">
        <v>49.8</v>
      </c>
      <c r="Q140" s="109">
        <v>5.58</v>
      </c>
      <c r="R140" s="109">
        <v>77.5</v>
      </c>
      <c r="S140" s="109">
        <v>5.17</v>
      </c>
      <c r="T140" s="109">
        <v>34.9</v>
      </c>
      <c r="U140" s="109">
        <v>0.74</v>
      </c>
      <c r="V140" s="109">
        <v>12.2</v>
      </c>
    </row>
    <row r="141" spans="1:22" x14ac:dyDescent="0.35">
      <c r="A141" s="157"/>
      <c r="B141" s="109" t="s">
        <v>310</v>
      </c>
      <c r="C141" s="126" t="s">
        <v>220</v>
      </c>
      <c r="D141" s="109">
        <v>18.399999999999999</v>
      </c>
      <c r="E141" s="109">
        <v>46.4</v>
      </c>
      <c r="F141" s="109">
        <v>3.91</v>
      </c>
      <c r="G141" s="109">
        <v>6.65</v>
      </c>
      <c r="H141" s="109">
        <v>58.8</v>
      </c>
      <c r="I141" s="109">
        <v>1.58</v>
      </c>
      <c r="J141" s="109">
        <v>3.28</v>
      </c>
      <c r="K141" s="109">
        <v>34.1</v>
      </c>
      <c r="L141" s="109">
        <v>7.02</v>
      </c>
      <c r="M141" s="109">
        <v>12.5</v>
      </c>
      <c r="N141" s="109">
        <v>41.9</v>
      </c>
      <c r="O141" s="109">
        <v>0.26</v>
      </c>
      <c r="P141" s="109">
        <v>40</v>
      </c>
      <c r="Q141" s="109">
        <v>8.07</v>
      </c>
      <c r="R141" s="109">
        <v>81.3</v>
      </c>
      <c r="S141" s="109">
        <v>2.86</v>
      </c>
      <c r="T141" s="109">
        <v>26.9</v>
      </c>
      <c r="U141" s="109">
        <v>0.53</v>
      </c>
      <c r="V141" s="109">
        <v>8.83</v>
      </c>
    </row>
    <row r="142" spans="1:22" x14ac:dyDescent="0.35">
      <c r="A142" s="157"/>
      <c r="B142" s="109" t="s">
        <v>311</v>
      </c>
      <c r="C142" s="126" t="s">
        <v>222</v>
      </c>
      <c r="D142" s="109">
        <v>18.5</v>
      </c>
      <c r="E142" s="109">
        <v>52.3</v>
      </c>
      <c r="F142" s="109">
        <v>8.83</v>
      </c>
      <c r="G142" s="109">
        <v>12</v>
      </c>
      <c r="H142" s="109">
        <v>53.6</v>
      </c>
      <c r="I142" s="109">
        <v>3.72</v>
      </c>
      <c r="J142" s="109">
        <v>5.73</v>
      </c>
      <c r="K142" s="109">
        <v>39.200000000000003</v>
      </c>
      <c r="L142" s="109">
        <v>14.6</v>
      </c>
      <c r="M142" s="109">
        <v>20.8</v>
      </c>
      <c r="N142" s="109">
        <v>25.9</v>
      </c>
      <c r="O142" s="109">
        <v>0.39</v>
      </c>
      <c r="P142" s="109">
        <v>40.9</v>
      </c>
      <c r="Q142" s="109">
        <v>18</v>
      </c>
      <c r="R142" s="109">
        <v>83.1</v>
      </c>
      <c r="S142" s="109">
        <v>1.56</v>
      </c>
      <c r="T142" s="109">
        <v>18.100000000000001</v>
      </c>
      <c r="U142" s="109">
        <v>0.96</v>
      </c>
      <c r="V142" s="109">
        <v>7.97</v>
      </c>
    </row>
    <row r="143" spans="1:22" x14ac:dyDescent="0.35">
      <c r="A143" s="157"/>
      <c r="B143" s="109" t="s">
        <v>312</v>
      </c>
      <c r="C143" s="126" t="s">
        <v>224</v>
      </c>
      <c r="D143" s="109">
        <v>23.8</v>
      </c>
      <c r="E143" s="109">
        <v>50.6</v>
      </c>
      <c r="F143" s="109">
        <v>3.61</v>
      </c>
      <c r="G143" s="109">
        <v>6.7</v>
      </c>
      <c r="H143" s="109">
        <v>59.2</v>
      </c>
      <c r="I143" s="109">
        <v>1.48</v>
      </c>
      <c r="J143" s="109">
        <v>3.26</v>
      </c>
      <c r="K143" s="109">
        <v>33.9</v>
      </c>
      <c r="L143" s="109">
        <v>6.67</v>
      </c>
      <c r="M143" s="109">
        <v>12.9</v>
      </c>
      <c r="N143" s="109">
        <v>39.799999999999997</v>
      </c>
      <c r="O143" s="109">
        <v>0.23</v>
      </c>
      <c r="P143" s="109">
        <v>44.6</v>
      </c>
      <c r="Q143" s="109">
        <v>5.46</v>
      </c>
      <c r="R143" s="109">
        <v>75.5</v>
      </c>
      <c r="S143" s="109">
        <v>1.93</v>
      </c>
      <c r="T143" s="109">
        <v>22.3</v>
      </c>
      <c r="U143" s="109">
        <v>1.1000000000000001</v>
      </c>
      <c r="V143" s="109">
        <v>17.899999999999999</v>
      </c>
    </row>
    <row r="144" spans="1:22" x14ac:dyDescent="0.35">
      <c r="A144" s="157"/>
      <c r="B144" s="109" t="s">
        <v>313</v>
      </c>
      <c r="C144" s="126" t="s">
        <v>226</v>
      </c>
      <c r="D144" s="109">
        <v>22.1</v>
      </c>
      <c r="E144" s="109">
        <v>48.8</v>
      </c>
      <c r="F144" s="109">
        <v>4.55</v>
      </c>
      <c r="G144" s="109">
        <v>9.15</v>
      </c>
      <c r="H144" s="109">
        <v>57.4</v>
      </c>
      <c r="I144" s="109">
        <v>1.44</v>
      </c>
      <c r="J144" s="109">
        <v>4.59</v>
      </c>
      <c r="K144" s="109">
        <v>35</v>
      </c>
      <c r="L144" s="109">
        <v>9.1199999999999992</v>
      </c>
      <c r="M144" s="109">
        <v>17.2</v>
      </c>
      <c r="N144" s="109">
        <v>37.1</v>
      </c>
      <c r="O144" s="109">
        <v>0.28999999999999998</v>
      </c>
      <c r="P144" s="109">
        <v>58.7</v>
      </c>
      <c r="Q144" s="109">
        <v>9.1</v>
      </c>
      <c r="R144" s="109">
        <v>82.7</v>
      </c>
      <c r="S144" s="109">
        <v>5.29</v>
      </c>
      <c r="T144" s="109">
        <v>30.3</v>
      </c>
      <c r="U144" s="109">
        <v>0.7</v>
      </c>
      <c r="V144" s="109">
        <v>11.9</v>
      </c>
    </row>
    <row r="145" spans="1:22" x14ac:dyDescent="0.35">
      <c r="A145" s="157"/>
      <c r="B145" s="109" t="s">
        <v>314</v>
      </c>
      <c r="C145" s="126" t="s">
        <v>228</v>
      </c>
      <c r="D145" s="109">
        <v>21.4</v>
      </c>
      <c r="E145" s="109">
        <v>51.7</v>
      </c>
      <c r="F145" s="109">
        <v>4.1100000000000003</v>
      </c>
      <c r="G145" s="109">
        <v>5.0999999999999996</v>
      </c>
      <c r="H145" s="109">
        <v>60.5</v>
      </c>
      <c r="I145" s="109">
        <v>1.71</v>
      </c>
      <c r="J145" s="109">
        <v>2.76</v>
      </c>
      <c r="K145" s="109">
        <v>31.7</v>
      </c>
      <c r="L145" s="109">
        <v>7.99</v>
      </c>
      <c r="M145" s="109">
        <v>9.76</v>
      </c>
      <c r="N145" s="109">
        <v>36.700000000000003</v>
      </c>
      <c r="O145" s="109">
        <v>0.28999999999999998</v>
      </c>
      <c r="P145" s="109">
        <v>51.2</v>
      </c>
      <c r="Q145" s="109">
        <v>5.86</v>
      </c>
      <c r="R145" s="109">
        <v>78.400000000000006</v>
      </c>
      <c r="S145" s="109">
        <v>4.28</v>
      </c>
      <c r="T145" s="109">
        <v>16.2</v>
      </c>
      <c r="U145" s="109">
        <v>0.79</v>
      </c>
      <c r="V145" s="109">
        <v>13.5</v>
      </c>
    </row>
    <row r="146" spans="1:22" x14ac:dyDescent="0.35">
      <c r="A146" s="157"/>
      <c r="B146" s="109" t="s">
        <v>315</v>
      </c>
      <c r="C146" s="126" t="s">
        <v>230</v>
      </c>
      <c r="D146" s="109">
        <v>15.9</v>
      </c>
      <c r="E146" s="109">
        <v>48.4</v>
      </c>
      <c r="F146" s="109">
        <v>6.91</v>
      </c>
      <c r="G146" s="109">
        <v>9.9</v>
      </c>
      <c r="H146" s="109">
        <v>59.5</v>
      </c>
      <c r="I146" s="109">
        <v>2.16</v>
      </c>
      <c r="J146" s="109">
        <v>4.47</v>
      </c>
      <c r="K146" s="109">
        <v>25.4</v>
      </c>
      <c r="L146" s="109">
        <v>13.7</v>
      </c>
      <c r="M146" s="109">
        <v>20.5</v>
      </c>
      <c r="N146" s="109">
        <v>40.9</v>
      </c>
      <c r="O146" s="109">
        <v>2.0099999999999998</v>
      </c>
      <c r="P146" s="109">
        <v>48.7</v>
      </c>
      <c r="Q146" s="109">
        <v>6.69</v>
      </c>
      <c r="R146" s="109">
        <v>85.6</v>
      </c>
      <c r="S146" s="109">
        <v>5.83</v>
      </c>
      <c r="T146" s="109">
        <v>32.299999999999997</v>
      </c>
      <c r="U146" s="109">
        <v>0.67</v>
      </c>
      <c r="V146" s="109">
        <v>5.92</v>
      </c>
    </row>
    <row r="147" spans="1:22" x14ac:dyDescent="0.35">
      <c r="A147" s="157"/>
      <c r="B147" s="109" t="s">
        <v>316</v>
      </c>
      <c r="C147" s="126" t="s">
        <v>232</v>
      </c>
      <c r="D147" s="109">
        <v>32.299999999999997</v>
      </c>
      <c r="E147" s="109">
        <v>53.9</v>
      </c>
      <c r="F147" s="109">
        <v>5.31</v>
      </c>
      <c r="G147" s="109">
        <v>5.38</v>
      </c>
      <c r="H147" s="109">
        <v>58.2</v>
      </c>
      <c r="I147" s="109">
        <v>2.38</v>
      </c>
      <c r="J147" s="109">
        <v>2.42</v>
      </c>
      <c r="K147" s="109">
        <v>34.9</v>
      </c>
      <c r="L147" s="109">
        <v>9.74</v>
      </c>
      <c r="M147" s="109">
        <v>11.1</v>
      </c>
      <c r="N147" s="109">
        <v>35.200000000000003</v>
      </c>
      <c r="O147" s="109">
        <v>3.63</v>
      </c>
      <c r="P147" s="109">
        <v>61.8</v>
      </c>
      <c r="Q147" s="109">
        <v>6.64</v>
      </c>
      <c r="R147" s="109">
        <v>79.900000000000006</v>
      </c>
      <c r="S147" s="109">
        <v>6.17</v>
      </c>
      <c r="T147" s="109">
        <v>14.9</v>
      </c>
      <c r="U147" s="109">
        <v>1.02</v>
      </c>
      <c r="V147" s="109">
        <v>17.8</v>
      </c>
    </row>
    <row r="148" spans="1:22" x14ac:dyDescent="0.35">
      <c r="A148" s="157"/>
      <c r="B148" s="109" t="s">
        <v>317</v>
      </c>
      <c r="C148" s="126" t="s">
        <v>234</v>
      </c>
      <c r="D148" s="109">
        <v>19.5</v>
      </c>
      <c r="E148" s="109">
        <v>52.4</v>
      </c>
      <c r="F148" s="109">
        <v>4.47</v>
      </c>
      <c r="G148" s="109">
        <v>7.01</v>
      </c>
      <c r="H148" s="109">
        <v>56.9</v>
      </c>
      <c r="I148" s="109">
        <v>1.76</v>
      </c>
      <c r="J148" s="109">
        <v>3.51</v>
      </c>
      <c r="K148" s="109">
        <v>33.9</v>
      </c>
      <c r="L148" s="109">
        <v>8.77</v>
      </c>
      <c r="M148" s="109">
        <v>13.5</v>
      </c>
      <c r="N148" s="109">
        <v>33.6</v>
      </c>
      <c r="O148" s="109">
        <v>2.13</v>
      </c>
      <c r="P148" s="109">
        <v>54.2</v>
      </c>
      <c r="Q148" s="109">
        <v>8.2899999999999991</v>
      </c>
      <c r="R148" s="109">
        <v>79.400000000000006</v>
      </c>
      <c r="S148" s="109">
        <v>3.83</v>
      </c>
      <c r="T148" s="109">
        <v>22.1</v>
      </c>
      <c r="U148" s="109">
        <v>0.65</v>
      </c>
      <c r="V148" s="109">
        <v>16</v>
      </c>
    </row>
    <row r="149" spans="1:22" x14ac:dyDescent="0.35">
      <c r="A149" s="157"/>
      <c r="B149" s="109" t="s">
        <v>318</v>
      </c>
      <c r="C149" s="126" t="s">
        <v>236</v>
      </c>
      <c r="D149" s="109">
        <v>30.9</v>
      </c>
      <c r="E149" s="109">
        <v>51.7</v>
      </c>
      <c r="F149" s="109">
        <v>4.8099999999999996</v>
      </c>
      <c r="G149" s="109">
        <v>6.91</v>
      </c>
      <c r="H149" s="109">
        <v>58.2</v>
      </c>
      <c r="I149" s="109">
        <v>2.2799999999999998</v>
      </c>
      <c r="J149" s="109">
        <v>3.64</v>
      </c>
      <c r="K149" s="109">
        <v>33.299999999999997</v>
      </c>
      <c r="L149" s="109">
        <v>8.65</v>
      </c>
      <c r="M149" s="109">
        <v>12.9</v>
      </c>
      <c r="N149" s="109">
        <v>38.6</v>
      </c>
      <c r="O149" s="109">
        <v>1.77</v>
      </c>
      <c r="P149" s="109">
        <v>67.900000000000006</v>
      </c>
      <c r="Q149" s="109">
        <v>5.57</v>
      </c>
      <c r="R149" s="109">
        <v>77.099999999999994</v>
      </c>
      <c r="S149" s="109">
        <v>4.53</v>
      </c>
      <c r="T149" s="109">
        <v>20.6</v>
      </c>
      <c r="U149" s="109">
        <v>1.26</v>
      </c>
      <c r="V149" s="109">
        <v>17.100000000000001</v>
      </c>
    </row>
    <row r="150" spans="1:22" x14ac:dyDescent="0.35">
      <c r="A150" s="157"/>
      <c r="B150" s="109" t="s">
        <v>319</v>
      </c>
      <c r="C150" s="126" t="s">
        <v>238</v>
      </c>
      <c r="D150" s="109">
        <v>21.9</v>
      </c>
      <c r="E150" s="109">
        <v>62.5</v>
      </c>
      <c r="F150" s="109">
        <v>6.9</v>
      </c>
      <c r="G150" s="109">
        <v>8.2799999999999994</v>
      </c>
      <c r="H150" s="109">
        <v>56.2</v>
      </c>
      <c r="I150" s="109">
        <v>4.07</v>
      </c>
      <c r="J150" s="109">
        <v>4.5</v>
      </c>
      <c r="K150" s="109">
        <v>35.5</v>
      </c>
      <c r="L150" s="109">
        <v>11</v>
      </c>
      <c r="M150" s="109">
        <v>14.4</v>
      </c>
      <c r="N150" s="109">
        <v>22.7</v>
      </c>
      <c r="O150" s="109">
        <v>3.58</v>
      </c>
      <c r="P150" s="109">
        <v>72.099999999999994</v>
      </c>
      <c r="Q150" s="109">
        <v>9.16</v>
      </c>
      <c r="R150" s="109">
        <v>78.5</v>
      </c>
      <c r="S150" s="109">
        <v>8.16</v>
      </c>
      <c r="T150" s="109">
        <v>22.1</v>
      </c>
      <c r="U150" s="109">
        <v>0.67</v>
      </c>
      <c r="V150" s="109">
        <v>37.5</v>
      </c>
    </row>
    <row r="151" spans="1:22" x14ac:dyDescent="0.35">
      <c r="A151" s="157"/>
      <c r="C151" s="126"/>
    </row>
    <row r="152" spans="1:22" x14ac:dyDescent="0.35">
      <c r="A152" s="157"/>
      <c r="C152" s="126"/>
    </row>
    <row r="153" spans="1:22" x14ac:dyDescent="0.35">
      <c r="A153" s="157"/>
      <c r="B153" s="126" t="s">
        <v>264</v>
      </c>
    </row>
    <row r="154" spans="1:22" x14ac:dyDescent="0.35">
      <c r="A154" s="157"/>
      <c r="B154" s="124" t="s">
        <v>268</v>
      </c>
    </row>
    <row r="155" spans="1:22" x14ac:dyDescent="0.35">
      <c r="A155" s="157"/>
      <c r="C155" s="126" t="s">
        <v>265</v>
      </c>
      <c r="D155" s="109">
        <f t="shared" ref="D155:V155" si="33">AVERAGE(D94:D95)</f>
        <v>21.25</v>
      </c>
      <c r="E155" s="109">
        <f t="shared" si="33"/>
        <v>62</v>
      </c>
      <c r="F155" s="109">
        <f t="shared" si="33"/>
        <v>3.76</v>
      </c>
      <c r="G155" s="109">
        <f t="shared" si="33"/>
        <v>5.41</v>
      </c>
      <c r="H155" s="109">
        <f t="shared" si="33"/>
        <v>63.05</v>
      </c>
      <c r="I155" s="109">
        <f t="shared" si="33"/>
        <v>2.87</v>
      </c>
      <c r="J155" s="109">
        <f t="shared" si="33"/>
        <v>4.1950000000000003</v>
      </c>
      <c r="K155" s="109">
        <f t="shared" si="33"/>
        <v>11.82</v>
      </c>
      <c r="L155" s="109">
        <f t="shared" si="33"/>
        <v>5.15</v>
      </c>
      <c r="M155" s="109">
        <f t="shared" si="33"/>
        <v>8.4049999999999994</v>
      </c>
      <c r="N155" s="109">
        <f t="shared" si="33"/>
        <v>33.299999999999997</v>
      </c>
      <c r="O155" s="109">
        <f t="shared" si="33"/>
        <v>1.28</v>
      </c>
      <c r="P155" s="109">
        <f t="shared" si="33"/>
        <v>45.45</v>
      </c>
      <c r="Q155" s="109">
        <f t="shared" si="33"/>
        <v>2.3250000000000002</v>
      </c>
      <c r="R155" s="109">
        <f t="shared" si="33"/>
        <v>57.55</v>
      </c>
      <c r="S155" s="109">
        <f t="shared" si="33"/>
        <v>0.51</v>
      </c>
      <c r="T155" s="109">
        <f t="shared" si="33"/>
        <v>16.71</v>
      </c>
      <c r="U155" s="109">
        <f t="shared" si="33"/>
        <v>0.85499999999999998</v>
      </c>
      <c r="V155" s="109">
        <f t="shared" si="33"/>
        <v>3.76</v>
      </c>
    </row>
    <row r="156" spans="1:22" x14ac:dyDescent="0.35">
      <c r="A156" s="157"/>
      <c r="C156" s="126" t="s">
        <v>266</v>
      </c>
      <c r="D156" s="109">
        <v>100</v>
      </c>
      <c r="E156" s="109">
        <v>100</v>
      </c>
      <c r="F156" s="109">
        <v>100</v>
      </c>
      <c r="G156" s="109">
        <v>100</v>
      </c>
      <c r="H156" s="109">
        <v>100</v>
      </c>
      <c r="I156" s="109">
        <v>100</v>
      </c>
      <c r="J156" s="109">
        <v>100</v>
      </c>
      <c r="K156" s="109">
        <v>100</v>
      </c>
      <c r="L156" s="109">
        <v>100</v>
      </c>
      <c r="M156" s="109">
        <v>100</v>
      </c>
      <c r="N156" s="109">
        <v>100</v>
      </c>
      <c r="O156" s="109">
        <v>100</v>
      </c>
      <c r="P156" s="109">
        <v>100</v>
      </c>
      <c r="Q156" s="109">
        <v>100</v>
      </c>
      <c r="R156" s="109">
        <v>100</v>
      </c>
      <c r="S156" s="109">
        <v>100</v>
      </c>
      <c r="T156" s="109">
        <v>100</v>
      </c>
      <c r="U156" s="109">
        <v>100</v>
      </c>
      <c r="V156" s="109">
        <v>100</v>
      </c>
    </row>
    <row r="157" spans="1:22" x14ac:dyDescent="0.35">
      <c r="A157" s="157"/>
      <c r="C157" s="126" t="s">
        <v>220</v>
      </c>
      <c r="D157" s="128">
        <f t="shared" ref="D157:V157" si="34">D96/D155*100</f>
        <v>62.117647058823522</v>
      </c>
      <c r="E157" s="128">
        <f t="shared" si="34"/>
        <v>95.645161290322577</v>
      </c>
      <c r="F157" s="128">
        <f t="shared" si="34"/>
        <v>35.10638297872341</v>
      </c>
      <c r="G157" s="128">
        <f t="shared" si="34"/>
        <v>65.434380776340106</v>
      </c>
      <c r="H157" s="128">
        <f t="shared" si="34"/>
        <v>105.63045202220461</v>
      </c>
      <c r="I157" s="128">
        <f t="shared" si="34"/>
        <v>25.435540069686407</v>
      </c>
      <c r="J157" s="128">
        <f t="shared" si="34"/>
        <v>65.554231227651954</v>
      </c>
      <c r="K157" s="128">
        <f t="shared" si="34"/>
        <v>126.90355329949239</v>
      </c>
      <c r="L157" s="128">
        <f t="shared" si="34"/>
        <v>48.932038834951456</v>
      </c>
      <c r="M157" s="128">
        <f t="shared" si="34"/>
        <v>57.703747769185007</v>
      </c>
      <c r="N157" s="128">
        <f t="shared" si="34"/>
        <v>113.21321321321322</v>
      </c>
      <c r="O157" s="128">
        <f t="shared" si="34"/>
        <v>82.8125</v>
      </c>
      <c r="P157" s="128">
        <f t="shared" si="34"/>
        <v>88.228822882288227</v>
      </c>
      <c r="Q157" s="128">
        <f t="shared" si="34"/>
        <v>49.032258064516121</v>
      </c>
      <c r="R157" s="128">
        <f t="shared" si="34"/>
        <v>68.114682884448314</v>
      </c>
      <c r="S157" s="128">
        <f t="shared" si="34"/>
        <v>839.21568627450984</v>
      </c>
      <c r="T157" s="128">
        <f t="shared" si="34"/>
        <v>79.593058049072411</v>
      </c>
      <c r="U157" s="128">
        <f t="shared" si="34"/>
        <v>44.44444444444445</v>
      </c>
      <c r="V157" s="128">
        <f t="shared" si="34"/>
        <v>157.44680851063831</v>
      </c>
    </row>
    <row r="158" spans="1:22" x14ac:dyDescent="0.35">
      <c r="A158" s="157"/>
      <c r="C158" s="126" t="s">
        <v>222</v>
      </c>
      <c r="D158" s="128">
        <f t="shared" ref="D158:V158" si="35">D97/D155*100</f>
        <v>30.917647058823533</v>
      </c>
      <c r="E158" s="128">
        <f t="shared" si="35"/>
        <v>92.58064516129032</v>
      </c>
      <c r="F158" s="128">
        <f t="shared" si="35"/>
        <v>65.691489361702139</v>
      </c>
      <c r="G158" s="128">
        <f t="shared" si="35"/>
        <v>64.325323475046204</v>
      </c>
      <c r="H158" s="128">
        <f t="shared" si="35"/>
        <v>103.4099920697859</v>
      </c>
      <c r="I158" s="128">
        <f t="shared" si="35"/>
        <v>52.961672473867594</v>
      </c>
      <c r="J158" s="128">
        <f t="shared" si="35"/>
        <v>71.513706793802143</v>
      </c>
      <c r="K158" s="128">
        <f t="shared" si="35"/>
        <v>148.90016920473775</v>
      </c>
      <c r="L158" s="128">
        <f t="shared" si="35"/>
        <v>113.00970873786407</v>
      </c>
      <c r="M158" s="128">
        <f t="shared" si="35"/>
        <v>54.610350981558597</v>
      </c>
      <c r="N158" s="128">
        <f t="shared" si="35"/>
        <v>116.5165165165165</v>
      </c>
      <c r="O158" s="128">
        <f t="shared" si="35"/>
        <v>179.68749999999997</v>
      </c>
      <c r="P158" s="128">
        <f t="shared" si="35"/>
        <v>96.809680968096799</v>
      </c>
      <c r="Q158" s="128">
        <f t="shared" si="35"/>
        <v>43.87096774193548</v>
      </c>
      <c r="R158" s="128">
        <f t="shared" si="35"/>
        <v>86.707211120764555</v>
      </c>
      <c r="S158" s="128">
        <f t="shared" si="35"/>
        <v>78.431372549019613</v>
      </c>
      <c r="T158" s="128">
        <f t="shared" si="35"/>
        <v>33.333333333333329</v>
      </c>
      <c r="U158" s="128">
        <f t="shared" si="35"/>
        <v>23.391812865497077</v>
      </c>
      <c r="V158" s="128">
        <f t="shared" si="35"/>
        <v>797.872340425532</v>
      </c>
    </row>
    <row r="159" spans="1:22" x14ac:dyDescent="0.35">
      <c r="A159" s="157"/>
      <c r="C159" s="126" t="s">
        <v>224</v>
      </c>
      <c r="D159" s="128">
        <f t="shared" ref="D159:V159" si="36">D98/D155*100</f>
        <v>48.470588235294123</v>
      </c>
      <c r="E159" s="128">
        <f t="shared" si="36"/>
        <v>92.903225806451616</v>
      </c>
      <c r="F159" s="128">
        <f t="shared" si="36"/>
        <v>111.96808510638299</v>
      </c>
      <c r="G159" s="128">
        <f t="shared" si="36"/>
        <v>88.909426987060996</v>
      </c>
      <c r="H159" s="128">
        <f t="shared" si="36"/>
        <v>101.34813639968279</v>
      </c>
      <c r="I159" s="128">
        <f t="shared" si="36"/>
        <v>96.16724738675957</v>
      </c>
      <c r="J159" s="128">
        <f t="shared" si="36"/>
        <v>72.705601907032175</v>
      </c>
      <c r="K159" s="128">
        <f t="shared" si="36"/>
        <v>132.82571912013535</v>
      </c>
      <c r="L159" s="128">
        <f t="shared" si="36"/>
        <v>126.21359223300969</v>
      </c>
      <c r="M159" s="128">
        <f t="shared" si="36"/>
        <v>110.52944675788221</v>
      </c>
      <c r="N159" s="128">
        <f t="shared" si="36"/>
        <v>105.10510510510511</v>
      </c>
      <c r="O159" s="128">
        <f t="shared" si="36"/>
        <v>101.5625</v>
      </c>
      <c r="P159" s="128">
        <f t="shared" si="36"/>
        <v>104.73047304730471</v>
      </c>
      <c r="Q159" s="128">
        <f t="shared" si="36"/>
        <v>75.268817204301072</v>
      </c>
      <c r="R159" s="128">
        <f t="shared" si="36"/>
        <v>108.07993049522156</v>
      </c>
      <c r="S159" s="128">
        <f t="shared" si="36"/>
        <v>127.45098039215685</v>
      </c>
      <c r="T159" s="128">
        <f t="shared" si="36"/>
        <v>134.64991023339317</v>
      </c>
      <c r="U159" s="128">
        <f t="shared" si="36"/>
        <v>57.309941520467831</v>
      </c>
      <c r="V159" s="128">
        <f t="shared" si="36"/>
        <v>513.29787234042556</v>
      </c>
    </row>
    <row r="160" spans="1:22" x14ac:dyDescent="0.35">
      <c r="A160" s="157"/>
      <c r="C160" s="126" t="s">
        <v>226</v>
      </c>
      <c r="D160" s="128">
        <f t="shared" ref="D160:V160" si="37">D99/D155*100</f>
        <v>62.117647058823522</v>
      </c>
      <c r="E160" s="128">
        <f t="shared" si="37"/>
        <v>91.451612903225808</v>
      </c>
      <c r="F160" s="128">
        <f t="shared" si="37"/>
        <v>79.255319148936181</v>
      </c>
      <c r="G160" s="128">
        <f t="shared" si="37"/>
        <v>92.05175600739372</v>
      </c>
      <c r="H160" s="128">
        <f t="shared" si="37"/>
        <v>98.493259318001591</v>
      </c>
      <c r="I160" s="128">
        <f t="shared" si="37"/>
        <v>60.278745644599297</v>
      </c>
      <c r="J160" s="128">
        <f t="shared" si="37"/>
        <v>64.839094159713952</v>
      </c>
      <c r="K160" s="128">
        <f t="shared" si="37"/>
        <v>157.36040609137058</v>
      </c>
      <c r="L160" s="128">
        <f t="shared" si="37"/>
        <v>121.16504854368932</v>
      </c>
      <c r="M160" s="128">
        <f t="shared" si="37"/>
        <v>133.25401546698396</v>
      </c>
      <c r="N160" s="128">
        <f t="shared" si="37"/>
        <v>112.91291291291292</v>
      </c>
      <c r="O160" s="128">
        <f t="shared" si="37"/>
        <v>150.78125</v>
      </c>
      <c r="P160" s="128">
        <f t="shared" si="37"/>
        <v>111.99119911991198</v>
      </c>
      <c r="Q160" s="128">
        <f t="shared" si="37"/>
        <v>88.602150537634401</v>
      </c>
      <c r="R160" s="128">
        <f t="shared" si="37"/>
        <v>100.26064291920072</v>
      </c>
      <c r="S160" s="128">
        <f t="shared" si="37"/>
        <v>86.274509803921575</v>
      </c>
      <c r="T160" s="128">
        <f t="shared" si="37"/>
        <v>80.191502094554153</v>
      </c>
      <c r="U160" s="128">
        <f t="shared" si="37"/>
        <v>33.918128654970758</v>
      </c>
      <c r="V160" s="128">
        <f t="shared" si="37"/>
        <v>507.97872340425539</v>
      </c>
    </row>
    <row r="161" spans="1:22" x14ac:dyDescent="0.35">
      <c r="A161" s="157"/>
      <c r="C161" s="126" t="s">
        <v>228</v>
      </c>
      <c r="D161" s="128">
        <f t="shared" ref="D161:V161" si="38">D100/D155*100</f>
        <v>38.682352941176475</v>
      </c>
      <c r="E161" s="128">
        <f t="shared" si="38"/>
        <v>100.96774193548387</v>
      </c>
      <c r="F161" s="128">
        <f t="shared" si="38"/>
        <v>96.542553191489361</v>
      </c>
      <c r="G161" s="128">
        <f t="shared" si="38"/>
        <v>99.445471349353042</v>
      </c>
      <c r="H161" s="128">
        <f t="shared" si="38"/>
        <v>95.47977795400476</v>
      </c>
      <c r="I161" s="128">
        <f t="shared" si="38"/>
        <v>68.98954703832753</v>
      </c>
      <c r="J161" s="128">
        <f t="shared" si="38"/>
        <v>60.786650774731818</v>
      </c>
      <c r="K161" s="128">
        <f t="shared" si="38"/>
        <v>213.19796954314717</v>
      </c>
      <c r="L161" s="128">
        <f t="shared" si="38"/>
        <v>144.07766990291262</v>
      </c>
      <c r="M161" s="128">
        <f t="shared" si="38"/>
        <v>146.34146341463418</v>
      </c>
      <c r="N161" s="128">
        <f t="shared" si="38"/>
        <v>96.996996996996998</v>
      </c>
      <c r="O161" s="128">
        <f t="shared" si="38"/>
        <v>67.1875</v>
      </c>
      <c r="P161" s="128">
        <f t="shared" si="38"/>
        <v>107.81078107810779</v>
      </c>
      <c r="Q161" s="128">
        <f t="shared" si="38"/>
        <v>91.182795698924721</v>
      </c>
      <c r="R161" s="128">
        <f t="shared" si="38"/>
        <v>84.274543874891407</v>
      </c>
      <c r="S161" s="128">
        <f t="shared" si="38"/>
        <v>160.78431372549019</v>
      </c>
      <c r="T161" s="128">
        <f t="shared" si="38"/>
        <v>111.90903650508676</v>
      </c>
      <c r="U161" s="128">
        <f t="shared" si="38"/>
        <v>36.257309941520468</v>
      </c>
      <c r="V161" s="128">
        <f t="shared" si="38"/>
        <v>279.25531914893622</v>
      </c>
    </row>
    <row r="162" spans="1:22" x14ac:dyDescent="0.35">
      <c r="A162" s="157"/>
      <c r="C162" s="126" t="s">
        <v>230</v>
      </c>
      <c r="D162" s="128">
        <f t="shared" ref="D162:V162" si="39">D101/D155*100</f>
        <v>61.647058823529413</v>
      </c>
      <c r="E162" s="128">
        <f t="shared" si="39"/>
        <v>101.61290322580645</v>
      </c>
      <c r="F162" s="128">
        <f t="shared" si="39"/>
        <v>85.106382978723417</v>
      </c>
      <c r="G162" s="128">
        <f t="shared" si="39"/>
        <v>84.842883548983366</v>
      </c>
      <c r="H162" s="128">
        <f t="shared" si="39"/>
        <v>98.651863600317213</v>
      </c>
      <c r="I162" s="128">
        <f t="shared" si="39"/>
        <v>64.459930313588856</v>
      </c>
      <c r="J162" s="128">
        <f t="shared" si="39"/>
        <v>57.926102502979738</v>
      </c>
      <c r="K162" s="128">
        <f t="shared" si="39"/>
        <v>164.9746192893401</v>
      </c>
      <c r="L162" s="128">
        <f t="shared" si="39"/>
        <v>137.28155339805826</v>
      </c>
      <c r="M162" s="128">
        <f t="shared" si="39"/>
        <v>106.0083283759667</v>
      </c>
      <c r="N162" s="128">
        <f t="shared" si="39"/>
        <v>91.291291291291301</v>
      </c>
      <c r="O162" s="128">
        <f t="shared" si="39"/>
        <v>88.281249999999986</v>
      </c>
      <c r="P162" s="128">
        <f t="shared" si="39"/>
        <v>113.53135313531352</v>
      </c>
      <c r="Q162" s="128">
        <f t="shared" si="39"/>
        <v>100.64516129032258</v>
      </c>
      <c r="R162" s="128">
        <f t="shared" si="39"/>
        <v>100.26064291920072</v>
      </c>
      <c r="S162" s="128">
        <f t="shared" si="39"/>
        <v>133.33333333333334</v>
      </c>
      <c r="T162" s="128">
        <f t="shared" si="39"/>
        <v>107.12148414123277</v>
      </c>
      <c r="U162" s="128">
        <f t="shared" si="39"/>
        <v>59.649122807017548</v>
      </c>
      <c r="V162" s="128">
        <f t="shared" si="39"/>
        <v>829.78723404255334</v>
      </c>
    </row>
    <row r="163" spans="1:22" x14ac:dyDescent="0.35">
      <c r="A163" s="157"/>
      <c r="C163" s="126" t="s">
        <v>232</v>
      </c>
      <c r="D163" s="128">
        <f t="shared" ref="D163:V163" si="40">D102/D155*100</f>
        <v>49.411764705882355</v>
      </c>
      <c r="E163" s="128">
        <f t="shared" si="40"/>
        <v>104.83870967741935</v>
      </c>
      <c r="F163" s="128">
        <f t="shared" si="40"/>
        <v>78.191489361702125</v>
      </c>
      <c r="G163" s="128">
        <f t="shared" si="40"/>
        <v>48.059149722735675</v>
      </c>
      <c r="H163" s="128">
        <f t="shared" si="40"/>
        <v>99.762093576526567</v>
      </c>
      <c r="I163" s="128">
        <f t="shared" si="40"/>
        <v>55.749128919860624</v>
      </c>
      <c r="J163" s="128">
        <f t="shared" si="40"/>
        <v>36.471990464839095</v>
      </c>
      <c r="K163" s="128">
        <f t="shared" si="40"/>
        <v>182.74111675126906</v>
      </c>
      <c r="L163" s="128">
        <f t="shared" si="40"/>
        <v>103.3009708737864</v>
      </c>
      <c r="M163" s="128">
        <f t="shared" si="40"/>
        <v>57.584770969660916</v>
      </c>
      <c r="N163" s="128">
        <f t="shared" si="40"/>
        <v>89.189189189189193</v>
      </c>
      <c r="O163" s="128">
        <f t="shared" si="40"/>
        <v>46.093749999999993</v>
      </c>
      <c r="P163" s="128">
        <f t="shared" si="40"/>
        <v>120.57205720572055</v>
      </c>
      <c r="Q163" s="128">
        <f t="shared" si="40"/>
        <v>65.376344086021504</v>
      </c>
      <c r="R163" s="128">
        <f t="shared" si="40"/>
        <v>99.913119026933103</v>
      </c>
      <c r="S163" s="128">
        <f t="shared" si="40"/>
        <v>211.76470588235296</v>
      </c>
      <c r="T163" s="128">
        <f t="shared" si="40"/>
        <v>68.821065230400961</v>
      </c>
      <c r="U163" s="128">
        <f t="shared" si="40"/>
        <v>31.578947368421055</v>
      </c>
      <c r="V163" s="128">
        <f t="shared" si="40"/>
        <v>121.80851063829788</v>
      </c>
    </row>
    <row r="164" spans="1:22" x14ac:dyDescent="0.35">
      <c r="A164" s="157"/>
      <c r="C164" s="126" t="s">
        <v>234</v>
      </c>
      <c r="D164" s="128">
        <f t="shared" ref="D164:V164" si="41">D103/D155*100</f>
        <v>43.623529411764707</v>
      </c>
      <c r="E164" s="128">
        <f t="shared" si="41"/>
        <v>105.96774193548389</v>
      </c>
      <c r="F164" s="128">
        <f t="shared" si="41"/>
        <v>51.861702127659584</v>
      </c>
      <c r="G164" s="128">
        <f t="shared" si="41"/>
        <v>92.606284658040664</v>
      </c>
      <c r="H164" s="128">
        <f t="shared" si="41"/>
        <v>100.87232355273592</v>
      </c>
      <c r="I164" s="128">
        <f t="shared" si="41"/>
        <v>29.965156794425084</v>
      </c>
      <c r="J164" s="128">
        <f t="shared" si="41"/>
        <v>65.792610250297969</v>
      </c>
      <c r="K164" s="128">
        <f t="shared" si="41"/>
        <v>154.82233502538071</v>
      </c>
      <c r="L164" s="128">
        <f t="shared" si="41"/>
        <v>73.009708737864059</v>
      </c>
      <c r="M164" s="128">
        <f t="shared" si="41"/>
        <v>140.39262343842952</v>
      </c>
      <c r="N164" s="128">
        <f t="shared" si="41"/>
        <v>81.381381381381388</v>
      </c>
      <c r="O164" s="128">
        <f t="shared" si="41"/>
        <v>50</v>
      </c>
      <c r="P164" s="128">
        <f t="shared" si="41"/>
        <v>114.19141914191417</v>
      </c>
      <c r="Q164" s="128">
        <f t="shared" si="41"/>
        <v>120.4301075268817</v>
      </c>
      <c r="R164" s="128">
        <f t="shared" si="41"/>
        <v>97.654213727193749</v>
      </c>
      <c r="S164" s="128">
        <f t="shared" si="41"/>
        <v>86.274509803921575</v>
      </c>
      <c r="T164" s="128">
        <f t="shared" si="41"/>
        <v>93.357271095152598</v>
      </c>
      <c r="U164" s="128">
        <f t="shared" si="41"/>
        <v>47.953216374269005</v>
      </c>
      <c r="V164" s="128">
        <f t="shared" si="41"/>
        <v>351.063829787234</v>
      </c>
    </row>
    <row r="165" spans="1:22" x14ac:dyDescent="0.35">
      <c r="A165" s="157"/>
      <c r="C165" s="126" t="s">
        <v>236</v>
      </c>
      <c r="D165" s="128">
        <f t="shared" ref="D165:V165" si="42">D104/D155*100</f>
        <v>46.823529411764703</v>
      </c>
      <c r="E165" s="128">
        <f t="shared" si="42"/>
        <v>93.225806451612897</v>
      </c>
      <c r="F165" s="128">
        <f t="shared" si="42"/>
        <v>33.51063829787234</v>
      </c>
      <c r="G165" s="128">
        <f t="shared" si="42"/>
        <v>130.31423290203327</v>
      </c>
      <c r="H165" s="128">
        <f t="shared" si="42"/>
        <v>101.50674068199841</v>
      </c>
      <c r="I165" s="128">
        <f t="shared" si="42"/>
        <v>18.118466898954704</v>
      </c>
      <c r="J165" s="128">
        <f t="shared" si="42"/>
        <v>75.327771156138255</v>
      </c>
      <c r="K165" s="128">
        <f t="shared" si="42"/>
        <v>159.89847715736039</v>
      </c>
      <c r="L165" s="128">
        <f t="shared" si="42"/>
        <v>59.22330097087378</v>
      </c>
      <c r="M165" s="128">
        <f t="shared" si="42"/>
        <v>209.39916716240336</v>
      </c>
      <c r="N165" s="128">
        <f t="shared" si="42"/>
        <v>109.00900900900901</v>
      </c>
      <c r="O165" s="128">
        <f t="shared" si="42"/>
        <v>57.8125</v>
      </c>
      <c r="P165" s="128">
        <f t="shared" si="42"/>
        <v>117.49174917491747</v>
      </c>
      <c r="Q165" s="128">
        <f t="shared" si="42"/>
        <v>75.6989247311828</v>
      </c>
      <c r="R165" s="128">
        <f t="shared" si="42"/>
        <v>70.373588184187668</v>
      </c>
      <c r="S165" s="128">
        <f t="shared" si="42"/>
        <v>94.117647058823522</v>
      </c>
      <c r="T165" s="128">
        <f t="shared" si="42"/>
        <v>94.554159186116095</v>
      </c>
      <c r="U165" s="128">
        <f t="shared" si="42"/>
        <v>51.461988304093566</v>
      </c>
      <c r="V165" s="128">
        <f t="shared" si="42"/>
        <v>696.80851063829789</v>
      </c>
    </row>
    <row r="166" spans="1:22" x14ac:dyDescent="0.35">
      <c r="A166" s="157"/>
      <c r="C166" s="126" t="s">
        <v>238</v>
      </c>
      <c r="D166" s="128">
        <f t="shared" ref="D166:V166" si="43">D105/D155*100</f>
        <v>94.588235294117652</v>
      </c>
      <c r="E166" s="128">
        <f t="shared" si="43"/>
        <v>108.87096774193547</v>
      </c>
      <c r="F166" s="128">
        <f t="shared" si="43"/>
        <v>69.148936170212778</v>
      </c>
      <c r="G166" s="128">
        <f t="shared" si="43"/>
        <v>87.060998151571155</v>
      </c>
      <c r="H166" s="128">
        <f t="shared" si="43"/>
        <v>96.907216494845372</v>
      </c>
      <c r="I166" s="128">
        <f t="shared" si="43"/>
        <v>50.522648083623686</v>
      </c>
      <c r="J166" s="128">
        <f t="shared" si="43"/>
        <v>51.966626936829563</v>
      </c>
      <c r="K166" s="128">
        <f t="shared" si="43"/>
        <v>234.34856175972928</v>
      </c>
      <c r="L166" s="128">
        <f t="shared" si="43"/>
        <v>122.52427184466018</v>
      </c>
      <c r="M166" s="128">
        <f t="shared" si="43"/>
        <v>135.63355145746581</v>
      </c>
      <c r="N166" s="128">
        <f t="shared" si="43"/>
        <v>80.48048048048048</v>
      </c>
      <c r="O166" s="128">
        <f t="shared" si="43"/>
        <v>71.875</v>
      </c>
      <c r="P166" s="128">
        <f t="shared" si="43"/>
        <v>106.93069306930694</v>
      </c>
      <c r="Q166" s="128">
        <f t="shared" si="43"/>
        <v>119.13978494623656</v>
      </c>
      <c r="R166" s="128">
        <f t="shared" si="43"/>
        <v>70.547350130321462</v>
      </c>
      <c r="S166" s="128">
        <f t="shared" si="43"/>
        <v>127.45098039215685</v>
      </c>
      <c r="T166" s="128">
        <f t="shared" si="43"/>
        <v>73.010173548773182</v>
      </c>
      <c r="U166" s="128">
        <f t="shared" si="43"/>
        <v>70.175438596491219</v>
      </c>
      <c r="V166" s="128">
        <f t="shared" si="43"/>
        <v>335.10638297872339</v>
      </c>
    </row>
    <row r="167" spans="1:22" x14ac:dyDescent="0.35">
      <c r="A167" s="157"/>
    </row>
    <row r="168" spans="1:22" x14ac:dyDescent="0.35">
      <c r="A168" s="157"/>
    </row>
    <row r="169" spans="1:22" x14ac:dyDescent="0.35">
      <c r="A169" s="157"/>
      <c r="B169" s="124" t="s">
        <v>281</v>
      </c>
    </row>
    <row r="170" spans="1:22" x14ac:dyDescent="0.35">
      <c r="A170" s="157"/>
      <c r="C170" s="126" t="s">
        <v>265</v>
      </c>
      <c r="D170" s="109">
        <f t="shared" ref="D170:V170" si="44">AVERAGE(D109:D110)</f>
        <v>22.25</v>
      </c>
      <c r="E170" s="109">
        <f t="shared" si="44"/>
        <v>65.650000000000006</v>
      </c>
      <c r="F170" s="109">
        <f t="shared" si="44"/>
        <v>2.415</v>
      </c>
      <c r="G170" s="109">
        <f t="shared" si="44"/>
        <v>3.125</v>
      </c>
      <c r="H170" s="109">
        <f t="shared" si="44"/>
        <v>66.099999999999994</v>
      </c>
      <c r="I170" s="109">
        <f t="shared" si="44"/>
        <v>0.63</v>
      </c>
      <c r="J170" s="109">
        <f t="shared" si="44"/>
        <v>1.8250000000000002</v>
      </c>
      <c r="K170" s="109">
        <f t="shared" si="44"/>
        <v>27.2</v>
      </c>
      <c r="L170" s="109">
        <f t="shared" si="44"/>
        <v>4.9250000000000007</v>
      </c>
      <c r="M170" s="109">
        <f t="shared" si="44"/>
        <v>5.6999999999999993</v>
      </c>
      <c r="N170" s="109">
        <f t="shared" si="44"/>
        <v>29.4</v>
      </c>
      <c r="O170" s="109">
        <f t="shared" si="44"/>
        <v>0.35499999999999998</v>
      </c>
      <c r="P170" s="109">
        <f t="shared" si="44"/>
        <v>45.15</v>
      </c>
      <c r="Q170" s="109">
        <f t="shared" si="44"/>
        <v>1.7399999999999998</v>
      </c>
      <c r="R170" s="109">
        <f t="shared" si="44"/>
        <v>44.95</v>
      </c>
      <c r="S170" s="109">
        <f t="shared" si="44"/>
        <v>2.3899999999999997</v>
      </c>
      <c r="T170" s="109">
        <f t="shared" si="44"/>
        <v>5.36</v>
      </c>
      <c r="U170" s="109">
        <f t="shared" si="44"/>
        <v>0.45499999999999996</v>
      </c>
      <c r="V170" s="109">
        <f t="shared" si="44"/>
        <v>11.3</v>
      </c>
    </row>
    <row r="171" spans="1:22" x14ac:dyDescent="0.35">
      <c r="A171" s="157"/>
      <c r="C171" s="126" t="s">
        <v>266</v>
      </c>
      <c r="D171" s="109">
        <v>100</v>
      </c>
      <c r="E171" s="109">
        <v>100</v>
      </c>
      <c r="F171" s="109">
        <v>100</v>
      </c>
      <c r="G171" s="109">
        <v>100</v>
      </c>
      <c r="H171" s="109">
        <v>100</v>
      </c>
      <c r="I171" s="109">
        <v>100</v>
      </c>
      <c r="J171" s="109">
        <v>100</v>
      </c>
      <c r="K171" s="109">
        <v>100</v>
      </c>
      <c r="L171" s="109">
        <v>100</v>
      </c>
      <c r="M171" s="109">
        <v>100</v>
      </c>
      <c r="N171" s="109">
        <v>100</v>
      </c>
      <c r="O171" s="109">
        <v>100</v>
      </c>
      <c r="P171" s="109">
        <v>100</v>
      </c>
      <c r="Q171" s="109">
        <v>100</v>
      </c>
      <c r="R171" s="109">
        <v>100</v>
      </c>
      <c r="S171" s="109">
        <v>100</v>
      </c>
      <c r="T171" s="109">
        <v>100</v>
      </c>
      <c r="U171" s="109">
        <v>100</v>
      </c>
      <c r="V171" s="109">
        <v>100</v>
      </c>
    </row>
    <row r="172" spans="1:22" x14ac:dyDescent="0.35">
      <c r="A172" s="157"/>
      <c r="C172" s="126" t="s">
        <v>220</v>
      </c>
      <c r="D172" s="128">
        <f t="shared" ref="D172:V172" si="45">D111/D170*100</f>
        <v>86.741573033707866</v>
      </c>
      <c r="E172" s="128">
        <f t="shared" si="45"/>
        <v>102.66565118050266</v>
      </c>
      <c r="F172" s="128">
        <f t="shared" si="45"/>
        <v>84.886128364389222</v>
      </c>
      <c r="G172" s="128">
        <f t="shared" si="45"/>
        <v>56.32</v>
      </c>
      <c r="H172" s="128">
        <f t="shared" si="45"/>
        <v>104.68986384266266</v>
      </c>
      <c r="I172" s="128">
        <f t="shared" si="45"/>
        <v>79.365079365079367</v>
      </c>
      <c r="J172" s="128">
        <f t="shared" si="45"/>
        <v>52.602739726027394</v>
      </c>
      <c r="K172" s="128">
        <f t="shared" si="45"/>
        <v>89.705882352941174</v>
      </c>
      <c r="L172" s="128">
        <f t="shared" si="45"/>
        <v>101.3197969543147</v>
      </c>
      <c r="M172" s="128">
        <f t="shared" si="45"/>
        <v>62.456140350877199</v>
      </c>
      <c r="N172" s="128">
        <f t="shared" si="45"/>
        <v>93.197278911564624</v>
      </c>
      <c r="O172" s="128">
        <f t="shared" si="45"/>
        <v>84.507042253521121</v>
      </c>
      <c r="P172" s="128">
        <f t="shared" si="45"/>
        <v>100.77519379844961</v>
      </c>
      <c r="Q172" s="128">
        <f t="shared" si="45"/>
        <v>101.72413793103449</v>
      </c>
      <c r="R172" s="128">
        <f t="shared" si="45"/>
        <v>106.34037819799775</v>
      </c>
      <c r="S172" s="128">
        <f t="shared" si="45"/>
        <v>97.489539748953987</v>
      </c>
      <c r="T172" s="128">
        <f t="shared" si="45"/>
        <v>48.320895522388049</v>
      </c>
      <c r="U172" s="128">
        <f t="shared" si="45"/>
        <v>85.714285714285722</v>
      </c>
      <c r="V172" s="128">
        <f t="shared" si="45"/>
        <v>126.54867256637168</v>
      </c>
    </row>
    <row r="173" spans="1:22" x14ac:dyDescent="0.35">
      <c r="A173" s="157"/>
      <c r="C173" s="126" t="s">
        <v>222</v>
      </c>
      <c r="D173" s="128">
        <f t="shared" ref="D173:V173" si="46">D112/D170*100</f>
        <v>96.629213483146074</v>
      </c>
      <c r="E173" s="128">
        <f t="shared" si="46"/>
        <v>105.10281797410511</v>
      </c>
      <c r="F173" s="128">
        <f t="shared" si="46"/>
        <v>114.69979296066253</v>
      </c>
      <c r="G173" s="128">
        <f t="shared" si="46"/>
        <v>57.600000000000009</v>
      </c>
      <c r="H173" s="128">
        <f t="shared" si="46"/>
        <v>102.57186081694402</v>
      </c>
      <c r="I173" s="128">
        <f t="shared" si="46"/>
        <v>98.412698412698404</v>
      </c>
      <c r="J173" s="128">
        <f t="shared" si="46"/>
        <v>50.958904109589042</v>
      </c>
      <c r="K173" s="128">
        <f t="shared" si="46"/>
        <v>95.955882352941174</v>
      </c>
      <c r="L173" s="128">
        <f t="shared" si="46"/>
        <v>141.92893401015226</v>
      </c>
      <c r="M173" s="128">
        <f t="shared" si="46"/>
        <v>69.473684210526315</v>
      </c>
      <c r="N173" s="128">
        <f t="shared" si="46"/>
        <v>85.714285714285722</v>
      </c>
      <c r="O173" s="128">
        <f t="shared" si="46"/>
        <v>67.605633802816897</v>
      </c>
      <c r="P173" s="128">
        <f t="shared" si="46"/>
        <v>108.52713178294573</v>
      </c>
      <c r="Q173" s="128">
        <f t="shared" si="46"/>
        <v>136.20689655172416</v>
      </c>
      <c r="R173" s="128">
        <f t="shared" si="46"/>
        <v>127.25250278086764</v>
      </c>
      <c r="S173" s="128">
        <f t="shared" si="46"/>
        <v>142.67782426778246</v>
      </c>
      <c r="T173" s="128">
        <f t="shared" si="46"/>
        <v>65.485074626865668</v>
      </c>
      <c r="U173" s="128">
        <f t="shared" si="46"/>
        <v>127.47252747252749</v>
      </c>
      <c r="V173" s="128">
        <f t="shared" si="46"/>
        <v>96.460176991150433</v>
      </c>
    </row>
    <row r="174" spans="1:22" x14ac:dyDescent="0.35">
      <c r="A174" s="157"/>
      <c r="C174" s="126" t="s">
        <v>224</v>
      </c>
      <c r="D174" s="128">
        <f t="shared" ref="D174:V174" si="47">D113/D170*100</f>
        <v>159.10112359550561</v>
      </c>
      <c r="E174" s="128">
        <f t="shared" si="47"/>
        <v>90.327494287890318</v>
      </c>
      <c r="F174" s="128">
        <f t="shared" si="47"/>
        <v>97.72256728778467</v>
      </c>
      <c r="G174" s="128">
        <f t="shared" si="47"/>
        <v>57.600000000000009</v>
      </c>
      <c r="H174" s="128">
        <f t="shared" si="47"/>
        <v>103.02571860816944</v>
      </c>
      <c r="I174" s="128">
        <f t="shared" si="47"/>
        <v>88.8888888888889</v>
      </c>
      <c r="J174" s="128">
        <f t="shared" si="47"/>
        <v>48.219178082191775</v>
      </c>
      <c r="K174" s="128">
        <f t="shared" si="47"/>
        <v>94.485294117647058</v>
      </c>
      <c r="L174" s="128">
        <f t="shared" si="47"/>
        <v>118.37563451776649</v>
      </c>
      <c r="M174" s="128">
        <f t="shared" si="47"/>
        <v>65.614035087719316</v>
      </c>
      <c r="N174" s="128">
        <f t="shared" si="47"/>
        <v>121.42857142857144</v>
      </c>
      <c r="O174" s="128">
        <f t="shared" si="47"/>
        <v>109.85915492957747</v>
      </c>
      <c r="P174" s="128">
        <f t="shared" si="47"/>
        <v>111.84939091915835</v>
      </c>
      <c r="Q174" s="128">
        <f t="shared" si="47"/>
        <v>123.56321839080462</v>
      </c>
      <c r="R174" s="128">
        <f t="shared" si="47"/>
        <v>98.33147942157953</v>
      </c>
      <c r="S174" s="128">
        <f t="shared" si="47"/>
        <v>102.51046025104604</v>
      </c>
      <c r="T174" s="128">
        <f t="shared" si="47"/>
        <v>90.671641791044777</v>
      </c>
      <c r="U174" s="128">
        <f t="shared" si="47"/>
        <v>149.45054945054949</v>
      </c>
      <c r="V174" s="128">
        <f t="shared" si="47"/>
        <v>57.256637168141587</v>
      </c>
    </row>
    <row r="175" spans="1:22" x14ac:dyDescent="0.35">
      <c r="A175" s="157"/>
      <c r="C175" s="126" t="s">
        <v>226</v>
      </c>
      <c r="D175" s="128">
        <f t="shared" ref="D175:V175" si="48">D114/D170*100</f>
        <v>130.7865168539326</v>
      </c>
      <c r="E175" s="128">
        <f t="shared" si="48"/>
        <v>88.04265041888803</v>
      </c>
      <c r="F175" s="128">
        <f t="shared" si="48"/>
        <v>93.581780538302269</v>
      </c>
      <c r="G175" s="128">
        <f t="shared" si="48"/>
        <v>90.56</v>
      </c>
      <c r="H175" s="128">
        <f t="shared" si="48"/>
        <v>106.35400907715582</v>
      </c>
      <c r="I175" s="128">
        <f t="shared" si="48"/>
        <v>79.365079365079367</v>
      </c>
      <c r="J175" s="128">
        <f t="shared" si="48"/>
        <v>65.753424657534239</v>
      </c>
      <c r="K175" s="128">
        <f t="shared" si="48"/>
        <v>84.926470588235304</v>
      </c>
      <c r="L175" s="128">
        <f t="shared" si="48"/>
        <v>124.06091370558374</v>
      </c>
      <c r="M175" s="128">
        <f t="shared" si="48"/>
        <v>127.71929824561406</v>
      </c>
      <c r="N175" s="128">
        <f t="shared" si="48"/>
        <v>127.55102040816327</v>
      </c>
      <c r="O175" s="128">
        <f t="shared" si="48"/>
        <v>81.690140845070431</v>
      </c>
      <c r="P175" s="128">
        <f t="shared" si="48"/>
        <v>128.90365448504983</v>
      </c>
      <c r="Q175" s="128">
        <f t="shared" si="48"/>
        <v>78.160919540229898</v>
      </c>
      <c r="R175" s="128">
        <f t="shared" si="48"/>
        <v>103.2258064516129</v>
      </c>
      <c r="S175" s="128">
        <f t="shared" si="48"/>
        <v>258.15899581589963</v>
      </c>
      <c r="T175" s="128">
        <f t="shared" si="48"/>
        <v>186.38059701492537</v>
      </c>
      <c r="U175" s="128">
        <f t="shared" si="48"/>
        <v>107.69230769230771</v>
      </c>
      <c r="V175" s="128">
        <f t="shared" si="48"/>
        <v>123.00884955752211</v>
      </c>
    </row>
    <row r="176" spans="1:22" x14ac:dyDescent="0.35">
      <c r="A176" s="157"/>
      <c r="C176" s="126" t="s">
        <v>228</v>
      </c>
      <c r="D176" s="128">
        <f t="shared" ref="D176:V176" si="49">D115/D170*100</f>
        <v>192.80898876404493</v>
      </c>
      <c r="E176" s="128">
        <f t="shared" si="49"/>
        <v>90.175171363290175</v>
      </c>
      <c r="F176" s="128">
        <f t="shared" si="49"/>
        <v>86.128364389233951</v>
      </c>
      <c r="G176" s="128">
        <f t="shared" si="49"/>
        <v>67.52</v>
      </c>
      <c r="H176" s="128">
        <f t="shared" si="49"/>
        <v>102.11800302571861</v>
      </c>
      <c r="I176" s="128">
        <f t="shared" si="49"/>
        <v>46.031746031746032</v>
      </c>
      <c r="J176" s="128">
        <f t="shared" si="49"/>
        <v>43.835616438356162</v>
      </c>
      <c r="K176" s="128">
        <f t="shared" si="49"/>
        <v>97.42647058823529</v>
      </c>
      <c r="L176" s="128">
        <f t="shared" si="49"/>
        <v>121.82741116751268</v>
      </c>
      <c r="M176" s="128">
        <f t="shared" si="49"/>
        <v>92.10526315789474</v>
      </c>
      <c r="N176" s="128">
        <f t="shared" si="49"/>
        <v>114.96598639455782</v>
      </c>
      <c r="O176" s="128">
        <f t="shared" si="49"/>
        <v>76.056338028169023</v>
      </c>
      <c r="P176" s="128">
        <f t="shared" si="49"/>
        <v>99.889258028792909</v>
      </c>
      <c r="Q176" s="128">
        <f t="shared" si="49"/>
        <v>99.42528735632186</v>
      </c>
      <c r="R176" s="128">
        <f t="shared" si="49"/>
        <v>102.55839822024471</v>
      </c>
      <c r="S176" s="128">
        <f t="shared" si="49"/>
        <v>181.17154811715483</v>
      </c>
      <c r="T176" s="128">
        <f t="shared" si="49"/>
        <v>134.88805970149252</v>
      </c>
      <c r="U176" s="128">
        <f t="shared" si="49"/>
        <v>114.28571428571431</v>
      </c>
      <c r="V176" s="128">
        <f t="shared" si="49"/>
        <v>81.061946902654867</v>
      </c>
    </row>
    <row r="177" spans="1:22" x14ac:dyDescent="0.35">
      <c r="A177" s="157"/>
      <c r="C177" s="126" t="s">
        <v>230</v>
      </c>
      <c r="D177" s="128">
        <f t="shared" ref="D177:V177" si="50">D116/D170*100</f>
        <v>134.38202247191012</v>
      </c>
      <c r="E177" s="128">
        <f t="shared" si="50"/>
        <v>94.135567402894125</v>
      </c>
      <c r="F177" s="128">
        <f t="shared" si="50"/>
        <v>97.72256728778467</v>
      </c>
      <c r="G177" s="128">
        <f t="shared" si="50"/>
        <v>54.400000000000006</v>
      </c>
      <c r="H177" s="128">
        <f t="shared" si="50"/>
        <v>100.45385779122545</v>
      </c>
      <c r="I177" s="128">
        <f t="shared" si="50"/>
        <v>58.730158730158735</v>
      </c>
      <c r="J177" s="128">
        <f t="shared" si="50"/>
        <v>48.219178082191775</v>
      </c>
      <c r="K177" s="128">
        <f t="shared" si="50"/>
        <v>99.264705882352942</v>
      </c>
      <c r="L177" s="128">
        <f t="shared" si="50"/>
        <v>122.63959390862942</v>
      </c>
      <c r="M177" s="128">
        <f t="shared" si="50"/>
        <v>64.035087719298261</v>
      </c>
      <c r="N177" s="128">
        <f t="shared" si="50"/>
        <v>108.84353741496599</v>
      </c>
      <c r="O177" s="128">
        <f t="shared" si="50"/>
        <v>70.422535211267615</v>
      </c>
      <c r="P177" s="128">
        <f t="shared" si="50"/>
        <v>110.52048726467332</v>
      </c>
      <c r="Q177" s="128">
        <f t="shared" si="50"/>
        <v>107.4712643678161</v>
      </c>
      <c r="R177" s="128">
        <f t="shared" si="50"/>
        <v>100.3337041156841</v>
      </c>
      <c r="S177" s="128">
        <f t="shared" si="50"/>
        <v>155.64853556485357</v>
      </c>
      <c r="T177" s="128">
        <f t="shared" si="50"/>
        <v>75.74626865671641</v>
      </c>
      <c r="U177" s="128">
        <f t="shared" si="50"/>
        <v>70.329670329670336</v>
      </c>
      <c r="V177" s="128">
        <f t="shared" si="50"/>
        <v>127.43362831858407</v>
      </c>
    </row>
    <row r="178" spans="1:22" x14ac:dyDescent="0.35">
      <c r="A178" s="157"/>
      <c r="C178" s="126" t="s">
        <v>232</v>
      </c>
      <c r="D178" s="128">
        <f t="shared" ref="D178:V178" si="51">D117/D170*100</f>
        <v>124.49438202247191</v>
      </c>
      <c r="E178" s="128">
        <f t="shared" si="51"/>
        <v>104.18888042650418</v>
      </c>
      <c r="F178" s="128">
        <f t="shared" si="51"/>
        <v>124.63768115942028</v>
      </c>
      <c r="G178" s="128">
        <f t="shared" si="51"/>
        <v>70.72</v>
      </c>
      <c r="H178" s="128">
        <f t="shared" si="51"/>
        <v>99.243570347957643</v>
      </c>
      <c r="I178" s="128">
        <f t="shared" si="51"/>
        <v>76.19047619047619</v>
      </c>
      <c r="J178" s="128">
        <f t="shared" si="51"/>
        <v>60.821917808219169</v>
      </c>
      <c r="K178" s="128">
        <f t="shared" si="51"/>
        <v>103.30882352941177</v>
      </c>
      <c r="L178" s="128">
        <f t="shared" si="51"/>
        <v>164.06091370558374</v>
      </c>
      <c r="M178" s="128">
        <f t="shared" si="51"/>
        <v>78.596491228070192</v>
      </c>
      <c r="N178" s="128">
        <f t="shared" si="51"/>
        <v>84.693877551020407</v>
      </c>
      <c r="O178" s="128">
        <f t="shared" si="51"/>
        <v>180.28169014084509</v>
      </c>
      <c r="P178" s="128">
        <f t="shared" si="51"/>
        <v>115.171650055371</v>
      </c>
      <c r="Q178" s="128">
        <f t="shared" si="51"/>
        <v>133.90804597701151</v>
      </c>
      <c r="R178" s="128">
        <f t="shared" si="51"/>
        <v>100.7786429365962</v>
      </c>
      <c r="S178" s="128">
        <f t="shared" si="51"/>
        <v>205.85774058577408</v>
      </c>
      <c r="T178" s="128">
        <f t="shared" si="51"/>
        <v>251.86567164179104</v>
      </c>
      <c r="U178" s="128">
        <f t="shared" si="51"/>
        <v>120.87912087912089</v>
      </c>
      <c r="V178" s="128">
        <f t="shared" si="51"/>
        <v>137.16814159292034</v>
      </c>
    </row>
    <row r="179" spans="1:22" x14ac:dyDescent="0.35">
      <c r="A179" s="157"/>
      <c r="C179" s="126" t="s">
        <v>234</v>
      </c>
      <c r="D179" s="128">
        <f t="shared" ref="D179:V179" si="52">D118/D170*100</f>
        <v>122.69662921348315</v>
      </c>
      <c r="E179" s="128">
        <f t="shared" si="52"/>
        <v>103.12261995430312</v>
      </c>
      <c r="F179" s="128">
        <f t="shared" si="52"/>
        <v>103.51966873706004</v>
      </c>
      <c r="G179" s="128">
        <f t="shared" si="52"/>
        <v>64.64</v>
      </c>
      <c r="H179" s="128">
        <f t="shared" si="52"/>
        <v>102.87443267776098</v>
      </c>
      <c r="I179" s="128">
        <f t="shared" si="52"/>
        <v>74.603174603174594</v>
      </c>
      <c r="J179" s="128">
        <f t="shared" si="52"/>
        <v>71.232876712328761</v>
      </c>
      <c r="K179" s="128">
        <f t="shared" si="52"/>
        <v>86.39705882352942</v>
      </c>
      <c r="L179" s="128">
        <f t="shared" si="52"/>
        <v>119.18781725888323</v>
      </c>
      <c r="M179" s="128">
        <f t="shared" si="52"/>
        <v>57.894736842105267</v>
      </c>
      <c r="N179" s="128">
        <f t="shared" si="52"/>
        <v>80.952380952380949</v>
      </c>
      <c r="O179" s="128">
        <f t="shared" si="52"/>
        <v>515.49295774647885</v>
      </c>
      <c r="P179" s="128">
        <f t="shared" si="52"/>
        <v>139.09191583610186</v>
      </c>
      <c r="Q179" s="128">
        <f t="shared" si="52"/>
        <v>129.31034482758622</v>
      </c>
      <c r="R179" s="128">
        <f t="shared" si="52"/>
        <v>90.989988876529466</v>
      </c>
      <c r="S179" s="128">
        <f t="shared" si="52"/>
        <v>640.16736401673654</v>
      </c>
      <c r="T179" s="128">
        <f t="shared" si="52"/>
        <v>311.56716417910445</v>
      </c>
      <c r="U179" s="128">
        <f t="shared" si="52"/>
        <v>107.69230769230771</v>
      </c>
      <c r="V179" s="128">
        <f t="shared" si="52"/>
        <v>215.04424778761063</v>
      </c>
    </row>
    <row r="180" spans="1:22" x14ac:dyDescent="0.35">
      <c r="A180" s="157"/>
      <c r="C180" s="126" t="s">
        <v>236</v>
      </c>
      <c r="D180" s="128">
        <f t="shared" ref="D180:V180" si="53">D119/D170*100</f>
        <v>105.61797752808988</v>
      </c>
      <c r="E180" s="128">
        <f t="shared" si="53"/>
        <v>114.69916222391467</v>
      </c>
      <c r="F180" s="128">
        <f t="shared" si="53"/>
        <v>131.26293995859214</v>
      </c>
      <c r="G180" s="128">
        <f t="shared" si="53"/>
        <v>57.28</v>
      </c>
      <c r="H180" s="128">
        <f t="shared" si="53"/>
        <v>103.63086232980334</v>
      </c>
      <c r="I180" s="128">
        <f t="shared" si="53"/>
        <v>106.34920634920636</v>
      </c>
      <c r="J180" s="128">
        <f t="shared" si="53"/>
        <v>60.273972602739725</v>
      </c>
      <c r="K180" s="128">
        <f t="shared" si="53"/>
        <v>85.294117647058826</v>
      </c>
      <c r="L180" s="128">
        <f t="shared" si="53"/>
        <v>158.37563451776646</v>
      </c>
      <c r="M180" s="128">
        <f t="shared" si="53"/>
        <v>61.22807017543861</v>
      </c>
      <c r="N180" s="128">
        <f t="shared" si="53"/>
        <v>59.523809523809526</v>
      </c>
      <c r="O180" s="128">
        <f t="shared" si="53"/>
        <v>416.9014084507042</v>
      </c>
      <c r="P180" s="128">
        <f t="shared" si="53"/>
        <v>162.7906976744186</v>
      </c>
      <c r="Q180" s="128">
        <f t="shared" si="53"/>
        <v>172.41379310344831</v>
      </c>
      <c r="R180" s="128">
        <f t="shared" si="53"/>
        <v>115.01668520578421</v>
      </c>
      <c r="S180" s="128">
        <f t="shared" si="53"/>
        <v>132.63598326359835</v>
      </c>
      <c r="T180" s="128">
        <f t="shared" si="53"/>
        <v>31.343283582089548</v>
      </c>
      <c r="U180" s="128">
        <f t="shared" si="53"/>
        <v>309.8901098901099</v>
      </c>
      <c r="V180" s="128">
        <f t="shared" si="53"/>
        <v>183.18584070796459</v>
      </c>
    </row>
    <row r="181" spans="1:22" x14ac:dyDescent="0.35">
      <c r="A181" s="157"/>
      <c r="C181" s="126" t="s">
        <v>238</v>
      </c>
      <c r="D181" s="128">
        <f t="shared" ref="D181:V181" si="54">D120/D170*100</f>
        <v>153.25842696629215</v>
      </c>
      <c r="E181" s="128">
        <f t="shared" si="54"/>
        <v>114.85148514851484</v>
      </c>
      <c r="F181" s="128">
        <f t="shared" si="54"/>
        <v>233.54037267080744</v>
      </c>
      <c r="G181" s="128">
        <f t="shared" si="54"/>
        <v>78.72</v>
      </c>
      <c r="H181" s="128">
        <f t="shared" si="54"/>
        <v>95.310136157337382</v>
      </c>
      <c r="I181" s="128">
        <f t="shared" si="54"/>
        <v>230.15873015873015</v>
      </c>
      <c r="J181" s="128">
        <f t="shared" si="54"/>
        <v>84.93150684931507</v>
      </c>
      <c r="K181" s="128">
        <f t="shared" si="54"/>
        <v>108.82352941176472</v>
      </c>
      <c r="L181" s="128">
        <f t="shared" si="54"/>
        <v>223.35025380710655</v>
      </c>
      <c r="M181" s="128">
        <f t="shared" si="54"/>
        <v>113.50877192982458</v>
      </c>
      <c r="N181" s="128">
        <f t="shared" si="54"/>
        <v>56.802721088435369</v>
      </c>
      <c r="O181" s="128">
        <f t="shared" si="54"/>
        <v>385.91549295774655</v>
      </c>
      <c r="P181" s="128">
        <f t="shared" si="54"/>
        <v>130.67552602436322</v>
      </c>
      <c r="Q181" s="128">
        <f t="shared" si="54"/>
        <v>201.72413793103448</v>
      </c>
      <c r="R181" s="128">
        <f t="shared" si="54"/>
        <v>111.01223581757506</v>
      </c>
      <c r="S181" s="128">
        <f t="shared" si="54"/>
        <v>152.71966527196653</v>
      </c>
      <c r="T181" s="128">
        <f t="shared" si="54"/>
        <v>80.223880597014912</v>
      </c>
      <c r="U181" s="128">
        <f t="shared" si="54"/>
        <v>230.7692307692308</v>
      </c>
      <c r="V181" s="128">
        <f t="shared" si="54"/>
        <v>138.93805309734512</v>
      </c>
    </row>
    <row r="182" spans="1:22" x14ac:dyDescent="0.35">
      <c r="A182" s="157"/>
    </row>
    <row r="183" spans="1:22" x14ac:dyDescent="0.35">
      <c r="A183" s="157"/>
      <c r="B183" s="124" t="s">
        <v>294</v>
      </c>
    </row>
    <row r="184" spans="1:22" x14ac:dyDescent="0.35">
      <c r="A184" s="157"/>
      <c r="C184" s="126" t="s">
        <v>265</v>
      </c>
      <c r="D184" s="109">
        <f t="shared" ref="D184:V184" si="55">AVERAGE(D124:D125)</f>
        <v>8.2650000000000006</v>
      </c>
      <c r="E184" s="109">
        <f t="shared" si="55"/>
        <v>51.65</v>
      </c>
      <c r="F184" s="109">
        <f t="shared" si="55"/>
        <v>4.3849999999999998</v>
      </c>
      <c r="G184" s="109">
        <f t="shared" si="55"/>
        <v>5.99</v>
      </c>
      <c r="H184" s="109">
        <f t="shared" si="55"/>
        <v>65.3</v>
      </c>
      <c r="I184" s="109">
        <f t="shared" si="55"/>
        <v>1.155</v>
      </c>
      <c r="J184" s="109">
        <f t="shared" si="55"/>
        <v>4.4649999999999999</v>
      </c>
      <c r="K184" s="109">
        <f t="shared" si="55"/>
        <v>19.149999999999999</v>
      </c>
      <c r="L184" s="109">
        <f t="shared" si="55"/>
        <v>5.6749999999999998</v>
      </c>
      <c r="M184" s="109">
        <f t="shared" si="55"/>
        <v>8.2949999999999999</v>
      </c>
      <c r="N184" s="109">
        <f t="shared" si="55"/>
        <v>42.5</v>
      </c>
      <c r="O184" s="109">
        <f t="shared" si="55"/>
        <v>0.54499999999999993</v>
      </c>
      <c r="P184" s="109">
        <f t="shared" si="55"/>
        <v>51.05</v>
      </c>
      <c r="Q184" s="109">
        <f t="shared" si="55"/>
        <v>3.0150000000000001</v>
      </c>
      <c r="R184" s="109">
        <f t="shared" si="55"/>
        <v>41.05</v>
      </c>
      <c r="S184" s="109">
        <f t="shared" si="55"/>
        <v>0.48499999999999999</v>
      </c>
      <c r="T184" s="109">
        <f t="shared" si="55"/>
        <v>8.125</v>
      </c>
      <c r="U184" s="109">
        <f t="shared" si="55"/>
        <v>0.29000000000000004</v>
      </c>
      <c r="V184" s="109">
        <f t="shared" si="55"/>
        <v>23</v>
      </c>
    </row>
    <row r="185" spans="1:22" x14ac:dyDescent="0.35">
      <c r="A185" s="157"/>
      <c r="C185" s="126" t="s">
        <v>266</v>
      </c>
      <c r="D185" s="109">
        <v>100</v>
      </c>
      <c r="E185" s="109">
        <v>100</v>
      </c>
      <c r="F185" s="109">
        <v>100</v>
      </c>
      <c r="G185" s="109">
        <v>100</v>
      </c>
      <c r="H185" s="109">
        <v>100</v>
      </c>
      <c r="I185" s="109">
        <v>100</v>
      </c>
      <c r="J185" s="109">
        <v>100</v>
      </c>
      <c r="K185" s="109">
        <v>100</v>
      </c>
      <c r="L185" s="109">
        <v>100</v>
      </c>
      <c r="M185" s="109">
        <v>100</v>
      </c>
      <c r="N185" s="109">
        <v>100</v>
      </c>
      <c r="O185" s="109">
        <v>100</v>
      </c>
      <c r="P185" s="109">
        <v>100</v>
      </c>
      <c r="Q185" s="109">
        <v>100</v>
      </c>
      <c r="R185" s="109">
        <v>100</v>
      </c>
      <c r="S185" s="109">
        <v>100</v>
      </c>
      <c r="T185" s="109">
        <v>100</v>
      </c>
      <c r="U185" s="109">
        <v>100</v>
      </c>
      <c r="V185" s="109">
        <v>100</v>
      </c>
    </row>
    <row r="186" spans="1:22" x14ac:dyDescent="0.35">
      <c r="A186" s="157"/>
      <c r="C186" s="126" t="s">
        <v>220</v>
      </c>
      <c r="D186" s="128">
        <f t="shared" ref="D186:V186" si="56">D126/D184*100</f>
        <v>127.04174228675136</v>
      </c>
      <c r="E186" s="128">
        <f t="shared" si="56"/>
        <v>111.71345595353341</v>
      </c>
      <c r="F186" s="128">
        <f t="shared" si="56"/>
        <v>136.83010262257699</v>
      </c>
      <c r="G186" s="128">
        <f t="shared" si="56"/>
        <v>71.45242070116862</v>
      </c>
      <c r="H186" s="128">
        <f t="shared" si="56"/>
        <v>90.19908116385912</v>
      </c>
      <c r="I186" s="128">
        <f t="shared" si="56"/>
        <v>70.995670995670991</v>
      </c>
      <c r="J186" s="128">
        <f t="shared" si="56"/>
        <v>67.861142217245245</v>
      </c>
      <c r="K186" s="128">
        <f t="shared" si="56"/>
        <v>119.06005221932116</v>
      </c>
      <c r="L186" s="128">
        <f t="shared" si="56"/>
        <v>151.36563876651982</v>
      </c>
      <c r="M186" s="128">
        <f t="shared" si="56"/>
        <v>75.226039783001809</v>
      </c>
      <c r="N186" s="128">
        <f t="shared" si="56"/>
        <v>74.352941176470594</v>
      </c>
      <c r="O186" s="128">
        <f t="shared" si="56"/>
        <v>119.26605504587158</v>
      </c>
      <c r="P186" s="128">
        <f t="shared" si="56"/>
        <v>112.24289911851126</v>
      </c>
      <c r="Q186" s="128">
        <f t="shared" si="56"/>
        <v>177.11442786069651</v>
      </c>
      <c r="R186" s="128">
        <f t="shared" si="56"/>
        <v>114.00730816077953</v>
      </c>
      <c r="S186" s="128">
        <f t="shared" si="56"/>
        <v>37.113402061855673</v>
      </c>
      <c r="T186" s="128">
        <f t="shared" si="56"/>
        <v>141.53846153846155</v>
      </c>
      <c r="U186" s="128">
        <f t="shared" si="56"/>
        <v>113.79310344827584</v>
      </c>
      <c r="V186" s="128">
        <f t="shared" si="56"/>
        <v>164.78260869565219</v>
      </c>
    </row>
    <row r="187" spans="1:22" x14ac:dyDescent="0.35">
      <c r="A187" s="157"/>
      <c r="C187" s="126" t="s">
        <v>222</v>
      </c>
      <c r="D187" s="128">
        <f t="shared" ref="D187:V187" si="57">D127/D184*100</f>
        <v>136.7211131276467</v>
      </c>
      <c r="E187" s="128">
        <f t="shared" si="57"/>
        <v>109.0029041626331</v>
      </c>
      <c r="F187" s="128">
        <f t="shared" si="57"/>
        <v>111.51653363740022</v>
      </c>
      <c r="G187" s="128">
        <f t="shared" si="57"/>
        <v>52.754590984974961</v>
      </c>
      <c r="H187" s="128">
        <f t="shared" si="57"/>
        <v>107.50382848392037</v>
      </c>
      <c r="I187" s="128">
        <f t="shared" si="57"/>
        <v>183.54978354978354</v>
      </c>
      <c r="J187" s="128">
        <f t="shared" si="57"/>
        <v>51.063829787234042</v>
      </c>
      <c r="K187" s="128">
        <f t="shared" si="57"/>
        <v>89.817232375979117</v>
      </c>
      <c r="L187" s="128">
        <f t="shared" si="57"/>
        <v>99.559471365638771</v>
      </c>
      <c r="M187" s="128">
        <f t="shared" si="57"/>
        <v>50.994575045207959</v>
      </c>
      <c r="N187" s="128">
        <f t="shared" si="57"/>
        <v>93.411764705882362</v>
      </c>
      <c r="O187" s="128">
        <f t="shared" si="57"/>
        <v>231.19266055045875</v>
      </c>
      <c r="P187" s="128">
        <f t="shared" si="57"/>
        <v>93.633692458374142</v>
      </c>
      <c r="Q187" s="128">
        <f t="shared" si="57"/>
        <v>32.835820895522389</v>
      </c>
      <c r="R187" s="128">
        <f t="shared" si="57"/>
        <v>92.570036540803898</v>
      </c>
      <c r="S187" s="128">
        <f t="shared" si="57"/>
        <v>138.14432989690724</v>
      </c>
      <c r="T187" s="128">
        <f t="shared" si="57"/>
        <v>87.384615384615387</v>
      </c>
      <c r="U187" s="128">
        <f t="shared" si="57"/>
        <v>79.310344827586192</v>
      </c>
      <c r="V187" s="128">
        <f t="shared" si="57"/>
        <v>107.82608695652173</v>
      </c>
    </row>
    <row r="188" spans="1:22" x14ac:dyDescent="0.35">
      <c r="A188" s="157"/>
      <c r="C188" s="126" t="s">
        <v>224</v>
      </c>
      <c r="D188" s="128">
        <f t="shared" ref="D188:V188" si="58">D128/D184*100</f>
        <v>210.52631578947367</v>
      </c>
      <c r="E188" s="128">
        <f t="shared" si="58"/>
        <v>118.10261374636978</v>
      </c>
      <c r="F188" s="128">
        <f t="shared" si="58"/>
        <v>80.501710376282787</v>
      </c>
      <c r="G188" s="128">
        <f t="shared" si="58"/>
        <v>65.108514190317194</v>
      </c>
      <c r="H188" s="128">
        <f t="shared" si="58"/>
        <v>103.98162327718225</v>
      </c>
      <c r="I188" s="128">
        <f t="shared" si="58"/>
        <v>51.082251082251076</v>
      </c>
      <c r="J188" s="128">
        <f t="shared" si="58"/>
        <v>55.319148936170215</v>
      </c>
      <c r="K188" s="128">
        <f t="shared" si="58"/>
        <v>138.9033942558747</v>
      </c>
      <c r="L188" s="128">
        <f t="shared" si="58"/>
        <v>179.73568281938327</v>
      </c>
      <c r="M188" s="128">
        <f t="shared" si="58"/>
        <v>82.700421940928265</v>
      </c>
      <c r="N188" s="128">
        <f t="shared" si="58"/>
        <v>82.823529411764724</v>
      </c>
      <c r="O188" s="128">
        <f t="shared" si="58"/>
        <v>71.559633027522949</v>
      </c>
      <c r="P188" s="128">
        <f t="shared" si="58"/>
        <v>75.612144955925572</v>
      </c>
      <c r="Q188" s="128">
        <f t="shared" si="58"/>
        <v>47.761194029850742</v>
      </c>
      <c r="R188" s="128">
        <f t="shared" si="58"/>
        <v>101.82704019488429</v>
      </c>
      <c r="S188" s="128">
        <f t="shared" si="58"/>
        <v>278.35051546391753</v>
      </c>
      <c r="T188" s="128">
        <f t="shared" si="58"/>
        <v>200.61538461538464</v>
      </c>
      <c r="U188" s="128">
        <f t="shared" si="58"/>
        <v>117.24137931034481</v>
      </c>
      <c r="V188" s="128">
        <f t="shared" si="58"/>
        <v>124.78260869565216</v>
      </c>
    </row>
    <row r="189" spans="1:22" x14ac:dyDescent="0.35">
      <c r="A189" s="157"/>
      <c r="C189" s="126" t="s">
        <v>226</v>
      </c>
      <c r="D189" s="128">
        <f t="shared" ref="D189:V189" si="59">D129/D184*100</f>
        <v>100.30248033877795</v>
      </c>
      <c r="E189" s="128">
        <f t="shared" si="59"/>
        <v>119.45788964181996</v>
      </c>
      <c r="F189" s="128">
        <f t="shared" si="59"/>
        <v>74.116305587229192</v>
      </c>
      <c r="G189" s="128">
        <f t="shared" si="59"/>
        <v>57.095158597662767</v>
      </c>
      <c r="H189" s="128">
        <f t="shared" si="59"/>
        <v>107.19754977029096</v>
      </c>
      <c r="I189" s="128">
        <f t="shared" si="59"/>
        <v>67.532467532467535</v>
      </c>
      <c r="J189" s="128">
        <f t="shared" si="59"/>
        <v>55.991041433370661</v>
      </c>
      <c r="K189" s="128">
        <f t="shared" si="59"/>
        <v>99.216710182767628</v>
      </c>
      <c r="L189" s="128">
        <f t="shared" si="59"/>
        <v>87.224669603524234</v>
      </c>
      <c r="M189" s="128">
        <f t="shared" si="59"/>
        <v>57.142857142857153</v>
      </c>
      <c r="N189" s="128">
        <f t="shared" si="59"/>
        <v>80.47058823529413</v>
      </c>
      <c r="O189" s="128">
        <f t="shared" si="59"/>
        <v>82.568807339449563</v>
      </c>
      <c r="P189" s="128">
        <f t="shared" si="59"/>
        <v>76.787463271302656</v>
      </c>
      <c r="Q189" s="128">
        <f t="shared" si="59"/>
        <v>60.364842454394697</v>
      </c>
      <c r="R189" s="128">
        <f t="shared" si="59"/>
        <v>115.95615103532279</v>
      </c>
      <c r="S189" s="128">
        <f t="shared" si="59"/>
        <v>37.113402061855673</v>
      </c>
      <c r="T189" s="128">
        <f t="shared" si="59"/>
        <v>269.53846153846149</v>
      </c>
      <c r="U189" s="128">
        <f t="shared" si="59"/>
        <v>96.551724137931032</v>
      </c>
      <c r="V189" s="128">
        <f t="shared" si="59"/>
        <v>125.65217391304347</v>
      </c>
    </row>
    <row r="190" spans="1:22" x14ac:dyDescent="0.35">
      <c r="A190" s="157"/>
      <c r="C190" s="126" t="s">
        <v>228</v>
      </c>
      <c r="D190" s="128">
        <f t="shared" ref="D190:V190" si="60">D130/D184*100</f>
        <v>202.05686630369021</v>
      </c>
      <c r="E190" s="128">
        <f t="shared" si="60"/>
        <v>125.65343659244918</v>
      </c>
      <c r="F190" s="128">
        <f t="shared" si="60"/>
        <v>179.01938426453822</v>
      </c>
      <c r="G190" s="128">
        <f t="shared" si="60"/>
        <v>75.12520868113522</v>
      </c>
      <c r="H190" s="128">
        <f t="shared" si="60"/>
        <v>101.99081163859111</v>
      </c>
      <c r="I190" s="128">
        <f t="shared" si="60"/>
        <v>270.12987012987014</v>
      </c>
      <c r="J190" s="128">
        <f t="shared" si="60"/>
        <v>56.886898096304591</v>
      </c>
      <c r="K190" s="128">
        <f t="shared" si="60"/>
        <v>111.22715404699741</v>
      </c>
      <c r="L190" s="128">
        <f t="shared" si="60"/>
        <v>190.30837004405288</v>
      </c>
      <c r="M190" s="128">
        <f t="shared" si="60"/>
        <v>87.763713080168785</v>
      </c>
      <c r="N190" s="128">
        <f t="shared" si="60"/>
        <v>69.411764705882348</v>
      </c>
      <c r="O190" s="128">
        <f t="shared" si="60"/>
        <v>122.93577981651379</v>
      </c>
      <c r="P190" s="128">
        <f t="shared" si="60"/>
        <v>62.487757100881488</v>
      </c>
      <c r="Q190" s="128">
        <f t="shared" si="60"/>
        <v>56.053067993366504</v>
      </c>
      <c r="R190" s="128">
        <f t="shared" si="60"/>
        <v>120.58465286236297</v>
      </c>
      <c r="S190" s="128">
        <f t="shared" si="60"/>
        <v>45.360824742268044</v>
      </c>
      <c r="T190" s="128">
        <f t="shared" si="60"/>
        <v>178.46153846153848</v>
      </c>
      <c r="U190" s="128">
        <f t="shared" si="60"/>
        <v>231.0344827586207</v>
      </c>
      <c r="V190" s="128">
        <f t="shared" si="60"/>
        <v>94.347826086956516</v>
      </c>
    </row>
    <row r="191" spans="1:22" x14ac:dyDescent="0.35">
      <c r="A191" s="157"/>
      <c r="C191" s="126" t="s">
        <v>230</v>
      </c>
      <c r="D191" s="128">
        <f t="shared" ref="D191:V191" si="61">D131/D184*100</f>
        <v>180.27828191167575</v>
      </c>
      <c r="E191" s="128">
        <f t="shared" si="61"/>
        <v>117.52178121974832</v>
      </c>
      <c r="F191" s="128">
        <f t="shared" si="61"/>
        <v>118.12998859749145</v>
      </c>
      <c r="G191" s="128">
        <f t="shared" si="61"/>
        <v>53.42237061769616</v>
      </c>
      <c r="H191" s="128">
        <f t="shared" si="61"/>
        <v>102.90964777947933</v>
      </c>
      <c r="I191" s="128">
        <f t="shared" si="61"/>
        <v>55.411255411255411</v>
      </c>
      <c r="J191" s="128">
        <f t="shared" si="61"/>
        <v>42.329227323628224</v>
      </c>
      <c r="K191" s="128">
        <f t="shared" si="61"/>
        <v>117.49347258485641</v>
      </c>
      <c r="L191" s="128">
        <f t="shared" si="61"/>
        <v>176.21145374449341</v>
      </c>
      <c r="M191" s="128">
        <f t="shared" si="61"/>
        <v>68.957203134418322</v>
      </c>
      <c r="N191" s="128">
        <f t="shared" si="61"/>
        <v>79.294117647058826</v>
      </c>
      <c r="O191" s="128">
        <f t="shared" si="61"/>
        <v>58.715596330275247</v>
      </c>
      <c r="P191" s="128">
        <f t="shared" si="61"/>
        <v>79.138099902056808</v>
      </c>
      <c r="Q191" s="128">
        <f t="shared" si="61"/>
        <v>90.547263681592042</v>
      </c>
      <c r="R191" s="128">
        <f t="shared" si="61"/>
        <v>143.97076735688185</v>
      </c>
      <c r="S191" s="128">
        <f t="shared" si="61"/>
        <v>80.412371134020617</v>
      </c>
      <c r="T191" s="128">
        <f t="shared" si="61"/>
        <v>88.861538461538458</v>
      </c>
      <c r="U191" s="128">
        <f t="shared" si="61"/>
        <v>103.44827586206895</v>
      </c>
      <c r="V191" s="128">
        <f t="shared" si="61"/>
        <v>117.39130434782609</v>
      </c>
    </row>
    <row r="192" spans="1:22" x14ac:dyDescent="0.35">
      <c r="A192" s="157"/>
      <c r="C192" s="126" t="s">
        <v>232</v>
      </c>
      <c r="D192" s="128">
        <f t="shared" ref="D192:V192" si="62">D132/D184*100</f>
        <v>245.61403508771932</v>
      </c>
      <c r="E192" s="128">
        <f t="shared" si="62"/>
        <v>130.4937076476283</v>
      </c>
      <c r="F192" s="128">
        <f t="shared" si="62"/>
        <v>123.83124287343215</v>
      </c>
      <c r="G192" s="128">
        <f t="shared" si="62"/>
        <v>69.282136894824703</v>
      </c>
      <c r="H192" s="128">
        <f t="shared" si="62"/>
        <v>101.53139356814702</v>
      </c>
      <c r="I192" s="128">
        <f t="shared" si="62"/>
        <v>123.8095238095238</v>
      </c>
      <c r="J192" s="128">
        <f t="shared" si="62"/>
        <v>53.975363941769317</v>
      </c>
      <c r="K192" s="128">
        <f t="shared" si="62"/>
        <v>81.462140992167107</v>
      </c>
      <c r="L192" s="128">
        <f t="shared" si="62"/>
        <v>126.34361233480176</v>
      </c>
      <c r="M192" s="128">
        <f t="shared" si="62"/>
        <v>83.66485834840266</v>
      </c>
      <c r="N192" s="128">
        <f t="shared" si="62"/>
        <v>64.470588235294116</v>
      </c>
      <c r="O192" s="128">
        <f t="shared" si="62"/>
        <v>84.403669724770651</v>
      </c>
      <c r="P192" s="128">
        <f t="shared" si="62"/>
        <v>93.437806072477969</v>
      </c>
      <c r="Q192" s="128">
        <f t="shared" si="62"/>
        <v>67.661691542288565</v>
      </c>
      <c r="R192" s="128">
        <f t="shared" si="62"/>
        <v>133.73934226552984</v>
      </c>
      <c r="S192" s="128">
        <f t="shared" si="62"/>
        <v>98.969072164948457</v>
      </c>
      <c r="T192" s="128">
        <f t="shared" si="62"/>
        <v>272</v>
      </c>
      <c r="U192" s="128">
        <f t="shared" si="62"/>
        <v>148.27586206896549</v>
      </c>
      <c r="V192" s="128">
        <f t="shared" si="62"/>
        <v>144.78260869565216</v>
      </c>
    </row>
    <row r="193" spans="1:22" x14ac:dyDescent="0.35">
      <c r="A193" s="157"/>
      <c r="C193" s="126" t="s">
        <v>234</v>
      </c>
      <c r="D193" s="128">
        <f t="shared" ref="D193:V193" si="63">D133/D184*100</f>
        <v>252.87356321839076</v>
      </c>
      <c r="E193" s="128">
        <f t="shared" si="63"/>
        <v>101.0648596321394</v>
      </c>
      <c r="F193" s="128">
        <f t="shared" si="63"/>
        <v>211.4025085518814</v>
      </c>
      <c r="G193" s="128">
        <f t="shared" si="63"/>
        <v>90.818030050083479</v>
      </c>
      <c r="H193" s="128">
        <f t="shared" si="63"/>
        <v>90.964777947932618</v>
      </c>
      <c r="I193" s="128">
        <f t="shared" si="63"/>
        <v>145.45454545454544</v>
      </c>
      <c r="J193" s="128">
        <f t="shared" si="63"/>
        <v>65.621500559910416</v>
      </c>
      <c r="K193" s="128">
        <f t="shared" si="63"/>
        <v>114.88250652741516</v>
      </c>
      <c r="L193" s="128">
        <f t="shared" si="63"/>
        <v>229.07488986784142</v>
      </c>
      <c r="M193" s="128">
        <f t="shared" si="63"/>
        <v>109.34297769740809</v>
      </c>
      <c r="N193" s="128">
        <f t="shared" si="63"/>
        <v>92.235294117647072</v>
      </c>
      <c r="O193" s="128">
        <f t="shared" si="63"/>
        <v>110.09174311926606</v>
      </c>
      <c r="P193" s="128">
        <f t="shared" si="63"/>
        <v>87.952987267384913</v>
      </c>
      <c r="Q193" s="128">
        <f t="shared" si="63"/>
        <v>178.77280265339965</v>
      </c>
      <c r="R193" s="128">
        <f t="shared" si="63"/>
        <v>129.11084043848967</v>
      </c>
      <c r="S193" s="128">
        <f t="shared" si="63"/>
        <v>43.298969072164951</v>
      </c>
      <c r="T193" s="128">
        <f t="shared" si="63"/>
        <v>69.292307692307688</v>
      </c>
      <c r="U193" s="128">
        <f t="shared" si="63"/>
        <v>220.68965517241378</v>
      </c>
      <c r="V193" s="128">
        <f t="shared" si="63"/>
        <v>124.78260869565216</v>
      </c>
    </row>
    <row r="194" spans="1:22" x14ac:dyDescent="0.35">
      <c r="A194" s="157"/>
      <c r="C194" s="126" t="s">
        <v>236</v>
      </c>
      <c r="D194" s="128">
        <f t="shared" ref="D194:V194" si="64">D134/D184*100</f>
        <v>249.24379915305502</v>
      </c>
      <c r="E194" s="128">
        <f t="shared" si="64"/>
        <v>118.48983543078413</v>
      </c>
      <c r="F194" s="128">
        <f t="shared" si="64"/>
        <v>118.35803876852908</v>
      </c>
      <c r="G194" s="128">
        <f t="shared" si="64"/>
        <v>41.736227045075125</v>
      </c>
      <c r="H194" s="128">
        <f t="shared" si="64"/>
        <v>103.36906584992343</v>
      </c>
      <c r="I194" s="128">
        <f t="shared" si="64"/>
        <v>67.532467532467535</v>
      </c>
      <c r="J194" s="128">
        <f t="shared" si="64"/>
        <v>37.849944008958566</v>
      </c>
      <c r="K194" s="128">
        <f t="shared" si="64"/>
        <v>90.339425587467375</v>
      </c>
      <c r="L194" s="128">
        <f t="shared" si="64"/>
        <v>121.40969162995594</v>
      </c>
      <c r="M194" s="128">
        <f t="shared" si="64"/>
        <v>46.65461121157324</v>
      </c>
      <c r="N194" s="128">
        <f t="shared" si="64"/>
        <v>78.588235294117652</v>
      </c>
      <c r="O194" s="128">
        <f t="shared" si="64"/>
        <v>60.550458715596342</v>
      </c>
      <c r="P194" s="128">
        <f t="shared" si="64"/>
        <v>87.365328109696378</v>
      </c>
      <c r="Q194" s="128">
        <f t="shared" si="64"/>
        <v>75.290215588723058</v>
      </c>
      <c r="R194" s="128">
        <f t="shared" si="64"/>
        <v>131.05968331303288</v>
      </c>
      <c r="S194" s="128">
        <f t="shared" si="64"/>
        <v>193.81443298969072</v>
      </c>
      <c r="T194" s="128">
        <f t="shared" si="64"/>
        <v>61.661538461538456</v>
      </c>
      <c r="U194" s="128">
        <f t="shared" si="64"/>
        <v>206.89655172413791</v>
      </c>
      <c r="V194" s="128">
        <f t="shared" si="64"/>
        <v>136.52173913043478</v>
      </c>
    </row>
    <row r="195" spans="1:22" x14ac:dyDescent="0.35">
      <c r="A195" s="157"/>
      <c r="C195" s="126" t="s">
        <v>238</v>
      </c>
      <c r="D195" s="128">
        <f t="shared" ref="D195:V195" si="65">D135/D184*100</f>
        <v>226.25529340592857</v>
      </c>
      <c r="E195" s="128">
        <f t="shared" si="65"/>
        <v>118.87705711519845</v>
      </c>
      <c r="F195" s="128">
        <f t="shared" si="65"/>
        <v>116.30558722919042</v>
      </c>
      <c r="G195" s="128">
        <f t="shared" si="65"/>
        <v>53.255425709515855</v>
      </c>
      <c r="H195" s="128">
        <f t="shared" si="65"/>
        <v>108.2695252679939</v>
      </c>
      <c r="I195" s="128">
        <f t="shared" si="65"/>
        <v>115.15151515151516</v>
      </c>
      <c r="J195" s="128">
        <f t="shared" si="65"/>
        <v>47.256438969764837</v>
      </c>
      <c r="K195" s="128">
        <f t="shared" si="65"/>
        <v>100.78328981723239</v>
      </c>
      <c r="L195" s="128">
        <f t="shared" si="65"/>
        <v>150.30837004405285</v>
      </c>
      <c r="M195" s="128">
        <f t="shared" si="65"/>
        <v>67.751657625075339</v>
      </c>
      <c r="N195" s="128">
        <f t="shared" si="65"/>
        <v>82.117647058823522</v>
      </c>
      <c r="O195" s="128">
        <f t="shared" si="65"/>
        <v>423.8532110091744</v>
      </c>
      <c r="P195" s="128">
        <f t="shared" si="65"/>
        <v>83.251714005876593</v>
      </c>
      <c r="Q195" s="128">
        <f t="shared" si="65"/>
        <v>34.494195688225538</v>
      </c>
      <c r="R195" s="128">
        <f t="shared" si="65"/>
        <v>125.9439707673569</v>
      </c>
      <c r="S195" s="128">
        <f t="shared" si="65"/>
        <v>208.2474226804124</v>
      </c>
      <c r="T195" s="128">
        <f t="shared" si="65"/>
        <v>48.615384615384613</v>
      </c>
      <c r="U195" s="128">
        <f t="shared" si="65"/>
        <v>248.27586206896547</v>
      </c>
      <c r="V195" s="128">
        <f t="shared" si="65"/>
        <v>95.217391304347814</v>
      </c>
    </row>
    <row r="196" spans="1:22" x14ac:dyDescent="0.35">
      <c r="A196" s="157"/>
    </row>
    <row r="197" spans="1:22" x14ac:dyDescent="0.35">
      <c r="A197" s="157"/>
    </row>
    <row r="198" spans="1:22" x14ac:dyDescent="0.35">
      <c r="A198" s="157"/>
      <c r="B198" s="124" t="s">
        <v>307</v>
      </c>
    </row>
    <row r="199" spans="1:22" x14ac:dyDescent="0.35">
      <c r="A199" s="157"/>
      <c r="C199" s="126" t="s">
        <v>265</v>
      </c>
      <c r="D199" s="109">
        <f t="shared" ref="D199:V199" si="66">AVERAGE(D139:D140)</f>
        <v>26.25</v>
      </c>
      <c r="E199" s="109">
        <f t="shared" si="66"/>
        <v>47.25</v>
      </c>
      <c r="F199" s="109">
        <f t="shared" si="66"/>
        <v>3.74</v>
      </c>
      <c r="G199" s="109">
        <f t="shared" si="66"/>
        <v>8.17</v>
      </c>
      <c r="H199" s="109">
        <f t="shared" si="66"/>
        <v>58.3</v>
      </c>
      <c r="I199" s="109">
        <f t="shared" si="66"/>
        <v>1.6800000000000002</v>
      </c>
      <c r="J199" s="109">
        <f t="shared" si="66"/>
        <v>5.165</v>
      </c>
      <c r="K199" s="109">
        <f t="shared" si="66"/>
        <v>33.549999999999997</v>
      </c>
      <c r="L199" s="109">
        <f t="shared" si="66"/>
        <v>6.6</v>
      </c>
      <c r="M199" s="109">
        <f t="shared" si="66"/>
        <v>13.55</v>
      </c>
      <c r="N199" s="109">
        <f t="shared" si="66"/>
        <v>43.75</v>
      </c>
      <c r="O199" s="109">
        <f t="shared" si="66"/>
        <v>0.32500000000000001</v>
      </c>
      <c r="P199" s="109">
        <f t="shared" si="66"/>
        <v>50.25</v>
      </c>
      <c r="Q199" s="109">
        <f t="shared" si="66"/>
        <v>5.1449999999999996</v>
      </c>
      <c r="R199" s="109">
        <f t="shared" si="66"/>
        <v>75.400000000000006</v>
      </c>
      <c r="S199" s="109">
        <f t="shared" si="66"/>
        <v>5.5</v>
      </c>
      <c r="T199" s="109">
        <f t="shared" si="66"/>
        <v>33.15</v>
      </c>
      <c r="U199" s="109">
        <f t="shared" si="66"/>
        <v>0.97</v>
      </c>
      <c r="V199" s="109">
        <f t="shared" si="66"/>
        <v>11.7</v>
      </c>
    </row>
    <row r="200" spans="1:22" x14ac:dyDescent="0.35">
      <c r="A200" s="157"/>
      <c r="C200" s="126" t="s">
        <v>266</v>
      </c>
      <c r="D200" s="109">
        <v>100</v>
      </c>
      <c r="E200" s="109">
        <v>100</v>
      </c>
      <c r="F200" s="109">
        <v>100</v>
      </c>
      <c r="G200" s="109">
        <v>100</v>
      </c>
      <c r="H200" s="109">
        <v>100</v>
      </c>
      <c r="I200" s="109">
        <v>100</v>
      </c>
      <c r="J200" s="109">
        <v>100</v>
      </c>
      <c r="K200" s="109">
        <v>100</v>
      </c>
      <c r="L200" s="109">
        <v>100</v>
      </c>
      <c r="M200" s="109">
        <v>100</v>
      </c>
      <c r="N200" s="109">
        <v>100</v>
      </c>
      <c r="O200" s="109">
        <v>100</v>
      </c>
      <c r="P200" s="109">
        <v>100</v>
      </c>
      <c r="Q200" s="109">
        <v>100</v>
      </c>
      <c r="R200" s="109">
        <v>100</v>
      </c>
      <c r="S200" s="109">
        <v>100</v>
      </c>
      <c r="T200" s="109">
        <v>100</v>
      </c>
      <c r="U200" s="109">
        <v>100</v>
      </c>
      <c r="V200" s="109">
        <v>100</v>
      </c>
    </row>
    <row r="201" spans="1:22" x14ac:dyDescent="0.35">
      <c r="A201" s="157"/>
      <c r="C201" s="126" t="s">
        <v>220</v>
      </c>
      <c r="D201" s="128">
        <f t="shared" ref="D201:V201" si="67">D141/D199*100</f>
        <v>70.095238095238088</v>
      </c>
      <c r="E201" s="128">
        <f t="shared" si="67"/>
        <v>98.201058201058203</v>
      </c>
      <c r="F201" s="128">
        <f t="shared" si="67"/>
        <v>104.54545454545455</v>
      </c>
      <c r="G201" s="128">
        <f t="shared" si="67"/>
        <v>81.395348837209298</v>
      </c>
      <c r="H201" s="128">
        <f t="shared" si="67"/>
        <v>100.85763293310464</v>
      </c>
      <c r="I201" s="128">
        <f t="shared" si="67"/>
        <v>94.047619047619051</v>
      </c>
      <c r="J201" s="128">
        <f t="shared" si="67"/>
        <v>63.504356243949658</v>
      </c>
      <c r="K201" s="128">
        <f t="shared" si="67"/>
        <v>101.63934426229508</v>
      </c>
      <c r="L201" s="128">
        <f t="shared" si="67"/>
        <v>106.36363636363637</v>
      </c>
      <c r="M201" s="128">
        <f t="shared" si="67"/>
        <v>92.250922509225092</v>
      </c>
      <c r="N201" s="128">
        <f t="shared" si="67"/>
        <v>95.771428571428558</v>
      </c>
      <c r="O201" s="128">
        <f t="shared" si="67"/>
        <v>80</v>
      </c>
      <c r="P201" s="128">
        <f t="shared" si="67"/>
        <v>79.601990049751251</v>
      </c>
      <c r="Q201" s="128">
        <f t="shared" si="67"/>
        <v>156.85131195335279</v>
      </c>
      <c r="R201" s="128">
        <f t="shared" si="67"/>
        <v>107.82493368700263</v>
      </c>
      <c r="S201" s="128">
        <f t="shared" si="67"/>
        <v>52</v>
      </c>
      <c r="T201" s="128">
        <f t="shared" si="67"/>
        <v>81.146304675716436</v>
      </c>
      <c r="U201" s="128">
        <f t="shared" si="67"/>
        <v>54.639175257731964</v>
      </c>
      <c r="V201" s="128">
        <f t="shared" si="67"/>
        <v>75.470085470085479</v>
      </c>
    </row>
    <row r="202" spans="1:22" x14ac:dyDescent="0.35">
      <c r="A202" s="157"/>
      <c r="C202" s="126" t="s">
        <v>222</v>
      </c>
      <c r="D202" s="128">
        <f t="shared" ref="D202:V202" si="68">D142/D199*100</f>
        <v>70.476190476190482</v>
      </c>
      <c r="E202" s="128">
        <f t="shared" si="68"/>
        <v>110.68783068783068</v>
      </c>
      <c r="F202" s="128">
        <f t="shared" si="68"/>
        <v>236.09625668449198</v>
      </c>
      <c r="G202" s="128">
        <f t="shared" si="68"/>
        <v>146.87882496940026</v>
      </c>
      <c r="H202" s="128">
        <f t="shared" si="68"/>
        <v>91.938250428816474</v>
      </c>
      <c r="I202" s="128">
        <f t="shared" si="68"/>
        <v>221.42857142857144</v>
      </c>
      <c r="J202" s="128">
        <f t="shared" si="68"/>
        <v>110.93901258470476</v>
      </c>
      <c r="K202" s="128">
        <f t="shared" si="68"/>
        <v>116.84053651266768</v>
      </c>
      <c r="L202" s="128">
        <f t="shared" si="68"/>
        <v>221.21212121212125</v>
      </c>
      <c r="M202" s="128">
        <f t="shared" si="68"/>
        <v>153.50553505535055</v>
      </c>
      <c r="N202" s="128">
        <f t="shared" si="68"/>
        <v>59.199999999999996</v>
      </c>
      <c r="O202" s="128">
        <f t="shared" si="68"/>
        <v>120</v>
      </c>
      <c r="P202" s="128">
        <f t="shared" si="68"/>
        <v>81.393034825870643</v>
      </c>
      <c r="Q202" s="128">
        <f t="shared" si="68"/>
        <v>349.85422740524785</v>
      </c>
      <c r="R202" s="128">
        <f t="shared" si="68"/>
        <v>110.21220159151193</v>
      </c>
      <c r="S202" s="128">
        <f t="shared" si="68"/>
        <v>28.363636363636363</v>
      </c>
      <c r="T202" s="128">
        <f t="shared" si="68"/>
        <v>54.600301659125194</v>
      </c>
      <c r="U202" s="128">
        <f t="shared" si="68"/>
        <v>98.969072164948457</v>
      </c>
      <c r="V202" s="128">
        <f t="shared" si="68"/>
        <v>68.119658119658126</v>
      </c>
    </row>
    <row r="203" spans="1:22" x14ac:dyDescent="0.35">
      <c r="A203" s="157"/>
      <c r="C203" s="126" t="s">
        <v>224</v>
      </c>
      <c r="D203" s="128">
        <f t="shared" ref="D203:V203" si="69">D143/D199*100</f>
        <v>90.666666666666671</v>
      </c>
      <c r="E203" s="128">
        <f t="shared" si="69"/>
        <v>107.0899470899471</v>
      </c>
      <c r="F203" s="128">
        <f t="shared" si="69"/>
        <v>96.524064171122987</v>
      </c>
      <c r="G203" s="128">
        <f t="shared" si="69"/>
        <v>82.007343941248479</v>
      </c>
      <c r="H203" s="128">
        <f t="shared" si="69"/>
        <v>101.54373927958835</v>
      </c>
      <c r="I203" s="128">
        <f t="shared" si="69"/>
        <v>88.095238095238088</v>
      </c>
      <c r="J203" s="128">
        <f t="shared" si="69"/>
        <v>63.117134559535323</v>
      </c>
      <c r="K203" s="128">
        <f t="shared" si="69"/>
        <v>101.04321907600597</v>
      </c>
      <c r="L203" s="128">
        <f t="shared" si="69"/>
        <v>101.06060606060608</v>
      </c>
      <c r="M203" s="128">
        <f t="shared" si="69"/>
        <v>95.20295202952029</v>
      </c>
      <c r="N203" s="128">
        <f t="shared" si="69"/>
        <v>90.971428571428575</v>
      </c>
      <c r="O203" s="128">
        <f t="shared" si="69"/>
        <v>70.769230769230774</v>
      </c>
      <c r="P203" s="128">
        <f t="shared" si="69"/>
        <v>88.756218905472636</v>
      </c>
      <c r="Q203" s="128">
        <f t="shared" si="69"/>
        <v>106.12244897959184</v>
      </c>
      <c r="R203" s="128">
        <f t="shared" si="69"/>
        <v>100.13262599469495</v>
      </c>
      <c r="S203" s="128">
        <f t="shared" si="69"/>
        <v>35.090909090909086</v>
      </c>
      <c r="T203" s="128">
        <f t="shared" si="69"/>
        <v>67.269984917043743</v>
      </c>
      <c r="U203" s="128">
        <f t="shared" si="69"/>
        <v>113.40206185567013</v>
      </c>
      <c r="V203" s="128">
        <f t="shared" si="69"/>
        <v>152.99145299145297</v>
      </c>
    </row>
    <row r="204" spans="1:22" x14ac:dyDescent="0.35">
      <c r="A204" s="157"/>
      <c r="C204" s="126" t="s">
        <v>226</v>
      </c>
      <c r="D204" s="128">
        <f t="shared" ref="D204:V204" si="70">D144/D199*100</f>
        <v>84.19047619047619</v>
      </c>
      <c r="E204" s="128">
        <f t="shared" si="70"/>
        <v>103.28042328042328</v>
      </c>
      <c r="F204" s="128">
        <f t="shared" si="70"/>
        <v>121.65775401069519</v>
      </c>
      <c r="G204" s="128">
        <f t="shared" si="70"/>
        <v>111.99510403916769</v>
      </c>
      <c r="H204" s="128">
        <f t="shared" si="70"/>
        <v>98.456260720411677</v>
      </c>
      <c r="I204" s="128">
        <f t="shared" si="70"/>
        <v>85.714285714285694</v>
      </c>
      <c r="J204" s="128">
        <f t="shared" si="70"/>
        <v>88.86737657308808</v>
      </c>
      <c r="K204" s="128">
        <f t="shared" si="70"/>
        <v>104.32190760059615</v>
      </c>
      <c r="L204" s="128">
        <f t="shared" si="70"/>
        <v>138.18181818181819</v>
      </c>
      <c r="M204" s="128">
        <f t="shared" si="70"/>
        <v>126.93726937269372</v>
      </c>
      <c r="N204" s="128">
        <f t="shared" si="70"/>
        <v>84.800000000000011</v>
      </c>
      <c r="O204" s="128">
        <f t="shared" si="70"/>
        <v>89.230769230769226</v>
      </c>
      <c r="P204" s="128">
        <f t="shared" si="70"/>
        <v>116.81592039800996</v>
      </c>
      <c r="Q204" s="128">
        <f t="shared" si="70"/>
        <v>176.87074829931976</v>
      </c>
      <c r="R204" s="128">
        <f t="shared" si="70"/>
        <v>109.68169761273209</v>
      </c>
      <c r="S204" s="128">
        <f t="shared" si="70"/>
        <v>96.181818181818173</v>
      </c>
      <c r="T204" s="128">
        <f t="shared" si="70"/>
        <v>91.402714932126699</v>
      </c>
      <c r="U204" s="128">
        <f t="shared" si="70"/>
        <v>72.164948453608247</v>
      </c>
      <c r="V204" s="128">
        <f t="shared" si="70"/>
        <v>101.70940170940173</v>
      </c>
    </row>
    <row r="205" spans="1:22" x14ac:dyDescent="0.35">
      <c r="A205" s="157"/>
      <c r="C205" s="126" t="s">
        <v>228</v>
      </c>
      <c r="D205" s="128">
        <f t="shared" ref="D205:V205" si="71">D145/D199*100</f>
        <v>81.523809523809518</v>
      </c>
      <c r="E205" s="128">
        <f t="shared" si="71"/>
        <v>109.41798941798942</v>
      </c>
      <c r="F205" s="128">
        <f t="shared" si="71"/>
        <v>109.89304812834224</v>
      </c>
      <c r="G205" s="128">
        <f t="shared" si="71"/>
        <v>62.423500611995095</v>
      </c>
      <c r="H205" s="128">
        <f t="shared" si="71"/>
        <v>103.77358490566037</v>
      </c>
      <c r="I205" s="128">
        <f t="shared" si="71"/>
        <v>101.78571428571428</v>
      </c>
      <c r="J205" s="128">
        <f t="shared" si="71"/>
        <v>53.436592449177148</v>
      </c>
      <c r="K205" s="128">
        <f t="shared" si="71"/>
        <v>94.485842026825637</v>
      </c>
      <c r="L205" s="128">
        <f t="shared" si="71"/>
        <v>121.06060606060606</v>
      </c>
      <c r="M205" s="128">
        <f t="shared" si="71"/>
        <v>72.029520295202943</v>
      </c>
      <c r="N205" s="128">
        <f t="shared" si="71"/>
        <v>83.8857142857143</v>
      </c>
      <c r="O205" s="128">
        <f t="shared" si="71"/>
        <v>89.230769230769226</v>
      </c>
      <c r="P205" s="128">
        <f t="shared" si="71"/>
        <v>101.89054726368161</v>
      </c>
      <c r="Q205" s="128">
        <f t="shared" si="71"/>
        <v>113.89698736637514</v>
      </c>
      <c r="R205" s="128">
        <f t="shared" si="71"/>
        <v>103.9787798408488</v>
      </c>
      <c r="S205" s="128">
        <f t="shared" si="71"/>
        <v>77.818181818181813</v>
      </c>
      <c r="T205" s="128">
        <f t="shared" si="71"/>
        <v>48.868778280542983</v>
      </c>
      <c r="U205" s="128">
        <f t="shared" si="71"/>
        <v>81.443298969072174</v>
      </c>
      <c r="V205" s="128">
        <f t="shared" si="71"/>
        <v>115.3846153846154</v>
      </c>
    </row>
    <row r="206" spans="1:22" x14ac:dyDescent="0.35">
      <c r="A206" s="157"/>
      <c r="C206" s="126" t="s">
        <v>230</v>
      </c>
      <c r="D206" s="128">
        <f t="shared" ref="D206:V206" si="72">D146/D199*100</f>
        <v>60.571428571428577</v>
      </c>
      <c r="E206" s="128">
        <f t="shared" si="72"/>
        <v>102.43386243386243</v>
      </c>
      <c r="F206" s="128">
        <f t="shared" si="72"/>
        <v>184.75935828877004</v>
      </c>
      <c r="G206" s="128">
        <f t="shared" si="72"/>
        <v>121.1750305997552</v>
      </c>
      <c r="H206" s="128">
        <f t="shared" si="72"/>
        <v>102.05831903945113</v>
      </c>
      <c r="I206" s="128">
        <f t="shared" si="72"/>
        <v>128.57142857142856</v>
      </c>
      <c r="J206" s="128">
        <f t="shared" si="72"/>
        <v>86.544046466602126</v>
      </c>
      <c r="K206" s="128">
        <f t="shared" si="72"/>
        <v>75.707898658718335</v>
      </c>
      <c r="L206" s="128">
        <f t="shared" si="72"/>
        <v>207.57575757575756</v>
      </c>
      <c r="M206" s="128">
        <f t="shared" si="72"/>
        <v>151.29151291512915</v>
      </c>
      <c r="N206" s="128">
        <f t="shared" si="72"/>
        <v>93.48571428571428</v>
      </c>
      <c r="O206" s="128">
        <f t="shared" si="72"/>
        <v>618.46153846153834</v>
      </c>
      <c r="P206" s="128">
        <f t="shared" si="72"/>
        <v>96.915422885572141</v>
      </c>
      <c r="Q206" s="128">
        <f t="shared" si="72"/>
        <v>130.02915451895046</v>
      </c>
      <c r="R206" s="128">
        <f t="shared" si="72"/>
        <v>113.52785145888593</v>
      </c>
      <c r="S206" s="128">
        <f t="shared" si="72"/>
        <v>106</v>
      </c>
      <c r="T206" s="128">
        <f t="shared" si="72"/>
        <v>97.435897435897431</v>
      </c>
      <c r="U206" s="128">
        <f t="shared" si="72"/>
        <v>69.072164948453619</v>
      </c>
      <c r="V206" s="128">
        <f t="shared" si="72"/>
        <v>50.598290598290596</v>
      </c>
    </row>
    <row r="207" spans="1:22" x14ac:dyDescent="0.35">
      <c r="A207" s="157"/>
      <c r="C207" s="126" t="s">
        <v>232</v>
      </c>
      <c r="D207" s="128">
        <f t="shared" ref="D207:V207" si="73">D147/D199*100</f>
        <v>123.04761904761902</v>
      </c>
      <c r="E207" s="128">
        <f t="shared" si="73"/>
        <v>114.07407407407406</v>
      </c>
      <c r="F207" s="128">
        <f t="shared" si="73"/>
        <v>141.97860962566844</v>
      </c>
      <c r="G207" s="128">
        <f t="shared" si="73"/>
        <v>65.850673194614444</v>
      </c>
      <c r="H207" s="128">
        <f t="shared" si="73"/>
        <v>99.828473413379086</v>
      </c>
      <c r="I207" s="128">
        <f t="shared" si="73"/>
        <v>141.66666666666666</v>
      </c>
      <c r="J207" s="128">
        <f t="shared" si="73"/>
        <v>46.853823814133591</v>
      </c>
      <c r="K207" s="128">
        <f t="shared" si="73"/>
        <v>104.02384500745157</v>
      </c>
      <c r="L207" s="128">
        <f t="shared" si="73"/>
        <v>147.57575757575759</v>
      </c>
      <c r="M207" s="128">
        <f t="shared" si="73"/>
        <v>81.918819188191875</v>
      </c>
      <c r="N207" s="128">
        <f t="shared" si="73"/>
        <v>80.457142857142856</v>
      </c>
      <c r="O207" s="128">
        <f t="shared" si="73"/>
        <v>1116.9230769230769</v>
      </c>
      <c r="P207" s="128">
        <f t="shared" si="73"/>
        <v>122.98507462686568</v>
      </c>
      <c r="Q207" s="128">
        <f t="shared" si="73"/>
        <v>129.05733722060253</v>
      </c>
      <c r="R207" s="128">
        <f t="shared" si="73"/>
        <v>105.96816976127322</v>
      </c>
      <c r="S207" s="128">
        <f t="shared" si="73"/>
        <v>112.18181818181819</v>
      </c>
      <c r="T207" s="128">
        <f t="shared" si="73"/>
        <v>44.94720965309201</v>
      </c>
      <c r="U207" s="128">
        <f t="shared" si="73"/>
        <v>105.15463917525774</v>
      </c>
      <c r="V207" s="128">
        <f t="shared" si="73"/>
        <v>152.13675213675216</v>
      </c>
    </row>
    <row r="208" spans="1:22" x14ac:dyDescent="0.35">
      <c r="A208" s="157"/>
      <c r="C208" s="126" t="s">
        <v>234</v>
      </c>
      <c r="D208" s="128">
        <f t="shared" ref="D208:V208" si="74">D148/D199*100</f>
        <v>74.285714285714292</v>
      </c>
      <c r="E208" s="128">
        <f t="shared" si="74"/>
        <v>110.8994708994709</v>
      </c>
      <c r="F208" s="128">
        <f t="shared" si="74"/>
        <v>119.51871657754009</v>
      </c>
      <c r="G208" s="128">
        <f t="shared" si="74"/>
        <v>85.801713586291299</v>
      </c>
      <c r="H208" s="128">
        <f t="shared" si="74"/>
        <v>97.598627787307038</v>
      </c>
      <c r="I208" s="128">
        <f t="shared" si="74"/>
        <v>104.76190476190474</v>
      </c>
      <c r="J208" s="128">
        <f t="shared" si="74"/>
        <v>67.957405614714418</v>
      </c>
      <c r="K208" s="128">
        <f t="shared" si="74"/>
        <v>101.04321907600597</v>
      </c>
      <c r="L208" s="128">
        <f t="shared" si="74"/>
        <v>132.87878787878788</v>
      </c>
      <c r="M208" s="128">
        <f t="shared" si="74"/>
        <v>99.630996309963095</v>
      </c>
      <c r="N208" s="128">
        <f t="shared" si="74"/>
        <v>76.8</v>
      </c>
      <c r="O208" s="128">
        <f t="shared" si="74"/>
        <v>655.38461538461536</v>
      </c>
      <c r="P208" s="128">
        <f t="shared" si="74"/>
        <v>107.86069651741295</v>
      </c>
      <c r="Q208" s="128">
        <f t="shared" si="74"/>
        <v>161.12730806608357</v>
      </c>
      <c r="R208" s="128">
        <f t="shared" si="74"/>
        <v>105.30503978779842</v>
      </c>
      <c r="S208" s="128">
        <f t="shared" si="74"/>
        <v>69.63636363636364</v>
      </c>
      <c r="T208" s="128">
        <f t="shared" si="74"/>
        <v>66.666666666666671</v>
      </c>
      <c r="U208" s="128">
        <f t="shared" si="74"/>
        <v>67.010309278350519</v>
      </c>
      <c r="V208" s="128">
        <f t="shared" si="74"/>
        <v>136.75213675213675</v>
      </c>
    </row>
    <row r="209" spans="1:22" x14ac:dyDescent="0.35">
      <c r="A209" s="157"/>
      <c r="C209" s="126" t="s">
        <v>236</v>
      </c>
      <c r="D209" s="128">
        <f t="shared" ref="D209:V209" si="75">D149/D199*100</f>
        <v>117.71428571428571</v>
      </c>
      <c r="E209" s="128">
        <f t="shared" si="75"/>
        <v>109.41798941798942</v>
      </c>
      <c r="F209" s="128">
        <f t="shared" si="75"/>
        <v>128.60962566844918</v>
      </c>
      <c r="G209" s="128">
        <f t="shared" si="75"/>
        <v>84.57772337821298</v>
      </c>
      <c r="H209" s="128">
        <f t="shared" si="75"/>
        <v>99.828473413379086</v>
      </c>
      <c r="I209" s="128">
        <f t="shared" si="75"/>
        <v>135.71428571428569</v>
      </c>
      <c r="J209" s="128">
        <f t="shared" si="75"/>
        <v>70.474346563407551</v>
      </c>
      <c r="K209" s="128">
        <f t="shared" si="75"/>
        <v>99.254843517138596</v>
      </c>
      <c r="L209" s="128">
        <f t="shared" si="75"/>
        <v>131.06060606060609</v>
      </c>
      <c r="M209" s="128">
        <f t="shared" si="75"/>
        <v>95.20295202952029</v>
      </c>
      <c r="N209" s="128">
        <f t="shared" si="75"/>
        <v>88.228571428571428</v>
      </c>
      <c r="O209" s="128">
        <f t="shared" si="75"/>
        <v>544.61538461538464</v>
      </c>
      <c r="P209" s="128">
        <f t="shared" si="75"/>
        <v>135.12437810945275</v>
      </c>
      <c r="Q209" s="128">
        <f t="shared" si="75"/>
        <v>108.26044703595726</v>
      </c>
      <c r="R209" s="128">
        <f t="shared" si="75"/>
        <v>102.2546419098143</v>
      </c>
      <c r="S209" s="128">
        <f t="shared" si="75"/>
        <v>82.363636363636374</v>
      </c>
      <c r="T209" s="128">
        <f t="shared" si="75"/>
        <v>62.141779788838626</v>
      </c>
      <c r="U209" s="128">
        <f t="shared" si="75"/>
        <v>129.89690721649484</v>
      </c>
      <c r="V209" s="128">
        <f t="shared" si="75"/>
        <v>146.15384615384616</v>
      </c>
    </row>
    <row r="210" spans="1:22" x14ac:dyDescent="0.35">
      <c r="A210" s="157"/>
      <c r="C210" s="126" t="s">
        <v>238</v>
      </c>
      <c r="D210" s="128">
        <f t="shared" ref="D210:V210" si="76">D150/D199*100</f>
        <v>83.428571428571416</v>
      </c>
      <c r="E210" s="128">
        <f t="shared" si="76"/>
        <v>132.27513227513228</v>
      </c>
      <c r="F210" s="128">
        <f t="shared" si="76"/>
        <v>184.49197860962568</v>
      </c>
      <c r="G210" s="128">
        <f t="shared" si="76"/>
        <v>101.34638922888617</v>
      </c>
      <c r="H210" s="128">
        <f t="shared" si="76"/>
        <v>96.397941680960571</v>
      </c>
      <c r="I210" s="128">
        <f t="shared" si="76"/>
        <v>242.26190476190476</v>
      </c>
      <c r="J210" s="128">
        <f t="shared" si="76"/>
        <v>87.124878993223618</v>
      </c>
      <c r="K210" s="128">
        <f t="shared" si="76"/>
        <v>105.81222056631894</v>
      </c>
      <c r="L210" s="128">
        <f t="shared" si="76"/>
        <v>166.66666666666669</v>
      </c>
      <c r="M210" s="128">
        <f t="shared" si="76"/>
        <v>106.27306273062732</v>
      </c>
      <c r="N210" s="128">
        <f t="shared" si="76"/>
        <v>51.885714285714279</v>
      </c>
      <c r="O210" s="128">
        <f t="shared" si="76"/>
        <v>1101.5384615384614</v>
      </c>
      <c r="P210" s="128">
        <f t="shared" si="76"/>
        <v>143.48258706467661</v>
      </c>
      <c r="Q210" s="128">
        <f t="shared" si="76"/>
        <v>178.03692905733723</v>
      </c>
      <c r="R210" s="128">
        <f t="shared" si="76"/>
        <v>104.11140583554376</v>
      </c>
      <c r="S210" s="128">
        <f t="shared" si="76"/>
        <v>148.36363636363637</v>
      </c>
      <c r="T210" s="128">
        <f t="shared" si="76"/>
        <v>66.666666666666671</v>
      </c>
      <c r="U210" s="128">
        <f t="shared" si="76"/>
        <v>69.072164948453619</v>
      </c>
      <c r="V210" s="128">
        <f t="shared" si="76"/>
        <v>320.51282051282055</v>
      </c>
    </row>
    <row r="213" spans="1:22" x14ac:dyDescent="0.35">
      <c r="A213" s="157" t="s">
        <v>320</v>
      </c>
      <c r="B213" s="124" t="s">
        <v>48</v>
      </c>
      <c r="C213" s="125"/>
      <c r="D213" s="126"/>
      <c r="E213" s="126"/>
    </row>
    <row r="214" spans="1:22" x14ac:dyDescent="0.35">
      <c r="A214" s="157"/>
      <c r="B214" s="109" t="s">
        <v>321</v>
      </c>
      <c r="C214" s="126" t="s">
        <v>216</v>
      </c>
      <c r="D214" s="109">
        <v>16.3</v>
      </c>
      <c r="E214" s="109">
        <v>62.5</v>
      </c>
      <c r="F214" s="109">
        <v>3.17</v>
      </c>
      <c r="G214" s="109">
        <v>2.37</v>
      </c>
      <c r="H214" s="109">
        <v>61.5</v>
      </c>
      <c r="I214" s="109">
        <v>3.13</v>
      </c>
      <c r="J214" s="109">
        <v>1.53</v>
      </c>
      <c r="K214" s="109">
        <v>30.7</v>
      </c>
      <c r="L214" s="109">
        <v>6.95</v>
      </c>
      <c r="M214" s="109">
        <v>3.87</v>
      </c>
      <c r="N214" s="109">
        <v>25.1</v>
      </c>
      <c r="O214" s="109">
        <v>1.18</v>
      </c>
      <c r="P214" s="109">
        <v>56.9</v>
      </c>
      <c r="Q214" s="109">
        <v>9.1199999999999992</v>
      </c>
      <c r="R214" s="109">
        <v>74.2</v>
      </c>
      <c r="S214" s="109">
        <v>2.5299999999999998</v>
      </c>
      <c r="T214" s="109">
        <v>2.6</v>
      </c>
      <c r="U214" s="109">
        <v>0.34</v>
      </c>
      <c r="V214" s="109">
        <v>7.17</v>
      </c>
    </row>
    <row r="215" spans="1:22" x14ac:dyDescent="0.35">
      <c r="A215" s="157"/>
      <c r="B215" s="109" t="s">
        <v>322</v>
      </c>
      <c r="C215" s="126" t="s">
        <v>218</v>
      </c>
      <c r="D215" s="109">
        <v>11.3</v>
      </c>
      <c r="E215" s="109">
        <v>63.1</v>
      </c>
      <c r="F215" s="109">
        <v>2.12</v>
      </c>
      <c r="G215" s="109">
        <v>2.2799999999999998</v>
      </c>
      <c r="H215" s="109">
        <v>63.3</v>
      </c>
      <c r="I215" s="109">
        <v>0.79</v>
      </c>
      <c r="J215" s="109">
        <v>1.26</v>
      </c>
      <c r="K215" s="109">
        <v>32.1</v>
      </c>
      <c r="L215" s="109">
        <v>4.22</v>
      </c>
      <c r="M215" s="109">
        <v>4.3600000000000003</v>
      </c>
      <c r="N215" s="109">
        <v>27.1</v>
      </c>
      <c r="O215" s="109">
        <v>0.42</v>
      </c>
      <c r="P215" s="109">
        <v>47.2</v>
      </c>
      <c r="Q215" s="109">
        <v>6.17</v>
      </c>
      <c r="R215" s="109">
        <v>61.8</v>
      </c>
      <c r="S215" s="109">
        <v>1.07</v>
      </c>
      <c r="T215" s="109">
        <v>5.69</v>
      </c>
      <c r="U215" s="109">
        <v>0.28999999999999998</v>
      </c>
      <c r="V215" s="109">
        <v>3.51</v>
      </c>
    </row>
    <row r="216" spans="1:22" x14ac:dyDescent="0.35">
      <c r="A216" s="157"/>
      <c r="B216" s="109" t="s">
        <v>323</v>
      </c>
      <c r="C216" s="126" t="s">
        <v>220</v>
      </c>
      <c r="D216" s="109">
        <v>19.2</v>
      </c>
      <c r="E216" s="109">
        <v>69.8</v>
      </c>
      <c r="F216" s="109">
        <v>2.7</v>
      </c>
      <c r="G216" s="109">
        <v>1.88</v>
      </c>
      <c r="H216" s="109">
        <v>61</v>
      </c>
      <c r="I216" s="109">
        <v>1.79</v>
      </c>
      <c r="J216" s="109">
        <v>1.41</v>
      </c>
      <c r="K216" s="109">
        <v>32.1</v>
      </c>
      <c r="L216" s="109">
        <v>5.13</v>
      </c>
      <c r="M216" s="109">
        <v>2.59</v>
      </c>
      <c r="N216" s="109">
        <v>20.100000000000001</v>
      </c>
      <c r="O216" s="109">
        <v>0.94</v>
      </c>
      <c r="P216" s="109">
        <v>47.6</v>
      </c>
      <c r="Q216" s="109">
        <v>7.39</v>
      </c>
      <c r="R216" s="109">
        <v>73</v>
      </c>
      <c r="S216" s="109">
        <v>4.3899999999999997</v>
      </c>
      <c r="T216" s="109">
        <v>3.95</v>
      </c>
      <c r="U216" s="109">
        <v>0.62</v>
      </c>
      <c r="V216" s="109">
        <v>8.4600000000000009</v>
      </c>
    </row>
    <row r="217" spans="1:22" x14ac:dyDescent="0.35">
      <c r="A217" s="157"/>
      <c r="B217" s="109" t="s">
        <v>324</v>
      </c>
      <c r="C217" s="126" t="s">
        <v>222</v>
      </c>
      <c r="D217" s="109">
        <v>19.8</v>
      </c>
      <c r="E217" s="109">
        <v>63.8</v>
      </c>
      <c r="F217" s="109">
        <v>2.29</v>
      </c>
      <c r="G217" s="109">
        <v>1.85</v>
      </c>
      <c r="H217" s="109">
        <v>64</v>
      </c>
      <c r="I217" s="109">
        <v>0.81</v>
      </c>
      <c r="J217" s="109">
        <v>1.05</v>
      </c>
      <c r="K217" s="109">
        <v>30.4</v>
      </c>
      <c r="L217" s="109">
        <v>4.5199999999999996</v>
      </c>
      <c r="M217" s="109">
        <v>3.51</v>
      </c>
      <c r="N217" s="109">
        <v>23.9</v>
      </c>
      <c r="O217" s="109">
        <v>0.53</v>
      </c>
      <c r="P217" s="109">
        <v>50.2</v>
      </c>
      <c r="Q217" s="109">
        <v>9.4700000000000006</v>
      </c>
      <c r="R217" s="109">
        <v>74</v>
      </c>
      <c r="S217" s="109">
        <v>2</v>
      </c>
      <c r="T217" s="109">
        <v>3.34</v>
      </c>
      <c r="U217" s="109">
        <v>0.28999999999999998</v>
      </c>
      <c r="V217" s="109">
        <v>5.03</v>
      </c>
    </row>
    <row r="218" spans="1:22" x14ac:dyDescent="0.35">
      <c r="A218" s="157"/>
      <c r="B218" s="109" t="s">
        <v>325</v>
      </c>
      <c r="C218" s="126" t="s">
        <v>224</v>
      </c>
      <c r="D218" s="109">
        <v>22.4</v>
      </c>
      <c r="E218" s="109">
        <v>55.7</v>
      </c>
      <c r="F218" s="109">
        <v>1.72</v>
      </c>
      <c r="G218" s="109">
        <v>1.28</v>
      </c>
      <c r="H218" s="109">
        <v>64.099999999999994</v>
      </c>
      <c r="I218" s="109">
        <v>0.88</v>
      </c>
      <c r="J218" s="109">
        <v>0.77</v>
      </c>
      <c r="K218" s="109">
        <v>31.1</v>
      </c>
      <c r="L218" s="109">
        <v>6.47</v>
      </c>
      <c r="M218" s="109">
        <v>2.1800000000000002</v>
      </c>
      <c r="N218" s="109">
        <v>27.6</v>
      </c>
      <c r="O218" s="109">
        <v>0.44</v>
      </c>
      <c r="P218" s="109">
        <v>54.8</v>
      </c>
      <c r="Q218" s="109">
        <v>9.0399999999999991</v>
      </c>
      <c r="R218" s="109">
        <v>58.8</v>
      </c>
      <c r="S218" s="109">
        <v>2.66</v>
      </c>
      <c r="T218" s="109">
        <v>13.5</v>
      </c>
      <c r="U218" s="109">
        <v>0.31</v>
      </c>
      <c r="V218" s="109">
        <v>6.37</v>
      </c>
    </row>
    <row r="219" spans="1:22" x14ac:dyDescent="0.35">
      <c r="A219" s="157"/>
      <c r="B219" s="109" t="s">
        <v>326</v>
      </c>
      <c r="C219" s="126" t="s">
        <v>226</v>
      </c>
      <c r="D219" s="109">
        <v>23.6</v>
      </c>
      <c r="E219" s="109">
        <v>53</v>
      </c>
      <c r="F219" s="109">
        <v>1.94</v>
      </c>
      <c r="G219" s="109">
        <v>1.0900000000000001</v>
      </c>
      <c r="H219" s="109">
        <v>65</v>
      </c>
      <c r="I219" s="109">
        <v>3</v>
      </c>
      <c r="J219" s="109">
        <v>0.63</v>
      </c>
      <c r="K219" s="109">
        <v>28.6</v>
      </c>
      <c r="L219" s="109">
        <v>5.24</v>
      </c>
      <c r="M219" s="109">
        <v>2.17</v>
      </c>
      <c r="N219" s="109">
        <v>35.5</v>
      </c>
      <c r="O219" s="109">
        <v>0.76</v>
      </c>
      <c r="P219" s="109">
        <v>66.3</v>
      </c>
      <c r="Q219" s="109">
        <v>6.57</v>
      </c>
      <c r="R219" s="109">
        <v>65</v>
      </c>
      <c r="S219" s="109">
        <v>1.79</v>
      </c>
      <c r="T219" s="109">
        <v>15.4</v>
      </c>
      <c r="U219" s="109">
        <v>0.61</v>
      </c>
      <c r="V219" s="109">
        <v>39.1</v>
      </c>
    </row>
    <row r="220" spans="1:22" x14ac:dyDescent="0.35">
      <c r="A220" s="157"/>
      <c r="B220" s="109" t="s">
        <v>327</v>
      </c>
      <c r="C220" s="126" t="s">
        <v>228</v>
      </c>
      <c r="D220" s="109">
        <v>22.8</v>
      </c>
      <c r="E220" s="109">
        <v>61.1</v>
      </c>
      <c r="F220" s="109">
        <v>3.62</v>
      </c>
      <c r="G220" s="109">
        <v>1.72</v>
      </c>
      <c r="H220" s="109">
        <v>61.6</v>
      </c>
      <c r="I220" s="109">
        <v>3.6</v>
      </c>
      <c r="J220" s="109">
        <v>0.89</v>
      </c>
      <c r="K220" s="109">
        <v>32.700000000000003</v>
      </c>
      <c r="L220" s="109">
        <v>8.15</v>
      </c>
      <c r="M220" s="109">
        <v>3.23</v>
      </c>
      <c r="N220" s="109">
        <v>31.6</v>
      </c>
      <c r="O220" s="109">
        <v>0.86</v>
      </c>
      <c r="P220" s="109">
        <v>53.3</v>
      </c>
      <c r="Q220" s="109">
        <v>3.99</v>
      </c>
      <c r="R220" s="109">
        <v>63</v>
      </c>
      <c r="S220" s="109">
        <v>1.85</v>
      </c>
      <c r="T220" s="109">
        <v>3.05</v>
      </c>
      <c r="U220" s="109">
        <v>0.74</v>
      </c>
      <c r="V220" s="109">
        <v>16.5</v>
      </c>
    </row>
    <row r="221" spans="1:22" x14ac:dyDescent="0.35">
      <c r="A221" s="157"/>
      <c r="B221" s="109" t="s">
        <v>328</v>
      </c>
      <c r="C221" s="126" t="s">
        <v>230</v>
      </c>
      <c r="D221" s="109">
        <v>32.6</v>
      </c>
      <c r="E221" s="109">
        <v>53.4</v>
      </c>
      <c r="F221" s="109">
        <v>1.46</v>
      </c>
      <c r="G221" s="109">
        <v>1.25</v>
      </c>
      <c r="H221" s="109">
        <v>63.2</v>
      </c>
      <c r="I221" s="109">
        <v>0.67</v>
      </c>
      <c r="J221" s="109">
        <v>0.76</v>
      </c>
      <c r="K221" s="109">
        <v>29.8</v>
      </c>
      <c r="L221" s="109">
        <v>2.4700000000000002</v>
      </c>
      <c r="M221" s="109">
        <v>2.21</v>
      </c>
      <c r="N221" s="109">
        <v>37</v>
      </c>
      <c r="O221" s="109">
        <v>0.42</v>
      </c>
      <c r="P221" s="109">
        <v>62.6</v>
      </c>
      <c r="Q221" s="109">
        <v>5.36</v>
      </c>
      <c r="R221" s="109">
        <v>70.400000000000006</v>
      </c>
      <c r="S221" s="109">
        <v>4.29</v>
      </c>
      <c r="T221" s="109">
        <v>2.89</v>
      </c>
      <c r="U221" s="109">
        <v>0.65</v>
      </c>
      <c r="V221" s="109">
        <v>6.32</v>
      </c>
    </row>
    <row r="222" spans="1:22" x14ac:dyDescent="0.35">
      <c r="A222" s="157"/>
      <c r="B222" s="109" t="s">
        <v>329</v>
      </c>
      <c r="C222" s="126" t="s">
        <v>232</v>
      </c>
      <c r="D222" s="109">
        <v>23</v>
      </c>
      <c r="E222" s="109">
        <v>52.8</v>
      </c>
      <c r="F222" s="109">
        <v>1.39</v>
      </c>
      <c r="G222" s="109">
        <v>0.97</v>
      </c>
      <c r="H222" s="109">
        <v>62.9</v>
      </c>
      <c r="I222" s="109">
        <v>1.61</v>
      </c>
      <c r="J222" s="109">
        <v>0.68</v>
      </c>
      <c r="K222" s="109">
        <v>31.1</v>
      </c>
      <c r="L222" s="109">
        <v>4.1399999999999997</v>
      </c>
      <c r="M222" s="109">
        <v>1.46</v>
      </c>
      <c r="N222" s="109">
        <v>40.5</v>
      </c>
      <c r="O222" s="109">
        <v>0.51</v>
      </c>
      <c r="P222" s="109">
        <v>49.6</v>
      </c>
      <c r="Q222" s="109">
        <v>3.21</v>
      </c>
      <c r="R222" s="109">
        <v>60.7</v>
      </c>
      <c r="S222" s="109">
        <v>1.29</v>
      </c>
      <c r="T222" s="109">
        <v>1.72</v>
      </c>
      <c r="U222" s="109">
        <v>0.17</v>
      </c>
      <c r="V222" s="109">
        <v>9.09</v>
      </c>
    </row>
    <row r="223" spans="1:22" x14ac:dyDescent="0.35">
      <c r="A223" s="157"/>
      <c r="B223" s="109" t="s">
        <v>330</v>
      </c>
      <c r="C223" s="126" t="s">
        <v>234</v>
      </c>
      <c r="D223" s="109">
        <v>31.2</v>
      </c>
      <c r="E223" s="109">
        <v>54.5</v>
      </c>
      <c r="F223" s="109">
        <v>1.02</v>
      </c>
      <c r="G223" s="109">
        <v>1.23</v>
      </c>
      <c r="H223" s="109">
        <v>62</v>
      </c>
      <c r="I223" s="109">
        <v>1.02</v>
      </c>
      <c r="J223" s="109">
        <v>0.98</v>
      </c>
      <c r="K223" s="109">
        <v>30.6</v>
      </c>
      <c r="L223" s="109">
        <v>2.69</v>
      </c>
      <c r="M223" s="109">
        <v>1.59</v>
      </c>
      <c r="N223" s="109">
        <v>38.5</v>
      </c>
      <c r="O223" s="109">
        <v>0.43</v>
      </c>
      <c r="P223" s="109">
        <v>64.8</v>
      </c>
      <c r="Q223" s="109">
        <v>3.51</v>
      </c>
      <c r="R223" s="109">
        <v>66.7</v>
      </c>
      <c r="S223" s="109">
        <v>3.87</v>
      </c>
      <c r="T223" s="109">
        <v>2.0499999999999998</v>
      </c>
      <c r="U223" s="109">
        <v>0.54</v>
      </c>
      <c r="V223" s="109">
        <v>34.1</v>
      </c>
    </row>
    <row r="224" spans="1:22" x14ac:dyDescent="0.35">
      <c r="A224" s="157"/>
      <c r="B224" s="109" t="s">
        <v>331</v>
      </c>
      <c r="C224" s="126" t="s">
        <v>236</v>
      </c>
      <c r="D224" s="109">
        <v>40.6</v>
      </c>
      <c r="E224" s="109">
        <v>53.9</v>
      </c>
      <c r="F224" s="109">
        <v>3.01</v>
      </c>
      <c r="G224" s="109">
        <v>1.85</v>
      </c>
      <c r="H224" s="109">
        <v>59.8</v>
      </c>
      <c r="I224" s="109">
        <v>1.5</v>
      </c>
      <c r="J224" s="109">
        <v>0.82</v>
      </c>
      <c r="K224" s="109">
        <v>32.6</v>
      </c>
      <c r="L224" s="109">
        <v>7.18</v>
      </c>
      <c r="M224" s="109">
        <v>3.49</v>
      </c>
      <c r="N224" s="109">
        <v>34.4</v>
      </c>
      <c r="O224" s="109">
        <v>0.66</v>
      </c>
      <c r="P224" s="109">
        <v>63.3</v>
      </c>
      <c r="Q224" s="109">
        <v>8.16</v>
      </c>
      <c r="R224" s="109">
        <v>70.599999999999994</v>
      </c>
      <c r="S224" s="109">
        <v>3.55</v>
      </c>
      <c r="T224" s="109">
        <v>2.16</v>
      </c>
      <c r="U224" s="109">
        <v>0.67</v>
      </c>
      <c r="V224" s="109">
        <v>7.08</v>
      </c>
    </row>
    <row r="225" spans="1:22" x14ac:dyDescent="0.35">
      <c r="A225" s="157"/>
      <c r="B225" s="109" t="s">
        <v>332</v>
      </c>
      <c r="C225" s="126" t="s">
        <v>238</v>
      </c>
      <c r="D225" s="109">
        <v>32.299999999999997</v>
      </c>
      <c r="E225" s="109">
        <v>62.2</v>
      </c>
      <c r="F225" s="109">
        <v>3.47</v>
      </c>
      <c r="G225" s="109">
        <v>5.48</v>
      </c>
      <c r="H225" s="109">
        <v>55.4</v>
      </c>
      <c r="I225" s="109">
        <v>5.33</v>
      </c>
      <c r="J225" s="109">
        <v>1.05</v>
      </c>
      <c r="K225" s="109">
        <v>38.299999999999997</v>
      </c>
      <c r="L225" s="109">
        <v>9.8699999999999992</v>
      </c>
      <c r="M225" s="109">
        <v>11.8</v>
      </c>
      <c r="N225" s="109">
        <v>28.9</v>
      </c>
      <c r="O225" s="109">
        <v>1.44</v>
      </c>
      <c r="P225" s="109">
        <v>75.400000000000006</v>
      </c>
      <c r="Q225" s="109">
        <v>5.62</v>
      </c>
      <c r="R225" s="109">
        <v>68</v>
      </c>
      <c r="S225" s="109">
        <v>7.91</v>
      </c>
      <c r="T225" s="109">
        <v>8.48</v>
      </c>
      <c r="U225" s="109">
        <v>0.6</v>
      </c>
      <c r="V225" s="109">
        <v>26.2</v>
      </c>
    </row>
    <row r="226" spans="1:22" x14ac:dyDescent="0.35">
      <c r="A226" s="157"/>
    </row>
    <row r="227" spans="1:22" x14ac:dyDescent="0.35">
      <c r="A227" s="157"/>
      <c r="B227" s="124" t="s">
        <v>47</v>
      </c>
    </row>
    <row r="228" spans="1:22" x14ac:dyDescent="0.35">
      <c r="A228" s="157"/>
      <c r="B228" s="109" t="s">
        <v>333</v>
      </c>
      <c r="C228" s="126" t="s">
        <v>216</v>
      </c>
      <c r="D228" s="109">
        <v>24.8</v>
      </c>
      <c r="E228" s="109">
        <v>75.400000000000006</v>
      </c>
      <c r="F228" s="109">
        <v>7.83</v>
      </c>
      <c r="G228" s="109">
        <v>5.98</v>
      </c>
      <c r="H228" s="109">
        <v>57.1</v>
      </c>
      <c r="I228" s="109">
        <v>9.89</v>
      </c>
      <c r="J228" s="109">
        <v>7.62</v>
      </c>
      <c r="K228" s="109">
        <v>9.4600000000000009</v>
      </c>
      <c r="L228" s="109">
        <v>10.5</v>
      </c>
      <c r="M228" s="109">
        <v>31.9</v>
      </c>
      <c r="N228" s="109">
        <v>18.100000000000001</v>
      </c>
      <c r="O228" s="109">
        <v>2.74</v>
      </c>
      <c r="P228" s="109">
        <v>31.1</v>
      </c>
      <c r="Q228" s="109">
        <v>3.01</v>
      </c>
      <c r="R228" s="109">
        <v>38.799999999999997</v>
      </c>
      <c r="S228" s="109">
        <v>4.21</v>
      </c>
      <c r="T228" s="109">
        <v>9.14</v>
      </c>
      <c r="U228" s="109">
        <v>4.8899999999999997</v>
      </c>
      <c r="V228" s="109">
        <v>5.46</v>
      </c>
    </row>
    <row r="229" spans="1:22" x14ac:dyDescent="0.35">
      <c r="A229" s="157"/>
      <c r="B229" s="109" t="s">
        <v>334</v>
      </c>
      <c r="C229" s="126" t="s">
        <v>218</v>
      </c>
      <c r="D229" s="109">
        <v>27.3</v>
      </c>
      <c r="E229" s="109">
        <v>68.7</v>
      </c>
      <c r="F229" s="109">
        <v>2.21</v>
      </c>
      <c r="G229" s="109">
        <v>5.16</v>
      </c>
      <c r="H229" s="109">
        <v>56.4</v>
      </c>
      <c r="I229" s="109">
        <v>2.4</v>
      </c>
      <c r="J229" s="109">
        <v>4.53</v>
      </c>
      <c r="K229" s="109">
        <v>6.04</v>
      </c>
      <c r="L229" s="109">
        <v>1.91</v>
      </c>
      <c r="M229" s="109">
        <v>35.299999999999997</v>
      </c>
      <c r="N229" s="109">
        <v>24.5</v>
      </c>
      <c r="O229" s="109">
        <v>0.23</v>
      </c>
      <c r="P229" s="109">
        <v>25.3</v>
      </c>
      <c r="Q229" s="109">
        <v>2.08</v>
      </c>
      <c r="R229" s="109">
        <v>35.299999999999997</v>
      </c>
      <c r="S229" s="109">
        <v>3.48</v>
      </c>
      <c r="T229" s="109">
        <v>9.32</v>
      </c>
      <c r="U229" s="109">
        <v>3.96</v>
      </c>
      <c r="V229" s="109">
        <v>5.7</v>
      </c>
    </row>
    <row r="230" spans="1:22" x14ac:dyDescent="0.35">
      <c r="A230" s="157"/>
      <c r="B230" s="109" t="s">
        <v>335</v>
      </c>
      <c r="C230" s="126" t="s">
        <v>220</v>
      </c>
      <c r="D230" s="109">
        <v>32.299999999999997</v>
      </c>
      <c r="E230" s="109">
        <v>76.2</v>
      </c>
      <c r="F230" s="109">
        <v>2.81</v>
      </c>
      <c r="G230" s="109">
        <v>4.87</v>
      </c>
      <c r="H230" s="109">
        <v>51.9</v>
      </c>
      <c r="I230" s="109">
        <v>3.1</v>
      </c>
      <c r="J230" s="109">
        <v>4</v>
      </c>
      <c r="K230" s="109">
        <v>5.89</v>
      </c>
      <c r="L230" s="109">
        <v>3.7</v>
      </c>
      <c r="M230" s="109">
        <v>40.6</v>
      </c>
      <c r="N230" s="109">
        <v>15.9</v>
      </c>
      <c r="O230" s="109">
        <v>0.32</v>
      </c>
      <c r="P230" s="109">
        <v>23.1</v>
      </c>
      <c r="Q230" s="109">
        <v>2.83</v>
      </c>
      <c r="R230" s="109">
        <v>34.9</v>
      </c>
      <c r="S230" s="109">
        <v>3.26</v>
      </c>
      <c r="T230" s="109">
        <v>5.64</v>
      </c>
      <c r="U230" s="109">
        <v>3.31</v>
      </c>
      <c r="V230" s="109">
        <v>3.42</v>
      </c>
    </row>
    <row r="231" spans="1:22" x14ac:dyDescent="0.35">
      <c r="A231" s="157"/>
      <c r="B231" s="109" t="s">
        <v>336</v>
      </c>
      <c r="C231" s="126" t="s">
        <v>222</v>
      </c>
      <c r="D231" s="109">
        <v>21.7</v>
      </c>
      <c r="E231" s="109">
        <v>72.599999999999994</v>
      </c>
      <c r="F231" s="109">
        <v>2</v>
      </c>
      <c r="G231" s="109">
        <v>5.07</v>
      </c>
      <c r="H231" s="109">
        <v>54</v>
      </c>
      <c r="I231" s="109">
        <v>1.63</v>
      </c>
      <c r="J231" s="109">
        <v>4.26</v>
      </c>
      <c r="K231" s="109">
        <v>6.17</v>
      </c>
      <c r="L231" s="109">
        <v>2.82</v>
      </c>
      <c r="M231" s="109">
        <v>38.6</v>
      </c>
      <c r="N231" s="109">
        <v>20.2</v>
      </c>
      <c r="O231" s="109">
        <v>0.25</v>
      </c>
      <c r="P231" s="109">
        <v>17.899999999999999</v>
      </c>
      <c r="Q231" s="109">
        <v>2.38</v>
      </c>
      <c r="R231" s="109">
        <v>31.6</v>
      </c>
      <c r="S231" s="109">
        <v>1.21</v>
      </c>
      <c r="T231" s="109">
        <v>5.84</v>
      </c>
      <c r="U231" s="109">
        <v>3.05</v>
      </c>
      <c r="V231" s="109">
        <v>3.24</v>
      </c>
    </row>
    <row r="232" spans="1:22" x14ac:dyDescent="0.35">
      <c r="A232" s="157"/>
      <c r="B232" s="109" t="s">
        <v>337</v>
      </c>
      <c r="C232" s="126" t="s">
        <v>224</v>
      </c>
      <c r="D232" s="109">
        <v>30</v>
      </c>
      <c r="E232" s="109">
        <v>72.900000000000006</v>
      </c>
      <c r="F232" s="109">
        <v>2.82</v>
      </c>
      <c r="G232" s="109">
        <v>3.78</v>
      </c>
      <c r="H232" s="109">
        <v>55.6</v>
      </c>
      <c r="I232" s="109">
        <v>3.58</v>
      </c>
      <c r="J232" s="109">
        <v>3.16</v>
      </c>
      <c r="K232" s="109">
        <v>4.2699999999999996</v>
      </c>
      <c r="L232" s="109">
        <v>3.79</v>
      </c>
      <c r="M232" s="109">
        <v>35.799999999999997</v>
      </c>
      <c r="N232" s="109">
        <v>20.3</v>
      </c>
      <c r="O232" s="109">
        <v>0.36</v>
      </c>
      <c r="P232" s="109">
        <v>27.6</v>
      </c>
      <c r="Q232" s="109">
        <v>1.75</v>
      </c>
      <c r="R232" s="109">
        <v>34.6</v>
      </c>
      <c r="S232" s="109">
        <v>1.93</v>
      </c>
      <c r="T232" s="109">
        <v>6.41</v>
      </c>
      <c r="U232" s="109">
        <v>2.96</v>
      </c>
      <c r="V232" s="109">
        <v>4.7699999999999996</v>
      </c>
    </row>
    <row r="233" spans="1:22" x14ac:dyDescent="0.35">
      <c r="A233" s="157"/>
      <c r="B233" s="109" t="s">
        <v>338</v>
      </c>
      <c r="C233" s="126" t="s">
        <v>226</v>
      </c>
      <c r="D233" s="109">
        <v>27.4</v>
      </c>
      <c r="E233" s="109">
        <v>65.3</v>
      </c>
      <c r="F233" s="109">
        <v>6.4</v>
      </c>
      <c r="G233" s="109">
        <v>3.77</v>
      </c>
      <c r="H233" s="109">
        <v>54.8</v>
      </c>
      <c r="I233" s="109">
        <v>6.9</v>
      </c>
      <c r="J233" s="109">
        <v>2.6</v>
      </c>
      <c r="K233" s="109">
        <v>5.12</v>
      </c>
      <c r="L233" s="109">
        <v>9</v>
      </c>
      <c r="M233" s="109">
        <v>34.9</v>
      </c>
      <c r="N233" s="109">
        <v>20.399999999999999</v>
      </c>
      <c r="O233" s="109">
        <v>0.65</v>
      </c>
      <c r="P233" s="109">
        <v>35.700000000000003</v>
      </c>
      <c r="Q233" s="109">
        <v>4.82</v>
      </c>
      <c r="R233" s="109">
        <v>45.8</v>
      </c>
      <c r="S233" s="109">
        <v>3.5</v>
      </c>
      <c r="T233" s="109">
        <v>6.04</v>
      </c>
      <c r="U233" s="109">
        <v>4.26</v>
      </c>
      <c r="V233" s="109">
        <v>6.98</v>
      </c>
    </row>
    <row r="234" spans="1:22" x14ac:dyDescent="0.35">
      <c r="A234" s="157"/>
      <c r="B234" s="109" t="s">
        <v>339</v>
      </c>
      <c r="C234" s="126" t="s">
        <v>228</v>
      </c>
      <c r="D234" s="109">
        <v>17.899999999999999</v>
      </c>
      <c r="E234" s="109">
        <v>74.5</v>
      </c>
      <c r="F234" s="109">
        <v>4.97</v>
      </c>
      <c r="G234" s="109">
        <v>5.28</v>
      </c>
      <c r="H234" s="109">
        <v>53.2</v>
      </c>
      <c r="I234" s="109">
        <v>5.0999999999999996</v>
      </c>
      <c r="J234" s="109">
        <v>3.79</v>
      </c>
      <c r="K234" s="109">
        <v>6.87</v>
      </c>
      <c r="L234" s="109">
        <v>5.73</v>
      </c>
      <c r="M234" s="109">
        <v>35.9</v>
      </c>
      <c r="N234" s="109">
        <v>19.899999999999999</v>
      </c>
      <c r="O234" s="109">
        <v>1.64</v>
      </c>
      <c r="P234" s="109">
        <v>44.3</v>
      </c>
      <c r="Q234" s="109">
        <v>2.29</v>
      </c>
      <c r="R234" s="109">
        <v>43.5</v>
      </c>
      <c r="S234" s="109">
        <v>5.62</v>
      </c>
      <c r="T234" s="109">
        <v>7.48</v>
      </c>
      <c r="U234" s="109">
        <v>3.18</v>
      </c>
      <c r="V234" s="109">
        <v>12.2</v>
      </c>
    </row>
    <row r="235" spans="1:22" x14ac:dyDescent="0.35">
      <c r="A235" s="157"/>
      <c r="B235" s="109" t="s">
        <v>340</v>
      </c>
      <c r="C235" s="126" t="s">
        <v>230</v>
      </c>
      <c r="D235" s="109">
        <v>29.5</v>
      </c>
      <c r="E235" s="109">
        <v>70.5</v>
      </c>
      <c r="F235" s="109">
        <v>7.25</v>
      </c>
      <c r="G235" s="109">
        <v>5.13</v>
      </c>
      <c r="H235" s="109">
        <v>51.6</v>
      </c>
      <c r="I235" s="109">
        <v>5.63</v>
      </c>
      <c r="J235" s="109">
        <v>2.65</v>
      </c>
      <c r="K235" s="109">
        <v>8.5</v>
      </c>
      <c r="L235" s="109">
        <v>12.8</v>
      </c>
      <c r="M235" s="109">
        <v>41.2</v>
      </c>
      <c r="N235" s="109">
        <v>22.7</v>
      </c>
      <c r="O235" s="109">
        <v>4.53</v>
      </c>
      <c r="P235" s="109">
        <v>52.5</v>
      </c>
      <c r="Q235" s="109">
        <v>2.95</v>
      </c>
      <c r="R235" s="109">
        <v>43.6</v>
      </c>
      <c r="S235" s="109">
        <v>3.39</v>
      </c>
      <c r="T235" s="109">
        <v>8.61</v>
      </c>
      <c r="U235" s="109">
        <v>2.73</v>
      </c>
      <c r="V235" s="109">
        <v>8.07</v>
      </c>
    </row>
    <row r="236" spans="1:22" x14ac:dyDescent="0.35">
      <c r="A236" s="157"/>
      <c r="B236" s="109" t="s">
        <v>341</v>
      </c>
      <c r="C236" s="126" t="s">
        <v>232</v>
      </c>
      <c r="D236" s="109">
        <v>28.1</v>
      </c>
      <c r="E236" s="109">
        <v>74.599999999999994</v>
      </c>
      <c r="F236" s="109">
        <v>5.75</v>
      </c>
      <c r="G236" s="109">
        <v>3.76</v>
      </c>
      <c r="H236" s="109">
        <v>53.6</v>
      </c>
      <c r="I236" s="109">
        <v>5.15</v>
      </c>
      <c r="J236" s="109">
        <v>2.35</v>
      </c>
      <c r="K236" s="109">
        <v>5.77</v>
      </c>
      <c r="L236" s="109">
        <v>9.61</v>
      </c>
      <c r="M236" s="109">
        <v>38.799999999999997</v>
      </c>
      <c r="N236" s="109">
        <v>18.399999999999999</v>
      </c>
      <c r="O236" s="109">
        <v>3.03</v>
      </c>
      <c r="P236" s="109">
        <v>49.3</v>
      </c>
      <c r="Q236" s="109">
        <v>2.69</v>
      </c>
      <c r="R236" s="109">
        <v>44.5</v>
      </c>
      <c r="S236" s="109">
        <v>4.8</v>
      </c>
      <c r="T236" s="109">
        <v>5.85</v>
      </c>
      <c r="U236" s="109">
        <v>3.39</v>
      </c>
      <c r="V236" s="109">
        <v>5.15</v>
      </c>
    </row>
    <row r="237" spans="1:22" x14ac:dyDescent="0.35">
      <c r="A237" s="157"/>
      <c r="B237" s="109" t="s">
        <v>342</v>
      </c>
      <c r="C237" s="126" t="s">
        <v>234</v>
      </c>
      <c r="D237" s="109">
        <v>12.7</v>
      </c>
      <c r="E237" s="109">
        <v>69.400000000000006</v>
      </c>
      <c r="F237" s="109">
        <v>5.5</v>
      </c>
      <c r="G237" s="109">
        <v>4.01</v>
      </c>
      <c r="H237" s="109">
        <v>53</v>
      </c>
      <c r="I237" s="109">
        <v>6.29</v>
      </c>
      <c r="J237" s="109">
        <v>3.44</v>
      </c>
      <c r="K237" s="109">
        <v>5</v>
      </c>
      <c r="L237" s="109">
        <v>8.7799999999999994</v>
      </c>
      <c r="M237" s="109">
        <v>34.5</v>
      </c>
      <c r="N237" s="109">
        <v>22.1</v>
      </c>
      <c r="O237" s="109">
        <v>4.74</v>
      </c>
      <c r="P237" s="109">
        <v>73</v>
      </c>
      <c r="Q237" s="109">
        <v>3.25</v>
      </c>
      <c r="R237" s="109">
        <v>45.5</v>
      </c>
      <c r="S237" s="109">
        <v>5.5</v>
      </c>
      <c r="T237" s="109">
        <v>6.44</v>
      </c>
      <c r="U237" s="109">
        <v>2.39</v>
      </c>
      <c r="V237" s="109">
        <v>22.6</v>
      </c>
    </row>
    <row r="238" spans="1:22" x14ac:dyDescent="0.35">
      <c r="A238" s="157"/>
      <c r="B238" s="109" t="s">
        <v>343</v>
      </c>
      <c r="C238" s="126" t="s">
        <v>236</v>
      </c>
      <c r="D238" s="109">
        <v>23.5</v>
      </c>
      <c r="E238" s="109">
        <v>68.900000000000006</v>
      </c>
      <c r="F238" s="109">
        <v>4.29</v>
      </c>
      <c r="G238" s="109">
        <v>3.92</v>
      </c>
      <c r="H238" s="109">
        <v>54.8</v>
      </c>
      <c r="I238" s="109">
        <v>4.3</v>
      </c>
      <c r="J238" s="109">
        <v>3.09</v>
      </c>
      <c r="K238" s="109">
        <v>5.21</v>
      </c>
      <c r="L238" s="109">
        <v>7.62</v>
      </c>
      <c r="M238" s="109">
        <v>35.5</v>
      </c>
      <c r="N238" s="109">
        <v>23.7</v>
      </c>
      <c r="O238" s="109">
        <v>2.94</v>
      </c>
      <c r="P238" s="109">
        <v>56.9</v>
      </c>
      <c r="Q238" s="109">
        <v>2.2999999999999998</v>
      </c>
      <c r="R238" s="109">
        <v>35.5</v>
      </c>
      <c r="S238" s="109">
        <v>11.4</v>
      </c>
      <c r="T238" s="109">
        <v>19.100000000000001</v>
      </c>
      <c r="U238" s="109">
        <v>2.98</v>
      </c>
      <c r="V238" s="109">
        <v>7.63</v>
      </c>
    </row>
    <row r="239" spans="1:22" x14ac:dyDescent="0.35">
      <c r="A239" s="157"/>
      <c r="B239" s="109" t="s">
        <v>344</v>
      </c>
      <c r="C239" s="126" t="s">
        <v>238</v>
      </c>
      <c r="D239" s="109">
        <v>5.81</v>
      </c>
      <c r="E239" s="109">
        <v>74.400000000000006</v>
      </c>
      <c r="F239" s="109">
        <v>9.4700000000000006</v>
      </c>
      <c r="G239" s="109">
        <v>6.42</v>
      </c>
      <c r="H239" s="109">
        <v>54.9</v>
      </c>
      <c r="I239" s="109">
        <v>11.2</v>
      </c>
      <c r="J239" s="109">
        <v>5.79</v>
      </c>
      <c r="K239" s="109">
        <v>7.49</v>
      </c>
      <c r="L239" s="109">
        <v>16.7</v>
      </c>
      <c r="M239" s="109">
        <v>33.9</v>
      </c>
      <c r="N239" s="109">
        <v>9.0299999999999994</v>
      </c>
      <c r="O239" s="109">
        <v>1.26</v>
      </c>
      <c r="P239" s="109">
        <v>78.7</v>
      </c>
      <c r="Q239" s="109">
        <v>9.2799999999999994</v>
      </c>
      <c r="R239" s="109">
        <v>41.4</v>
      </c>
      <c r="S239" s="109">
        <v>1.89</v>
      </c>
      <c r="T239" s="109">
        <v>6.75</v>
      </c>
      <c r="U239" s="109">
        <v>5.74</v>
      </c>
      <c r="V239" s="109">
        <v>12</v>
      </c>
    </row>
    <row r="240" spans="1:22" x14ac:dyDescent="0.35">
      <c r="A240" s="157"/>
      <c r="C240" s="126"/>
    </row>
    <row r="241" spans="1:22" x14ac:dyDescent="0.35">
      <c r="A241" s="157"/>
      <c r="B241" s="124" t="s">
        <v>49</v>
      </c>
    </row>
    <row r="242" spans="1:22" x14ac:dyDescent="0.35">
      <c r="A242" s="157"/>
      <c r="B242" s="109" t="s">
        <v>345</v>
      </c>
      <c r="C242" s="126" t="s">
        <v>216</v>
      </c>
      <c r="D242" s="109">
        <v>31.6</v>
      </c>
      <c r="E242" s="109">
        <v>67.5</v>
      </c>
      <c r="F242" s="109">
        <v>1.1200000000000001</v>
      </c>
      <c r="G242" s="109">
        <v>4.78</v>
      </c>
      <c r="H242" s="109">
        <v>50.3</v>
      </c>
      <c r="I242" s="109">
        <v>0.8</v>
      </c>
      <c r="J242" s="109">
        <v>3.53</v>
      </c>
      <c r="K242" s="109">
        <v>5.92</v>
      </c>
      <c r="L242" s="109">
        <v>2.04</v>
      </c>
      <c r="M242" s="109">
        <v>36.6</v>
      </c>
      <c r="N242" s="109">
        <v>26.2</v>
      </c>
      <c r="O242" s="109">
        <v>0.18</v>
      </c>
      <c r="P242" s="109">
        <v>29.1</v>
      </c>
      <c r="Q242" s="109">
        <v>2.29</v>
      </c>
      <c r="R242" s="109">
        <v>30.5</v>
      </c>
      <c r="S242" s="109">
        <v>0.78</v>
      </c>
      <c r="T242" s="109">
        <v>3.07</v>
      </c>
      <c r="U242" s="109">
        <v>1.41</v>
      </c>
      <c r="V242" s="109">
        <v>9.39</v>
      </c>
    </row>
    <row r="243" spans="1:22" x14ac:dyDescent="0.35">
      <c r="A243" s="157"/>
      <c r="B243" s="109" t="s">
        <v>346</v>
      </c>
      <c r="C243" s="126" t="s">
        <v>218</v>
      </c>
      <c r="D243" s="109">
        <v>15</v>
      </c>
      <c r="E243" s="109">
        <v>71.5</v>
      </c>
      <c r="F243" s="109">
        <v>1.61</v>
      </c>
      <c r="G243" s="109">
        <v>4.5599999999999996</v>
      </c>
      <c r="H243" s="109">
        <v>54.5</v>
      </c>
      <c r="I243" s="109">
        <v>1.44</v>
      </c>
      <c r="J243" s="109">
        <v>3.4</v>
      </c>
      <c r="K243" s="109">
        <v>5.38</v>
      </c>
      <c r="L243" s="109">
        <v>2.98</v>
      </c>
      <c r="M243" s="109">
        <v>33</v>
      </c>
      <c r="N243" s="109">
        <v>23.7</v>
      </c>
      <c r="O243" s="109">
        <v>0.39</v>
      </c>
      <c r="P243" s="109">
        <v>33.700000000000003</v>
      </c>
      <c r="Q243" s="109">
        <v>2.66</v>
      </c>
      <c r="R243" s="109">
        <v>38.799999999999997</v>
      </c>
      <c r="S243" s="109">
        <v>0.81</v>
      </c>
      <c r="T243" s="109">
        <v>3.66</v>
      </c>
      <c r="U243" s="109">
        <v>0.94</v>
      </c>
      <c r="V243" s="109">
        <v>8.3000000000000007</v>
      </c>
    </row>
    <row r="244" spans="1:22" x14ac:dyDescent="0.35">
      <c r="A244" s="157"/>
      <c r="B244" s="109" t="s">
        <v>347</v>
      </c>
      <c r="C244" s="126" t="s">
        <v>220</v>
      </c>
      <c r="D244" s="109">
        <v>17.3</v>
      </c>
      <c r="E244" s="109">
        <v>74.599999999999994</v>
      </c>
      <c r="F244" s="109">
        <v>1.34</v>
      </c>
      <c r="G244" s="109">
        <v>3.91</v>
      </c>
      <c r="H244" s="109">
        <v>53.1</v>
      </c>
      <c r="I244" s="109">
        <v>0.56999999999999995</v>
      </c>
      <c r="J244" s="109">
        <v>2.38</v>
      </c>
      <c r="K244" s="109">
        <v>4.29</v>
      </c>
      <c r="L244" s="109">
        <v>2.25</v>
      </c>
      <c r="M244" s="109">
        <v>33.799999999999997</v>
      </c>
      <c r="N244" s="109">
        <v>20.2</v>
      </c>
      <c r="O244" s="109">
        <v>0.39</v>
      </c>
      <c r="P244" s="109">
        <v>43.8</v>
      </c>
      <c r="Q244" s="109">
        <v>2.74</v>
      </c>
      <c r="R244" s="109">
        <v>43</v>
      </c>
      <c r="S244" s="109">
        <v>1.8</v>
      </c>
      <c r="T244" s="109">
        <v>5.39</v>
      </c>
      <c r="U244" s="109">
        <v>1.21</v>
      </c>
      <c r="V244" s="109">
        <v>16.399999999999999</v>
      </c>
    </row>
    <row r="245" spans="1:22" x14ac:dyDescent="0.35">
      <c r="A245" s="157"/>
      <c r="B245" s="109" t="s">
        <v>348</v>
      </c>
      <c r="C245" s="126" t="s">
        <v>222</v>
      </c>
      <c r="D245" s="109">
        <v>21</v>
      </c>
      <c r="E245" s="109">
        <v>70.5</v>
      </c>
      <c r="F245" s="109">
        <v>1.03</v>
      </c>
      <c r="G245" s="109">
        <v>3.64</v>
      </c>
      <c r="H245" s="109">
        <v>56</v>
      </c>
      <c r="I245" s="109">
        <v>0.63</v>
      </c>
      <c r="J245" s="109">
        <v>2.2400000000000002</v>
      </c>
      <c r="K245" s="109">
        <v>4.43</v>
      </c>
      <c r="L245" s="109">
        <v>1.84</v>
      </c>
      <c r="M245" s="109">
        <v>32.799999999999997</v>
      </c>
      <c r="N245" s="109">
        <v>25.1</v>
      </c>
      <c r="O245" s="109">
        <v>0.37</v>
      </c>
      <c r="P245" s="109">
        <v>39.799999999999997</v>
      </c>
      <c r="Q245" s="109">
        <v>1.42</v>
      </c>
      <c r="R245" s="109">
        <v>33.4</v>
      </c>
      <c r="S245" s="109">
        <v>3.1</v>
      </c>
      <c r="T245" s="109">
        <v>5.54</v>
      </c>
      <c r="U245" s="109">
        <v>0.8</v>
      </c>
      <c r="V245" s="109">
        <v>17.600000000000001</v>
      </c>
    </row>
    <row r="246" spans="1:22" x14ac:dyDescent="0.35">
      <c r="A246" s="157"/>
      <c r="B246" s="109" t="s">
        <v>349</v>
      </c>
      <c r="C246" s="126" t="s">
        <v>224</v>
      </c>
      <c r="D246" s="109">
        <v>16.5</v>
      </c>
      <c r="E246" s="109">
        <v>73.599999999999994</v>
      </c>
      <c r="F246" s="109">
        <v>2.06</v>
      </c>
      <c r="G246" s="109">
        <v>2.84</v>
      </c>
      <c r="H246" s="109">
        <v>57.5</v>
      </c>
      <c r="I246" s="109">
        <v>1.72</v>
      </c>
      <c r="J246" s="109">
        <v>1.82</v>
      </c>
      <c r="K246" s="109">
        <v>3.41</v>
      </c>
      <c r="L246" s="109">
        <v>3.76</v>
      </c>
      <c r="M246" s="109">
        <v>29.2</v>
      </c>
      <c r="N246" s="109">
        <v>19.2</v>
      </c>
      <c r="O246" s="109">
        <v>0.35</v>
      </c>
      <c r="P246" s="109">
        <v>32.299999999999997</v>
      </c>
      <c r="Q246" s="109">
        <v>3.16</v>
      </c>
      <c r="R246" s="109">
        <v>47</v>
      </c>
      <c r="S246" s="109">
        <v>0.82</v>
      </c>
      <c r="T246" s="109">
        <v>1.82</v>
      </c>
      <c r="U246" s="109">
        <v>1.44</v>
      </c>
      <c r="V246" s="109">
        <v>9.84</v>
      </c>
    </row>
    <row r="247" spans="1:22" x14ac:dyDescent="0.35">
      <c r="A247" s="157"/>
      <c r="B247" s="109" t="s">
        <v>350</v>
      </c>
      <c r="C247" s="126" t="s">
        <v>226</v>
      </c>
      <c r="D247" s="109">
        <v>35.200000000000003</v>
      </c>
      <c r="E247" s="109">
        <v>71.7</v>
      </c>
      <c r="F247" s="109">
        <v>3.7</v>
      </c>
      <c r="G247" s="109">
        <v>6.57</v>
      </c>
      <c r="H247" s="109">
        <v>54.5</v>
      </c>
      <c r="I247" s="109">
        <v>2.41</v>
      </c>
      <c r="J247" s="109">
        <v>4</v>
      </c>
      <c r="K247" s="109">
        <v>9.34</v>
      </c>
      <c r="L247" s="109">
        <v>6.71</v>
      </c>
      <c r="M247" s="109">
        <v>34</v>
      </c>
      <c r="N247" s="109">
        <v>15.7</v>
      </c>
      <c r="O247" s="109">
        <v>1.77</v>
      </c>
      <c r="P247" s="109">
        <v>47.9</v>
      </c>
      <c r="Q247" s="109">
        <v>10.1</v>
      </c>
      <c r="R247" s="109">
        <v>53.4</v>
      </c>
      <c r="S247" s="109">
        <v>1.53</v>
      </c>
      <c r="T247" s="109">
        <v>5.46</v>
      </c>
      <c r="U247" s="109">
        <v>2.98</v>
      </c>
      <c r="V247" s="109">
        <v>13.6</v>
      </c>
    </row>
    <row r="248" spans="1:22" x14ac:dyDescent="0.35">
      <c r="A248" s="157"/>
      <c r="B248" s="109" t="s">
        <v>351</v>
      </c>
      <c r="C248" s="126" t="s">
        <v>228</v>
      </c>
      <c r="D248" s="109">
        <v>28.5</v>
      </c>
      <c r="E248" s="109">
        <v>74.8</v>
      </c>
      <c r="F248" s="109">
        <v>4.0199999999999996</v>
      </c>
      <c r="G248" s="109">
        <v>3.24</v>
      </c>
      <c r="H248" s="109">
        <v>57.6</v>
      </c>
      <c r="I248" s="109">
        <v>5.05</v>
      </c>
      <c r="J248" s="109">
        <v>1.89</v>
      </c>
      <c r="K248" s="109">
        <v>4.87</v>
      </c>
      <c r="L248" s="109">
        <v>8.15</v>
      </c>
      <c r="M248" s="109">
        <v>32.1</v>
      </c>
      <c r="N248" s="109">
        <v>18.5</v>
      </c>
      <c r="O248" s="109">
        <v>3.52</v>
      </c>
      <c r="P248" s="109">
        <v>54.6</v>
      </c>
      <c r="Q248" s="109">
        <v>3.19</v>
      </c>
      <c r="R248" s="109">
        <v>49.7</v>
      </c>
      <c r="S248" s="109">
        <v>2.95</v>
      </c>
      <c r="T248" s="109">
        <v>7.26</v>
      </c>
      <c r="U248" s="109">
        <v>1.81</v>
      </c>
      <c r="V248" s="109">
        <v>16.3</v>
      </c>
    </row>
    <row r="249" spans="1:22" x14ac:dyDescent="0.35">
      <c r="A249" s="157"/>
      <c r="B249" s="109" t="s">
        <v>352</v>
      </c>
      <c r="C249" s="126" t="s">
        <v>230</v>
      </c>
      <c r="D249" s="109">
        <v>21.3</v>
      </c>
      <c r="E249" s="109">
        <v>74.400000000000006</v>
      </c>
      <c r="F249" s="109">
        <v>3.55</v>
      </c>
      <c r="G249" s="109">
        <v>5.69</v>
      </c>
      <c r="H249" s="109">
        <v>50.4</v>
      </c>
      <c r="I249" s="109">
        <v>2.2400000000000002</v>
      </c>
      <c r="J249" s="109">
        <v>3.27</v>
      </c>
      <c r="K249" s="109">
        <v>7.75</v>
      </c>
      <c r="L249" s="109">
        <v>7</v>
      </c>
      <c r="M249" s="109">
        <v>36.200000000000003</v>
      </c>
      <c r="N249" s="109">
        <v>16.100000000000001</v>
      </c>
      <c r="O249" s="109">
        <v>3.16</v>
      </c>
      <c r="P249" s="109">
        <v>64.599999999999994</v>
      </c>
      <c r="Q249" s="109">
        <v>4.7300000000000004</v>
      </c>
      <c r="R249" s="109">
        <v>49.5</v>
      </c>
      <c r="S249" s="109">
        <v>5.67</v>
      </c>
      <c r="T249" s="109">
        <v>13.2</v>
      </c>
      <c r="U249" s="109">
        <v>1.01</v>
      </c>
      <c r="V249" s="109">
        <v>22.9</v>
      </c>
    </row>
    <row r="250" spans="1:22" x14ac:dyDescent="0.35">
      <c r="A250" s="157"/>
      <c r="B250" s="109" t="s">
        <v>353</v>
      </c>
      <c r="C250" s="126" t="s">
        <v>232</v>
      </c>
      <c r="D250" s="109">
        <v>30.9</v>
      </c>
      <c r="E250" s="109">
        <v>72.8</v>
      </c>
      <c r="F250" s="109">
        <v>3.57</v>
      </c>
      <c r="G250" s="109">
        <v>8.4</v>
      </c>
      <c r="H250" s="109">
        <v>52.4</v>
      </c>
      <c r="I250" s="109">
        <v>2.0499999999999998</v>
      </c>
      <c r="J250" s="109">
        <v>4.79</v>
      </c>
      <c r="K250" s="109">
        <v>13.3</v>
      </c>
      <c r="L250" s="109">
        <v>7.7</v>
      </c>
      <c r="M250" s="109">
        <v>34.799999999999997</v>
      </c>
      <c r="N250" s="109">
        <v>16.899999999999999</v>
      </c>
      <c r="O250" s="109">
        <v>1.74</v>
      </c>
      <c r="P250" s="109">
        <v>62.1</v>
      </c>
      <c r="Q250" s="109">
        <v>4.59</v>
      </c>
      <c r="R250" s="109">
        <v>52.9</v>
      </c>
      <c r="S250" s="109">
        <v>2.73</v>
      </c>
      <c r="T250" s="109">
        <v>21.8</v>
      </c>
      <c r="U250" s="109">
        <v>2.02</v>
      </c>
      <c r="V250" s="109">
        <v>16</v>
      </c>
    </row>
    <row r="251" spans="1:22" x14ac:dyDescent="0.35">
      <c r="A251" s="157"/>
      <c r="B251" s="109" t="s">
        <v>354</v>
      </c>
      <c r="C251" s="126" t="s">
        <v>234</v>
      </c>
      <c r="D251" s="109">
        <v>39.5</v>
      </c>
      <c r="E251" s="109">
        <v>71.599999999999994</v>
      </c>
      <c r="F251" s="109">
        <v>4.8099999999999996</v>
      </c>
      <c r="G251" s="109">
        <v>8.0399999999999991</v>
      </c>
      <c r="H251" s="109">
        <v>51.5</v>
      </c>
      <c r="I251" s="109">
        <v>4.5</v>
      </c>
      <c r="J251" s="109">
        <v>3.61</v>
      </c>
      <c r="K251" s="109">
        <v>13.4</v>
      </c>
      <c r="L251" s="109">
        <v>9.8000000000000007</v>
      </c>
      <c r="M251" s="109">
        <v>36</v>
      </c>
      <c r="N251" s="109">
        <v>19.399999999999999</v>
      </c>
      <c r="O251" s="109">
        <v>2.0499999999999998</v>
      </c>
      <c r="P251" s="109">
        <v>60.3</v>
      </c>
      <c r="Q251" s="109">
        <v>5.55</v>
      </c>
      <c r="R251" s="109">
        <v>52.1</v>
      </c>
      <c r="S251" s="109">
        <v>2.0099999999999998</v>
      </c>
      <c r="T251" s="109">
        <v>13.9</v>
      </c>
      <c r="U251" s="109">
        <v>1.91</v>
      </c>
      <c r="V251" s="109">
        <v>16.2</v>
      </c>
    </row>
    <row r="252" spans="1:22" x14ac:dyDescent="0.35">
      <c r="A252" s="157"/>
      <c r="B252" s="109" t="s">
        <v>355</v>
      </c>
      <c r="C252" s="126" t="s">
        <v>236</v>
      </c>
      <c r="D252" s="109">
        <v>12.6</v>
      </c>
      <c r="E252" s="109">
        <v>75.8</v>
      </c>
      <c r="F252" s="109">
        <v>2.98</v>
      </c>
      <c r="G252" s="109">
        <v>5.49</v>
      </c>
      <c r="H252" s="109">
        <v>60.1</v>
      </c>
      <c r="I252" s="109">
        <v>2.5</v>
      </c>
      <c r="J252" s="109">
        <v>3.38</v>
      </c>
      <c r="K252" s="109">
        <v>10.1</v>
      </c>
      <c r="L252" s="109">
        <v>8.5299999999999994</v>
      </c>
      <c r="M252" s="109">
        <v>31</v>
      </c>
      <c r="N252" s="109">
        <v>12.9</v>
      </c>
      <c r="O252" s="109">
        <v>1.53</v>
      </c>
      <c r="P252" s="109">
        <v>68.099999999999994</v>
      </c>
      <c r="Q252" s="109">
        <v>6.75</v>
      </c>
      <c r="R252" s="109">
        <v>49.9</v>
      </c>
      <c r="S252" s="109">
        <v>1.68</v>
      </c>
      <c r="T252" s="109">
        <v>8.08</v>
      </c>
      <c r="U252" s="109">
        <v>0.5</v>
      </c>
      <c r="V252" s="109">
        <v>12.9</v>
      </c>
    </row>
    <row r="253" spans="1:22" x14ac:dyDescent="0.35">
      <c r="A253" s="157"/>
      <c r="B253" s="109" t="s">
        <v>356</v>
      </c>
      <c r="C253" s="126" t="s">
        <v>238</v>
      </c>
      <c r="D253" s="109">
        <v>18.3</v>
      </c>
      <c r="E253" s="109">
        <v>82.3</v>
      </c>
      <c r="F253" s="109">
        <v>6.52</v>
      </c>
      <c r="G253" s="109">
        <v>6.85</v>
      </c>
      <c r="H253" s="109">
        <v>50.9</v>
      </c>
      <c r="I253" s="109">
        <v>8.75</v>
      </c>
      <c r="J253" s="109">
        <v>4.21</v>
      </c>
      <c r="K253" s="109">
        <v>10.1</v>
      </c>
      <c r="L253" s="109">
        <v>8.17</v>
      </c>
      <c r="M253" s="109">
        <v>34.9</v>
      </c>
      <c r="N253" s="109">
        <v>8.34</v>
      </c>
      <c r="O253" s="109">
        <v>2.88</v>
      </c>
      <c r="P253" s="109">
        <v>75.5</v>
      </c>
      <c r="Q253" s="109">
        <v>5.71</v>
      </c>
      <c r="R253" s="109">
        <v>56.2</v>
      </c>
      <c r="S253" s="109">
        <v>5.81</v>
      </c>
      <c r="T253" s="109">
        <v>13.7</v>
      </c>
      <c r="U253" s="109">
        <v>1.03</v>
      </c>
      <c r="V253" s="109">
        <v>19.3</v>
      </c>
    </row>
    <row r="254" spans="1:22" x14ac:dyDescent="0.35">
      <c r="A254" s="157"/>
      <c r="C254" s="126"/>
    </row>
    <row r="255" spans="1:22" x14ac:dyDescent="0.35">
      <c r="A255" s="157"/>
      <c r="C255" s="126"/>
    </row>
    <row r="256" spans="1:22" x14ac:dyDescent="0.35">
      <c r="A256" s="157"/>
      <c r="B256" s="126" t="s">
        <v>264</v>
      </c>
    </row>
    <row r="257" spans="1:22" x14ac:dyDescent="0.35">
      <c r="A257" s="157"/>
      <c r="B257" s="124" t="s">
        <v>48</v>
      </c>
    </row>
    <row r="258" spans="1:22" x14ac:dyDescent="0.35">
      <c r="A258" s="157"/>
      <c r="C258" s="126" t="s">
        <v>265</v>
      </c>
      <c r="D258" s="109">
        <f t="shared" ref="D258:V258" si="77">AVERAGE(D214:D215)</f>
        <v>13.8</v>
      </c>
      <c r="E258" s="109">
        <f t="shared" si="77"/>
        <v>62.8</v>
      </c>
      <c r="F258" s="109">
        <f t="shared" si="77"/>
        <v>2.645</v>
      </c>
      <c r="G258" s="109">
        <f t="shared" si="77"/>
        <v>2.3250000000000002</v>
      </c>
      <c r="H258" s="109">
        <f t="shared" si="77"/>
        <v>62.4</v>
      </c>
      <c r="I258" s="109">
        <f t="shared" si="77"/>
        <v>1.96</v>
      </c>
      <c r="J258" s="109">
        <f t="shared" si="77"/>
        <v>1.395</v>
      </c>
      <c r="K258" s="109">
        <f t="shared" si="77"/>
        <v>31.4</v>
      </c>
      <c r="L258" s="109">
        <f t="shared" si="77"/>
        <v>5.585</v>
      </c>
      <c r="M258" s="109">
        <f t="shared" si="77"/>
        <v>4.1150000000000002</v>
      </c>
      <c r="N258" s="109">
        <f t="shared" si="77"/>
        <v>26.1</v>
      </c>
      <c r="O258" s="109">
        <f t="shared" si="77"/>
        <v>0.79999999999999993</v>
      </c>
      <c r="P258" s="109">
        <f t="shared" si="77"/>
        <v>52.05</v>
      </c>
      <c r="Q258" s="109">
        <f t="shared" si="77"/>
        <v>7.6449999999999996</v>
      </c>
      <c r="R258" s="109">
        <f t="shared" si="77"/>
        <v>68</v>
      </c>
      <c r="S258" s="109">
        <f t="shared" si="77"/>
        <v>1.7999999999999998</v>
      </c>
      <c r="T258" s="109">
        <f t="shared" si="77"/>
        <v>4.1450000000000005</v>
      </c>
      <c r="U258" s="109">
        <f t="shared" si="77"/>
        <v>0.315</v>
      </c>
      <c r="V258" s="109">
        <f t="shared" si="77"/>
        <v>5.34</v>
      </c>
    </row>
    <row r="259" spans="1:22" x14ac:dyDescent="0.35">
      <c r="A259" s="157"/>
      <c r="C259" s="126" t="s">
        <v>266</v>
      </c>
      <c r="D259" s="109">
        <v>100</v>
      </c>
      <c r="E259" s="109">
        <v>100</v>
      </c>
      <c r="F259" s="109">
        <v>100</v>
      </c>
      <c r="G259" s="109">
        <v>100</v>
      </c>
      <c r="H259" s="109">
        <v>100</v>
      </c>
      <c r="I259" s="109">
        <v>100</v>
      </c>
      <c r="J259" s="109">
        <v>100</v>
      </c>
      <c r="K259" s="109">
        <v>100</v>
      </c>
      <c r="L259" s="109">
        <v>100</v>
      </c>
      <c r="M259" s="109">
        <v>100</v>
      </c>
      <c r="N259" s="109">
        <v>100</v>
      </c>
      <c r="O259" s="109">
        <v>100</v>
      </c>
      <c r="P259" s="109">
        <v>100</v>
      </c>
      <c r="Q259" s="109">
        <v>100</v>
      </c>
      <c r="R259" s="109">
        <v>100</v>
      </c>
      <c r="S259" s="109">
        <v>100</v>
      </c>
      <c r="T259" s="109">
        <v>100</v>
      </c>
      <c r="U259" s="109">
        <v>100</v>
      </c>
      <c r="V259" s="109">
        <v>100</v>
      </c>
    </row>
    <row r="260" spans="1:22" x14ac:dyDescent="0.35">
      <c r="A260" s="157"/>
      <c r="C260" s="126" t="s">
        <v>220</v>
      </c>
      <c r="D260" s="128">
        <f t="shared" ref="D260:V260" si="78">D216/D258*100</f>
        <v>139.13043478260869</v>
      </c>
      <c r="E260" s="128">
        <f t="shared" si="78"/>
        <v>111.14649681528664</v>
      </c>
      <c r="F260" s="128">
        <f t="shared" si="78"/>
        <v>102.07939508506615</v>
      </c>
      <c r="G260" s="128">
        <f t="shared" si="78"/>
        <v>80.860215053763426</v>
      </c>
      <c r="H260" s="128">
        <f t="shared" si="78"/>
        <v>97.756410256410248</v>
      </c>
      <c r="I260" s="128">
        <f t="shared" si="78"/>
        <v>91.326530612244909</v>
      </c>
      <c r="J260" s="128">
        <f t="shared" si="78"/>
        <v>101.0752688172043</v>
      </c>
      <c r="K260" s="128">
        <f t="shared" si="78"/>
        <v>102.22929936305734</v>
      </c>
      <c r="L260" s="128">
        <f t="shared" si="78"/>
        <v>91.853178155774401</v>
      </c>
      <c r="M260" s="128">
        <f t="shared" si="78"/>
        <v>62.94046172539489</v>
      </c>
      <c r="N260" s="128">
        <f t="shared" si="78"/>
        <v>77.011494252873575</v>
      </c>
      <c r="O260" s="128">
        <f t="shared" si="78"/>
        <v>117.5</v>
      </c>
      <c r="P260" s="128">
        <f t="shared" si="78"/>
        <v>91.450528338136422</v>
      </c>
      <c r="Q260" s="128">
        <f t="shared" si="78"/>
        <v>96.664486592544151</v>
      </c>
      <c r="R260" s="128">
        <f t="shared" si="78"/>
        <v>107.35294117647058</v>
      </c>
      <c r="S260" s="128">
        <f t="shared" si="78"/>
        <v>243.88888888888891</v>
      </c>
      <c r="T260" s="128">
        <f t="shared" si="78"/>
        <v>95.295536791314831</v>
      </c>
      <c r="U260" s="128">
        <f t="shared" si="78"/>
        <v>196.82539682539681</v>
      </c>
      <c r="V260" s="128">
        <f t="shared" si="78"/>
        <v>158.42696629213484</v>
      </c>
    </row>
    <row r="261" spans="1:22" x14ac:dyDescent="0.35">
      <c r="A261" s="157"/>
      <c r="C261" s="126" t="s">
        <v>222</v>
      </c>
      <c r="D261" s="128">
        <f t="shared" ref="D261:V261" si="79">D217/D258*100</f>
        <v>143.47826086956522</v>
      </c>
      <c r="E261" s="128">
        <f t="shared" si="79"/>
        <v>101.5923566878981</v>
      </c>
      <c r="F261" s="128">
        <f t="shared" si="79"/>
        <v>86.578449905482046</v>
      </c>
      <c r="G261" s="128">
        <f t="shared" si="79"/>
        <v>79.569892473118273</v>
      </c>
      <c r="H261" s="128">
        <f t="shared" si="79"/>
        <v>102.56410256410258</v>
      </c>
      <c r="I261" s="128">
        <f t="shared" si="79"/>
        <v>41.326530612244902</v>
      </c>
      <c r="J261" s="128">
        <f t="shared" si="79"/>
        <v>75.268817204301072</v>
      </c>
      <c r="K261" s="128">
        <f t="shared" si="79"/>
        <v>96.815286624203821</v>
      </c>
      <c r="L261" s="128">
        <f t="shared" si="79"/>
        <v>80.931065353625769</v>
      </c>
      <c r="M261" s="128">
        <f t="shared" si="79"/>
        <v>85.297691373025515</v>
      </c>
      <c r="N261" s="128">
        <f t="shared" si="79"/>
        <v>91.570881226053629</v>
      </c>
      <c r="O261" s="128">
        <f t="shared" si="79"/>
        <v>66.250000000000014</v>
      </c>
      <c r="P261" s="128">
        <f t="shared" si="79"/>
        <v>96.445725264169084</v>
      </c>
      <c r="Q261" s="128">
        <f t="shared" si="79"/>
        <v>123.87181164159583</v>
      </c>
      <c r="R261" s="128">
        <f t="shared" si="79"/>
        <v>108.8235294117647</v>
      </c>
      <c r="S261" s="128">
        <f t="shared" si="79"/>
        <v>111.11111111111111</v>
      </c>
      <c r="T261" s="128">
        <f t="shared" si="79"/>
        <v>80.57901085645355</v>
      </c>
      <c r="U261" s="128">
        <f t="shared" si="79"/>
        <v>92.063492063492063</v>
      </c>
      <c r="V261" s="128">
        <f t="shared" si="79"/>
        <v>94.194756554307119</v>
      </c>
    </row>
    <row r="262" spans="1:22" x14ac:dyDescent="0.35">
      <c r="A262" s="157"/>
      <c r="C262" s="126" t="s">
        <v>224</v>
      </c>
      <c r="D262" s="128">
        <f t="shared" ref="D262:V262" si="80">D218/D258*100</f>
        <v>162.31884057971013</v>
      </c>
      <c r="E262" s="128">
        <f t="shared" si="80"/>
        <v>88.69426751592357</v>
      </c>
      <c r="F262" s="128">
        <f t="shared" si="80"/>
        <v>65.028355387523632</v>
      </c>
      <c r="G262" s="128">
        <f t="shared" si="80"/>
        <v>55.053763440860216</v>
      </c>
      <c r="H262" s="128">
        <f t="shared" si="80"/>
        <v>102.72435897435896</v>
      </c>
      <c r="I262" s="128">
        <f t="shared" si="80"/>
        <v>44.897959183673471</v>
      </c>
      <c r="J262" s="128">
        <f t="shared" si="80"/>
        <v>55.197132616487451</v>
      </c>
      <c r="K262" s="128">
        <f t="shared" si="80"/>
        <v>99.044585987261158</v>
      </c>
      <c r="L262" s="128">
        <f t="shared" si="80"/>
        <v>115.84601611459266</v>
      </c>
      <c r="M262" s="128">
        <f t="shared" si="80"/>
        <v>52.97691373025517</v>
      </c>
      <c r="N262" s="128">
        <f t="shared" si="80"/>
        <v>105.74712643678161</v>
      </c>
      <c r="O262" s="128">
        <f t="shared" si="80"/>
        <v>55.000000000000007</v>
      </c>
      <c r="P262" s="128">
        <f t="shared" si="80"/>
        <v>105.28338136407301</v>
      </c>
      <c r="Q262" s="128">
        <f t="shared" si="80"/>
        <v>118.24722040549378</v>
      </c>
      <c r="R262" s="128">
        <f t="shared" si="80"/>
        <v>86.470588235294116</v>
      </c>
      <c r="S262" s="128">
        <f t="shared" si="80"/>
        <v>147.7777777777778</v>
      </c>
      <c r="T262" s="128">
        <f t="shared" si="80"/>
        <v>325.69360675512667</v>
      </c>
      <c r="U262" s="128">
        <f t="shared" si="80"/>
        <v>98.412698412698404</v>
      </c>
      <c r="V262" s="128">
        <f t="shared" si="80"/>
        <v>119.28838951310863</v>
      </c>
    </row>
    <row r="263" spans="1:22" x14ac:dyDescent="0.35">
      <c r="A263" s="157"/>
      <c r="C263" s="126" t="s">
        <v>226</v>
      </c>
      <c r="D263" s="128">
        <f t="shared" ref="D263:V263" si="81">D219/D258*100</f>
        <v>171.01449275362319</v>
      </c>
      <c r="E263" s="128">
        <f t="shared" si="81"/>
        <v>84.394904458598731</v>
      </c>
      <c r="F263" s="128">
        <f t="shared" si="81"/>
        <v>73.345935727788287</v>
      </c>
      <c r="G263" s="128">
        <f t="shared" si="81"/>
        <v>46.881720430107528</v>
      </c>
      <c r="H263" s="128">
        <f t="shared" si="81"/>
        <v>104.16666666666667</v>
      </c>
      <c r="I263" s="128">
        <f t="shared" si="81"/>
        <v>153.0612244897959</v>
      </c>
      <c r="J263" s="128">
        <f t="shared" si="81"/>
        <v>45.161290322580641</v>
      </c>
      <c r="K263" s="128">
        <f t="shared" si="81"/>
        <v>91.082802547770711</v>
      </c>
      <c r="L263" s="128">
        <f t="shared" si="81"/>
        <v>93.82273948075202</v>
      </c>
      <c r="M263" s="128">
        <f t="shared" si="81"/>
        <v>52.733900364520046</v>
      </c>
      <c r="N263" s="128">
        <f t="shared" si="81"/>
        <v>136.01532567049807</v>
      </c>
      <c r="O263" s="128">
        <f t="shared" si="81"/>
        <v>95</v>
      </c>
      <c r="P263" s="128">
        <f t="shared" si="81"/>
        <v>127.37752161383284</v>
      </c>
      <c r="Q263" s="128">
        <f t="shared" si="81"/>
        <v>85.938521909744935</v>
      </c>
      <c r="R263" s="128">
        <f t="shared" si="81"/>
        <v>95.588235294117652</v>
      </c>
      <c r="S263" s="128">
        <f t="shared" si="81"/>
        <v>99.444444444444457</v>
      </c>
      <c r="T263" s="128">
        <f t="shared" si="81"/>
        <v>371.53196622436667</v>
      </c>
      <c r="U263" s="128">
        <f t="shared" si="81"/>
        <v>193.65079365079364</v>
      </c>
      <c r="V263" s="128">
        <f t="shared" si="81"/>
        <v>732.20973782771534</v>
      </c>
    </row>
    <row r="264" spans="1:22" x14ac:dyDescent="0.35">
      <c r="A264" s="157"/>
      <c r="C264" s="126" t="s">
        <v>228</v>
      </c>
      <c r="D264" s="128">
        <f t="shared" ref="D264:V264" si="82">D220/D258*100</f>
        <v>165.21739130434781</v>
      </c>
      <c r="E264" s="128">
        <f t="shared" si="82"/>
        <v>97.29299363057325</v>
      </c>
      <c r="F264" s="128">
        <f t="shared" si="82"/>
        <v>136.86200378071834</v>
      </c>
      <c r="G264" s="128">
        <f t="shared" si="82"/>
        <v>73.978494623655905</v>
      </c>
      <c r="H264" s="128">
        <f t="shared" si="82"/>
        <v>98.71794871794873</v>
      </c>
      <c r="I264" s="128">
        <f t="shared" si="82"/>
        <v>183.67346938775512</v>
      </c>
      <c r="J264" s="128">
        <f t="shared" si="82"/>
        <v>63.799283154121866</v>
      </c>
      <c r="K264" s="128">
        <f t="shared" si="82"/>
        <v>104.14012738853503</v>
      </c>
      <c r="L264" s="128">
        <f t="shared" si="82"/>
        <v>145.9265890778872</v>
      </c>
      <c r="M264" s="128">
        <f t="shared" si="82"/>
        <v>78.493317132442272</v>
      </c>
      <c r="N264" s="128">
        <f t="shared" si="82"/>
        <v>121.07279693486591</v>
      </c>
      <c r="O264" s="128">
        <f t="shared" si="82"/>
        <v>107.50000000000001</v>
      </c>
      <c r="P264" s="128">
        <f t="shared" si="82"/>
        <v>102.40153698366954</v>
      </c>
      <c r="Q264" s="128">
        <f t="shared" si="82"/>
        <v>52.190974493132771</v>
      </c>
      <c r="R264" s="128">
        <f t="shared" si="82"/>
        <v>92.64705882352942</v>
      </c>
      <c r="S264" s="128">
        <f t="shared" si="82"/>
        <v>102.77777777777779</v>
      </c>
      <c r="T264" s="128">
        <f t="shared" si="82"/>
        <v>73.582629674306375</v>
      </c>
      <c r="U264" s="128">
        <f t="shared" si="82"/>
        <v>234.92063492063494</v>
      </c>
      <c r="V264" s="128">
        <f t="shared" si="82"/>
        <v>308.98876404494382</v>
      </c>
    </row>
    <row r="265" spans="1:22" x14ac:dyDescent="0.35">
      <c r="A265" s="157"/>
      <c r="C265" s="126" t="s">
        <v>230</v>
      </c>
      <c r="D265" s="128">
        <f t="shared" ref="D265:V265" si="83">D221/D258*100</f>
        <v>236.231884057971</v>
      </c>
      <c r="E265" s="128">
        <f t="shared" si="83"/>
        <v>85.031847133757964</v>
      </c>
      <c r="F265" s="128">
        <f t="shared" si="83"/>
        <v>55.198487712665397</v>
      </c>
      <c r="G265" s="128">
        <f t="shared" si="83"/>
        <v>53.763440860215049</v>
      </c>
      <c r="H265" s="128">
        <f t="shared" si="83"/>
        <v>101.2820512820513</v>
      </c>
      <c r="I265" s="128">
        <f t="shared" si="83"/>
        <v>34.183673469387763</v>
      </c>
      <c r="J265" s="128">
        <f t="shared" si="83"/>
        <v>54.480286738351261</v>
      </c>
      <c r="K265" s="128">
        <f t="shared" si="83"/>
        <v>94.904458598726109</v>
      </c>
      <c r="L265" s="128">
        <f t="shared" si="83"/>
        <v>44.225604297224713</v>
      </c>
      <c r="M265" s="128">
        <f t="shared" si="83"/>
        <v>53.705953827460505</v>
      </c>
      <c r="N265" s="128">
        <f t="shared" si="83"/>
        <v>141.7624521072797</v>
      </c>
      <c r="O265" s="128">
        <f t="shared" si="83"/>
        <v>52.5</v>
      </c>
      <c r="P265" s="128">
        <f t="shared" si="83"/>
        <v>120.26897214217101</v>
      </c>
      <c r="Q265" s="128">
        <f t="shared" si="83"/>
        <v>70.111183780248538</v>
      </c>
      <c r="R265" s="128">
        <f t="shared" si="83"/>
        <v>103.5294117647059</v>
      </c>
      <c r="S265" s="128">
        <f t="shared" si="83"/>
        <v>238.33333333333337</v>
      </c>
      <c r="T265" s="128">
        <f t="shared" si="83"/>
        <v>69.722557297949322</v>
      </c>
      <c r="U265" s="128">
        <f t="shared" si="83"/>
        <v>206.34920634920638</v>
      </c>
      <c r="V265" s="128">
        <f t="shared" si="83"/>
        <v>118.35205992509363</v>
      </c>
    </row>
    <row r="266" spans="1:22" x14ac:dyDescent="0.35">
      <c r="A266" s="157"/>
      <c r="C266" s="126" t="s">
        <v>232</v>
      </c>
      <c r="D266" s="128">
        <f t="shared" ref="D266:V266" si="84">D222/D258*100</f>
        <v>166.66666666666666</v>
      </c>
      <c r="E266" s="128">
        <f t="shared" si="84"/>
        <v>84.076433121019107</v>
      </c>
      <c r="F266" s="128">
        <f t="shared" si="84"/>
        <v>52.551984877126642</v>
      </c>
      <c r="G266" s="128">
        <f t="shared" si="84"/>
        <v>41.72043010752688</v>
      </c>
      <c r="H266" s="128">
        <f t="shared" si="84"/>
        <v>100.80128205128204</v>
      </c>
      <c r="I266" s="128">
        <f t="shared" si="84"/>
        <v>82.142857142857153</v>
      </c>
      <c r="J266" s="128">
        <f t="shared" si="84"/>
        <v>48.74551971326165</v>
      </c>
      <c r="K266" s="128">
        <f t="shared" si="84"/>
        <v>99.044585987261158</v>
      </c>
      <c r="L266" s="128">
        <f t="shared" si="84"/>
        <v>74.127126230975833</v>
      </c>
      <c r="M266" s="128">
        <f t="shared" si="84"/>
        <v>35.47995139732685</v>
      </c>
      <c r="N266" s="128">
        <f t="shared" si="84"/>
        <v>155.17241379310346</v>
      </c>
      <c r="O266" s="128">
        <f t="shared" si="84"/>
        <v>63.750000000000007</v>
      </c>
      <c r="P266" s="128">
        <f t="shared" si="84"/>
        <v>95.292987512007684</v>
      </c>
      <c r="Q266" s="128">
        <f t="shared" si="84"/>
        <v>41.988227599738394</v>
      </c>
      <c r="R266" s="128">
        <f t="shared" si="84"/>
        <v>89.264705882352942</v>
      </c>
      <c r="S266" s="128">
        <f t="shared" si="84"/>
        <v>71.666666666666686</v>
      </c>
      <c r="T266" s="128">
        <f t="shared" si="84"/>
        <v>41.495778045838357</v>
      </c>
      <c r="U266" s="128">
        <f t="shared" si="84"/>
        <v>53.968253968253975</v>
      </c>
      <c r="V266" s="128">
        <f t="shared" si="84"/>
        <v>170.22471910112361</v>
      </c>
    </row>
    <row r="267" spans="1:22" x14ac:dyDescent="0.35">
      <c r="A267" s="157"/>
      <c r="C267" s="126" t="s">
        <v>234</v>
      </c>
      <c r="D267" s="128">
        <f t="shared" ref="D267:V267" si="85">D223/D258*100</f>
        <v>226.08695652173913</v>
      </c>
      <c r="E267" s="128">
        <f t="shared" si="85"/>
        <v>86.783439490445872</v>
      </c>
      <c r="F267" s="128">
        <f t="shared" si="85"/>
        <v>38.563327032136108</v>
      </c>
      <c r="G267" s="128">
        <f t="shared" si="85"/>
        <v>52.903225806451601</v>
      </c>
      <c r="H267" s="128">
        <f t="shared" si="85"/>
        <v>99.358974358974365</v>
      </c>
      <c r="I267" s="128">
        <f t="shared" si="85"/>
        <v>52.040816326530617</v>
      </c>
      <c r="J267" s="128">
        <f t="shared" si="85"/>
        <v>70.25089605734766</v>
      </c>
      <c r="K267" s="128">
        <f t="shared" si="85"/>
        <v>97.452229299363069</v>
      </c>
      <c r="L267" s="128">
        <f t="shared" si="85"/>
        <v>48.16472694717995</v>
      </c>
      <c r="M267" s="128">
        <f t="shared" si="85"/>
        <v>38.639125151883356</v>
      </c>
      <c r="N267" s="128">
        <f t="shared" si="85"/>
        <v>147.5095785440613</v>
      </c>
      <c r="O267" s="128">
        <f t="shared" si="85"/>
        <v>53.750000000000007</v>
      </c>
      <c r="P267" s="128">
        <f t="shared" si="85"/>
        <v>124.4956772334294</v>
      </c>
      <c r="Q267" s="128">
        <f t="shared" si="85"/>
        <v>45.912361020274687</v>
      </c>
      <c r="R267" s="128">
        <f t="shared" si="85"/>
        <v>98.088235294117652</v>
      </c>
      <c r="S267" s="128">
        <f t="shared" si="85"/>
        <v>215.00000000000003</v>
      </c>
      <c r="T267" s="128">
        <f t="shared" si="85"/>
        <v>49.457177322074777</v>
      </c>
      <c r="U267" s="128">
        <f t="shared" si="85"/>
        <v>171.42857142857144</v>
      </c>
      <c r="V267" s="128">
        <f t="shared" si="85"/>
        <v>638.57677902621731</v>
      </c>
    </row>
    <row r="268" spans="1:22" x14ac:dyDescent="0.35">
      <c r="A268" s="157"/>
      <c r="C268" s="126" t="s">
        <v>236</v>
      </c>
      <c r="D268" s="128">
        <f t="shared" ref="D268:V268" si="86">D224/D258*100</f>
        <v>294.20289855072463</v>
      </c>
      <c r="E268" s="128">
        <f t="shared" si="86"/>
        <v>85.828025477707001</v>
      </c>
      <c r="F268" s="128">
        <f t="shared" si="86"/>
        <v>113.79962192816635</v>
      </c>
      <c r="G268" s="128">
        <f t="shared" si="86"/>
        <v>79.569892473118273</v>
      </c>
      <c r="H268" s="128">
        <f t="shared" si="86"/>
        <v>95.833333333333329</v>
      </c>
      <c r="I268" s="128">
        <f t="shared" si="86"/>
        <v>76.530612244897952</v>
      </c>
      <c r="J268" s="128">
        <f t="shared" si="86"/>
        <v>58.781362007168461</v>
      </c>
      <c r="K268" s="128">
        <f t="shared" si="86"/>
        <v>103.82165605095541</v>
      </c>
      <c r="L268" s="128">
        <f t="shared" si="86"/>
        <v>128.55863921217548</v>
      </c>
      <c r="M268" s="128">
        <f t="shared" si="86"/>
        <v>84.811664641555282</v>
      </c>
      <c r="N268" s="128">
        <f t="shared" si="86"/>
        <v>131.80076628352489</v>
      </c>
      <c r="O268" s="128">
        <f t="shared" si="86"/>
        <v>82.5</v>
      </c>
      <c r="P268" s="128">
        <f t="shared" si="86"/>
        <v>121.61383285302594</v>
      </c>
      <c r="Q268" s="128">
        <f t="shared" si="86"/>
        <v>106.73642903858732</v>
      </c>
      <c r="R268" s="128">
        <f t="shared" si="86"/>
        <v>103.8235294117647</v>
      </c>
      <c r="S268" s="128">
        <f t="shared" si="86"/>
        <v>197.22222222222223</v>
      </c>
      <c r="T268" s="128">
        <f t="shared" si="86"/>
        <v>52.110977080820263</v>
      </c>
      <c r="U268" s="128">
        <f t="shared" si="86"/>
        <v>212.69841269841271</v>
      </c>
      <c r="V268" s="128">
        <f t="shared" si="86"/>
        <v>132.58426966292137</v>
      </c>
    </row>
    <row r="269" spans="1:22" x14ac:dyDescent="0.35">
      <c r="A269" s="157"/>
      <c r="C269" s="126" t="s">
        <v>238</v>
      </c>
      <c r="D269" s="128">
        <f t="shared" ref="D269:V269" si="87">D225/D258*100</f>
        <v>234.05797101449272</v>
      </c>
      <c r="E269" s="128">
        <f t="shared" si="87"/>
        <v>99.044585987261158</v>
      </c>
      <c r="F269" s="128">
        <f t="shared" si="87"/>
        <v>131.19092627599244</v>
      </c>
      <c r="G269" s="128">
        <f t="shared" si="87"/>
        <v>235.69892473118279</v>
      </c>
      <c r="H269" s="128">
        <f t="shared" si="87"/>
        <v>88.78205128205127</v>
      </c>
      <c r="I269" s="128">
        <f t="shared" si="87"/>
        <v>271.9387755102041</v>
      </c>
      <c r="J269" s="128">
        <f t="shared" si="87"/>
        <v>75.268817204301072</v>
      </c>
      <c r="K269" s="128">
        <f t="shared" si="87"/>
        <v>121.97452229299364</v>
      </c>
      <c r="L269" s="128">
        <f t="shared" si="87"/>
        <v>176.72336615935541</v>
      </c>
      <c r="M269" s="128">
        <f t="shared" si="87"/>
        <v>286.75577156743623</v>
      </c>
      <c r="N269" s="128">
        <f t="shared" si="87"/>
        <v>110.72796934865899</v>
      </c>
      <c r="O269" s="128">
        <f t="shared" si="87"/>
        <v>180</v>
      </c>
      <c r="P269" s="128">
        <f t="shared" si="87"/>
        <v>144.86071085494717</v>
      </c>
      <c r="Q269" s="128">
        <f t="shared" si="87"/>
        <v>73.512099411379992</v>
      </c>
      <c r="R269" s="128">
        <f t="shared" si="87"/>
        <v>100</v>
      </c>
      <c r="S269" s="128">
        <f t="shared" si="87"/>
        <v>439.44444444444446</v>
      </c>
      <c r="T269" s="128">
        <f t="shared" si="87"/>
        <v>204.58383594692401</v>
      </c>
      <c r="U269" s="128">
        <f t="shared" si="87"/>
        <v>190.47619047619045</v>
      </c>
      <c r="V269" s="128">
        <f t="shared" si="87"/>
        <v>490.63670411985021</v>
      </c>
    </row>
    <row r="270" spans="1:22" x14ac:dyDescent="0.35">
      <c r="A270" s="157"/>
    </row>
    <row r="271" spans="1:22" x14ac:dyDescent="0.35">
      <c r="A271" s="157"/>
    </row>
    <row r="272" spans="1:22" x14ac:dyDescent="0.35">
      <c r="A272" s="157"/>
      <c r="B272" s="124" t="s">
        <v>47</v>
      </c>
    </row>
    <row r="273" spans="1:23" x14ac:dyDescent="0.35">
      <c r="A273" s="157"/>
      <c r="C273" s="126" t="s">
        <v>265</v>
      </c>
      <c r="D273" s="109">
        <f t="shared" ref="D273:V273" si="88">AVERAGE(D228:D229)</f>
        <v>26.05</v>
      </c>
      <c r="E273" s="109">
        <f t="shared" si="88"/>
        <v>72.050000000000011</v>
      </c>
      <c r="F273" s="109">
        <f t="shared" si="88"/>
        <v>5.0199999999999996</v>
      </c>
      <c r="G273" s="109">
        <f t="shared" si="88"/>
        <v>5.57</v>
      </c>
      <c r="H273" s="109">
        <f t="shared" si="88"/>
        <v>56.75</v>
      </c>
      <c r="I273" s="109">
        <f t="shared" si="88"/>
        <v>6.1450000000000005</v>
      </c>
      <c r="J273" s="109">
        <f t="shared" si="88"/>
        <v>6.0750000000000002</v>
      </c>
      <c r="K273" s="109">
        <f t="shared" si="88"/>
        <v>7.75</v>
      </c>
      <c r="L273" s="109">
        <f t="shared" si="88"/>
        <v>6.2050000000000001</v>
      </c>
      <c r="M273" s="109">
        <f t="shared" si="88"/>
        <v>33.599999999999994</v>
      </c>
      <c r="N273" s="109">
        <f t="shared" si="88"/>
        <v>21.3</v>
      </c>
      <c r="O273" s="109">
        <f t="shared" si="88"/>
        <v>1.4850000000000001</v>
      </c>
      <c r="P273" s="109">
        <f t="shared" si="88"/>
        <v>28.200000000000003</v>
      </c>
      <c r="Q273" s="109">
        <f t="shared" si="88"/>
        <v>2.5449999999999999</v>
      </c>
      <c r="R273" s="109">
        <f t="shared" si="88"/>
        <v>37.049999999999997</v>
      </c>
      <c r="S273" s="109">
        <f t="shared" si="88"/>
        <v>3.8449999999999998</v>
      </c>
      <c r="T273" s="109">
        <f t="shared" si="88"/>
        <v>9.23</v>
      </c>
      <c r="U273" s="109">
        <f t="shared" si="88"/>
        <v>4.4249999999999998</v>
      </c>
      <c r="V273" s="109">
        <f t="shared" si="88"/>
        <v>5.58</v>
      </c>
    </row>
    <row r="274" spans="1:23" x14ac:dyDescent="0.35">
      <c r="A274" s="157"/>
      <c r="C274" s="126" t="s">
        <v>266</v>
      </c>
      <c r="D274" s="109">
        <v>100</v>
      </c>
      <c r="E274" s="109">
        <v>100</v>
      </c>
      <c r="F274" s="109">
        <v>100</v>
      </c>
      <c r="G274" s="109">
        <v>100</v>
      </c>
      <c r="H274" s="109">
        <v>100</v>
      </c>
      <c r="I274" s="109">
        <v>100</v>
      </c>
      <c r="J274" s="109">
        <v>100</v>
      </c>
      <c r="K274" s="109">
        <v>100</v>
      </c>
      <c r="L274" s="109">
        <v>100</v>
      </c>
      <c r="M274" s="109">
        <v>100</v>
      </c>
      <c r="N274" s="109">
        <v>100</v>
      </c>
      <c r="O274" s="109">
        <v>100</v>
      </c>
      <c r="P274" s="109">
        <v>100</v>
      </c>
      <c r="Q274" s="109">
        <v>100</v>
      </c>
      <c r="R274" s="109">
        <v>100</v>
      </c>
      <c r="S274" s="109">
        <v>100</v>
      </c>
      <c r="T274" s="109">
        <v>100</v>
      </c>
      <c r="U274" s="109">
        <v>100</v>
      </c>
      <c r="V274" s="109">
        <v>100</v>
      </c>
    </row>
    <row r="275" spans="1:23" x14ac:dyDescent="0.35">
      <c r="A275" s="157"/>
      <c r="C275" s="126" t="s">
        <v>220</v>
      </c>
      <c r="D275" s="128">
        <f t="shared" ref="D275:V275" si="89">D230/D273*100</f>
        <v>123.9923224568138</v>
      </c>
      <c r="E275" s="128">
        <f t="shared" si="89"/>
        <v>105.75988896599581</v>
      </c>
      <c r="F275" s="128">
        <f t="shared" si="89"/>
        <v>55.976095617529886</v>
      </c>
      <c r="G275" s="128">
        <f t="shared" si="89"/>
        <v>87.432675044883297</v>
      </c>
      <c r="H275" s="128">
        <f t="shared" si="89"/>
        <v>91.453744493392065</v>
      </c>
      <c r="I275" s="128">
        <f t="shared" si="89"/>
        <v>50.44751830756713</v>
      </c>
      <c r="J275" s="128">
        <f t="shared" si="89"/>
        <v>65.843621399176953</v>
      </c>
      <c r="K275" s="128">
        <f t="shared" si="89"/>
        <v>76</v>
      </c>
      <c r="L275" s="128">
        <f t="shared" si="89"/>
        <v>59.62933118452861</v>
      </c>
      <c r="M275" s="128">
        <f t="shared" si="89"/>
        <v>120.83333333333334</v>
      </c>
      <c r="N275" s="128">
        <f t="shared" si="89"/>
        <v>74.647887323943664</v>
      </c>
      <c r="O275" s="128">
        <f t="shared" si="89"/>
        <v>21.548821548821547</v>
      </c>
      <c r="P275" s="128">
        <f t="shared" si="89"/>
        <v>81.914893617021278</v>
      </c>
      <c r="Q275" s="128">
        <f t="shared" si="89"/>
        <v>111.1984282907662</v>
      </c>
      <c r="R275" s="128">
        <f t="shared" si="89"/>
        <v>94.197031039136306</v>
      </c>
      <c r="S275" s="128">
        <f t="shared" si="89"/>
        <v>84.785435630689207</v>
      </c>
      <c r="T275" s="128">
        <f t="shared" si="89"/>
        <v>61.10509209100757</v>
      </c>
      <c r="U275" s="128">
        <f t="shared" si="89"/>
        <v>74.802259887005647</v>
      </c>
      <c r="V275" s="128">
        <f t="shared" si="89"/>
        <v>61.29032258064516</v>
      </c>
    </row>
    <row r="276" spans="1:23" x14ac:dyDescent="0.35">
      <c r="A276" s="157"/>
      <c r="C276" s="126" t="s">
        <v>222</v>
      </c>
      <c r="D276" s="128">
        <f t="shared" ref="D276:V276" si="90">D231/D273*100</f>
        <v>83.301343570057568</v>
      </c>
      <c r="E276" s="128">
        <f t="shared" si="90"/>
        <v>100.76335877862593</v>
      </c>
      <c r="F276" s="128">
        <f t="shared" si="90"/>
        <v>39.840637450199203</v>
      </c>
      <c r="G276" s="128">
        <f t="shared" si="90"/>
        <v>91.02333931777379</v>
      </c>
      <c r="H276" s="128">
        <f t="shared" si="90"/>
        <v>95.154185022026425</v>
      </c>
      <c r="I276" s="128">
        <f t="shared" si="90"/>
        <v>26.525630593978839</v>
      </c>
      <c r="J276" s="128">
        <f t="shared" si="90"/>
        <v>70.123456790123456</v>
      </c>
      <c r="K276" s="128">
        <f t="shared" si="90"/>
        <v>79.612903225806448</v>
      </c>
      <c r="L276" s="128">
        <f t="shared" si="90"/>
        <v>45.447219983883961</v>
      </c>
      <c r="M276" s="128">
        <f t="shared" si="90"/>
        <v>114.88095238095239</v>
      </c>
      <c r="N276" s="128">
        <f t="shared" si="90"/>
        <v>94.835680751173697</v>
      </c>
      <c r="O276" s="128">
        <f t="shared" si="90"/>
        <v>16.835016835016834</v>
      </c>
      <c r="P276" s="128">
        <f t="shared" si="90"/>
        <v>63.475177304964525</v>
      </c>
      <c r="Q276" s="128">
        <f t="shared" si="90"/>
        <v>93.516699410609036</v>
      </c>
      <c r="R276" s="128">
        <f t="shared" si="90"/>
        <v>85.290148448043198</v>
      </c>
      <c r="S276" s="128">
        <f t="shared" si="90"/>
        <v>31.469440832249674</v>
      </c>
      <c r="T276" s="128">
        <f t="shared" si="90"/>
        <v>63.271939328277348</v>
      </c>
      <c r="U276" s="128">
        <f t="shared" si="90"/>
        <v>68.926553672316388</v>
      </c>
      <c r="V276" s="128">
        <f t="shared" si="90"/>
        <v>58.064516129032263</v>
      </c>
    </row>
    <row r="277" spans="1:23" x14ac:dyDescent="0.35">
      <c r="A277" s="157"/>
      <c r="C277" s="126" t="s">
        <v>224</v>
      </c>
      <c r="D277" s="128">
        <f t="shared" ref="D277:V277" si="91">D232/D273*100</f>
        <v>115.16314779270633</v>
      </c>
      <c r="E277" s="128">
        <f t="shared" si="91"/>
        <v>101.17973629424012</v>
      </c>
      <c r="F277" s="128">
        <f t="shared" si="91"/>
        <v>56.17529880478088</v>
      </c>
      <c r="G277" s="128">
        <f t="shared" si="91"/>
        <v>67.863554757630155</v>
      </c>
      <c r="H277" s="128">
        <f t="shared" si="91"/>
        <v>97.973568281938327</v>
      </c>
      <c r="I277" s="128">
        <f t="shared" si="91"/>
        <v>58.258746948738803</v>
      </c>
      <c r="J277" s="128">
        <f t="shared" si="91"/>
        <v>52.016460905349795</v>
      </c>
      <c r="K277" s="128">
        <f t="shared" si="91"/>
        <v>55.096774193548384</v>
      </c>
      <c r="L277" s="128">
        <f t="shared" si="91"/>
        <v>61.079774375503625</v>
      </c>
      <c r="M277" s="128">
        <f t="shared" si="91"/>
        <v>106.54761904761905</v>
      </c>
      <c r="N277" s="128">
        <f t="shared" si="91"/>
        <v>95.305164319248831</v>
      </c>
      <c r="O277" s="128">
        <f t="shared" si="91"/>
        <v>24.242424242424239</v>
      </c>
      <c r="P277" s="128">
        <f t="shared" si="91"/>
        <v>97.872340425531917</v>
      </c>
      <c r="Q277" s="128">
        <f t="shared" si="91"/>
        <v>68.762278978389006</v>
      </c>
      <c r="R277" s="128">
        <f t="shared" si="91"/>
        <v>93.387314439946039</v>
      </c>
      <c r="S277" s="128">
        <f t="shared" si="91"/>
        <v>50.195058517555267</v>
      </c>
      <c r="T277" s="128">
        <f t="shared" si="91"/>
        <v>69.447453954496211</v>
      </c>
      <c r="U277" s="128">
        <f t="shared" si="91"/>
        <v>66.89265536723164</v>
      </c>
      <c r="V277" s="128">
        <f t="shared" si="91"/>
        <v>85.483870967741922</v>
      </c>
    </row>
    <row r="278" spans="1:23" x14ac:dyDescent="0.35">
      <c r="A278" s="157"/>
      <c r="C278" s="126" t="s">
        <v>226</v>
      </c>
      <c r="D278" s="128">
        <f t="shared" ref="D278:V278" si="92">D233/D273*100</f>
        <v>105.18234165067177</v>
      </c>
      <c r="E278" s="128">
        <f t="shared" si="92"/>
        <v>90.631505898681453</v>
      </c>
      <c r="F278" s="128">
        <f t="shared" si="92"/>
        <v>127.49003984063746</v>
      </c>
      <c r="G278" s="128">
        <f t="shared" si="92"/>
        <v>67.684021543985637</v>
      </c>
      <c r="H278" s="128">
        <f t="shared" si="92"/>
        <v>96.563876651982369</v>
      </c>
      <c r="I278" s="128">
        <f t="shared" si="92"/>
        <v>112.28641171684295</v>
      </c>
      <c r="J278" s="128">
        <f t="shared" si="92"/>
        <v>42.798353909465021</v>
      </c>
      <c r="K278" s="128">
        <f t="shared" si="92"/>
        <v>66.064516129032256</v>
      </c>
      <c r="L278" s="128">
        <f t="shared" si="92"/>
        <v>145.04431909750201</v>
      </c>
      <c r="M278" s="128">
        <f t="shared" si="92"/>
        <v>103.86904761904762</v>
      </c>
      <c r="N278" s="128">
        <f t="shared" si="92"/>
        <v>95.774647887323937</v>
      </c>
      <c r="O278" s="128">
        <f t="shared" si="92"/>
        <v>43.771043771043772</v>
      </c>
      <c r="P278" s="128">
        <f t="shared" si="92"/>
        <v>126.59574468085107</v>
      </c>
      <c r="Q278" s="128">
        <f t="shared" si="92"/>
        <v>189.39096267190573</v>
      </c>
      <c r="R278" s="128">
        <f t="shared" si="92"/>
        <v>123.61673414304994</v>
      </c>
      <c r="S278" s="128">
        <f t="shared" si="92"/>
        <v>91.027308192457753</v>
      </c>
      <c r="T278" s="128">
        <f t="shared" si="92"/>
        <v>65.438786565547119</v>
      </c>
      <c r="U278" s="128">
        <f t="shared" si="92"/>
        <v>96.271186440677965</v>
      </c>
      <c r="V278" s="128">
        <f t="shared" si="92"/>
        <v>125.08960573476703</v>
      </c>
    </row>
    <row r="279" spans="1:23" x14ac:dyDescent="0.35">
      <c r="A279" s="157"/>
      <c r="C279" s="126" t="s">
        <v>228</v>
      </c>
      <c r="D279" s="128">
        <f t="shared" ref="D279:V279" si="93">D234/D273*100</f>
        <v>68.71401151631477</v>
      </c>
      <c r="E279" s="128">
        <f t="shared" si="93"/>
        <v>103.4004163775156</v>
      </c>
      <c r="F279" s="128">
        <f t="shared" si="93"/>
        <v>99.003984063745023</v>
      </c>
      <c r="G279" s="128">
        <f t="shared" si="93"/>
        <v>94.7935368043088</v>
      </c>
      <c r="H279" s="128">
        <f t="shared" si="93"/>
        <v>93.744493392070495</v>
      </c>
      <c r="I279" s="128">
        <f t="shared" si="93"/>
        <v>82.994304312449131</v>
      </c>
      <c r="J279" s="128">
        <f t="shared" si="93"/>
        <v>62.386831275720169</v>
      </c>
      <c r="K279" s="128">
        <f t="shared" si="93"/>
        <v>88.645161290322577</v>
      </c>
      <c r="L279" s="128">
        <f t="shared" si="93"/>
        <v>92.344883158742945</v>
      </c>
      <c r="M279" s="128">
        <f t="shared" si="93"/>
        <v>106.84523809523812</v>
      </c>
      <c r="N279" s="128">
        <f t="shared" si="93"/>
        <v>93.427230046948353</v>
      </c>
      <c r="O279" s="128">
        <f t="shared" si="93"/>
        <v>110.43771043771042</v>
      </c>
      <c r="P279" s="128">
        <f t="shared" si="93"/>
        <v>157.09219858156024</v>
      </c>
      <c r="Q279" s="128">
        <f t="shared" si="93"/>
        <v>89.980353634577597</v>
      </c>
      <c r="R279" s="128">
        <f t="shared" si="93"/>
        <v>117.40890688259111</v>
      </c>
      <c r="S279" s="128">
        <f t="shared" si="93"/>
        <v>146.16384915474643</v>
      </c>
      <c r="T279" s="128">
        <f t="shared" si="93"/>
        <v>81.04008667388949</v>
      </c>
      <c r="U279" s="128">
        <f t="shared" si="93"/>
        <v>71.864406779661024</v>
      </c>
      <c r="V279" s="128">
        <f t="shared" si="93"/>
        <v>218.63799283154123</v>
      </c>
    </row>
    <row r="280" spans="1:23" x14ac:dyDescent="0.35">
      <c r="A280" s="157"/>
      <c r="C280" s="126" t="s">
        <v>230</v>
      </c>
      <c r="D280" s="128">
        <f t="shared" ref="D280:V280" si="94">D235/D273*100</f>
        <v>113.24376199616123</v>
      </c>
      <c r="E280" s="128">
        <f t="shared" si="94"/>
        <v>97.848716169326849</v>
      </c>
      <c r="F280" s="128">
        <f t="shared" si="94"/>
        <v>144.42231075697211</v>
      </c>
      <c r="G280" s="128">
        <f t="shared" si="94"/>
        <v>92.100538599640927</v>
      </c>
      <c r="H280" s="128">
        <f t="shared" si="94"/>
        <v>90.925110132158594</v>
      </c>
      <c r="I280" s="128">
        <f t="shared" si="94"/>
        <v>91.619202603742863</v>
      </c>
      <c r="J280" s="128">
        <f t="shared" si="94"/>
        <v>43.621399176954725</v>
      </c>
      <c r="K280" s="128">
        <f t="shared" si="94"/>
        <v>109.6774193548387</v>
      </c>
      <c r="L280" s="128">
        <f t="shared" si="94"/>
        <v>206.28525382755845</v>
      </c>
      <c r="M280" s="128">
        <f t="shared" si="94"/>
        <v>122.61904761904765</v>
      </c>
      <c r="N280" s="128">
        <f t="shared" si="94"/>
        <v>106.57276995305163</v>
      </c>
      <c r="O280" s="128">
        <f t="shared" si="94"/>
        <v>305.05050505050508</v>
      </c>
      <c r="P280" s="128">
        <f t="shared" si="94"/>
        <v>186.17021276595742</v>
      </c>
      <c r="Q280" s="128">
        <f t="shared" si="94"/>
        <v>115.91355599214145</v>
      </c>
      <c r="R280" s="128">
        <f t="shared" si="94"/>
        <v>117.67881241565455</v>
      </c>
      <c r="S280" s="128">
        <f t="shared" si="94"/>
        <v>88.166449934980506</v>
      </c>
      <c r="T280" s="128">
        <f t="shared" si="94"/>
        <v>93.282773564463696</v>
      </c>
      <c r="U280" s="128">
        <f t="shared" si="94"/>
        <v>61.694915254237294</v>
      </c>
      <c r="V280" s="128">
        <f t="shared" si="94"/>
        <v>144.6236559139785</v>
      </c>
    </row>
    <row r="281" spans="1:23" x14ac:dyDescent="0.35">
      <c r="A281" s="157"/>
      <c r="C281" s="126" t="s">
        <v>232</v>
      </c>
      <c r="D281" s="128">
        <f t="shared" ref="D281:V281" si="95">D236/D273*100</f>
        <v>107.86948176583493</v>
      </c>
      <c r="E281" s="128">
        <f t="shared" si="95"/>
        <v>103.5392088827203</v>
      </c>
      <c r="F281" s="128">
        <f t="shared" si="95"/>
        <v>114.54183266932272</v>
      </c>
      <c r="G281" s="128">
        <f t="shared" si="95"/>
        <v>67.504488330341104</v>
      </c>
      <c r="H281" s="128">
        <f t="shared" si="95"/>
        <v>94.449339207048467</v>
      </c>
      <c r="I281" s="128">
        <f t="shared" si="95"/>
        <v>83.807973962571197</v>
      </c>
      <c r="J281" s="128">
        <f t="shared" si="95"/>
        <v>38.68312757201646</v>
      </c>
      <c r="K281" s="128">
        <f t="shared" si="95"/>
        <v>74.451612903225808</v>
      </c>
      <c r="L281" s="128">
        <f t="shared" si="95"/>
        <v>154.87510072522159</v>
      </c>
      <c r="M281" s="128">
        <f t="shared" si="95"/>
        <v>115.47619047619048</v>
      </c>
      <c r="N281" s="128">
        <f t="shared" si="95"/>
        <v>86.384976525821585</v>
      </c>
      <c r="O281" s="128">
        <f t="shared" si="95"/>
        <v>204.04040404040401</v>
      </c>
      <c r="P281" s="128">
        <f t="shared" si="95"/>
        <v>174.82269503546098</v>
      </c>
      <c r="Q281" s="128">
        <f t="shared" si="95"/>
        <v>105.69744597249509</v>
      </c>
      <c r="R281" s="128">
        <f t="shared" si="95"/>
        <v>120.10796221322538</v>
      </c>
      <c r="S281" s="128">
        <f t="shared" si="95"/>
        <v>124.83745123537062</v>
      </c>
      <c r="T281" s="128">
        <f t="shared" si="95"/>
        <v>63.380281690140841</v>
      </c>
      <c r="U281" s="128">
        <f t="shared" si="95"/>
        <v>76.610169491525426</v>
      </c>
      <c r="V281" s="128">
        <f t="shared" si="95"/>
        <v>92.29390681003585</v>
      </c>
    </row>
    <row r="282" spans="1:23" x14ac:dyDescent="0.35">
      <c r="A282" s="157"/>
      <c r="C282" s="126" t="s">
        <v>234</v>
      </c>
      <c r="D282" s="128">
        <f t="shared" ref="D282:V282" si="96">D237/D273*100</f>
        <v>48.752399232245679</v>
      </c>
      <c r="E282" s="128">
        <f t="shared" si="96"/>
        <v>96.32199861207495</v>
      </c>
      <c r="F282" s="128">
        <f t="shared" si="96"/>
        <v>109.56175298804783</v>
      </c>
      <c r="G282" s="128">
        <f t="shared" si="96"/>
        <v>71.992818671454202</v>
      </c>
      <c r="H282" s="128">
        <f t="shared" si="96"/>
        <v>93.392070484581495</v>
      </c>
      <c r="I282" s="128">
        <f t="shared" si="96"/>
        <v>102.35964198535395</v>
      </c>
      <c r="J282" s="128">
        <f t="shared" si="96"/>
        <v>56.625514403292179</v>
      </c>
      <c r="K282" s="128">
        <f t="shared" si="96"/>
        <v>64.516129032258064</v>
      </c>
      <c r="L282" s="128">
        <f t="shared" si="96"/>
        <v>141.49879129734083</v>
      </c>
      <c r="M282" s="128">
        <f t="shared" si="96"/>
        <v>102.67857142857144</v>
      </c>
      <c r="N282" s="128">
        <f t="shared" si="96"/>
        <v>103.75586854460094</v>
      </c>
      <c r="O282" s="128">
        <f t="shared" si="96"/>
        <v>319.19191919191923</v>
      </c>
      <c r="P282" s="128">
        <f t="shared" si="96"/>
        <v>258.86524822695031</v>
      </c>
      <c r="Q282" s="128">
        <f t="shared" si="96"/>
        <v>127.70137524557956</v>
      </c>
      <c r="R282" s="128">
        <f t="shared" si="96"/>
        <v>122.80701754385966</v>
      </c>
      <c r="S282" s="128">
        <f t="shared" si="96"/>
        <v>143.04291287386218</v>
      </c>
      <c r="T282" s="128">
        <f t="shared" si="96"/>
        <v>69.772481040086674</v>
      </c>
      <c r="U282" s="128">
        <f t="shared" si="96"/>
        <v>54.011299435028249</v>
      </c>
      <c r="V282" s="128">
        <f t="shared" si="96"/>
        <v>405.01792114695343</v>
      </c>
    </row>
    <row r="283" spans="1:23" x14ac:dyDescent="0.35">
      <c r="A283" s="157"/>
      <c r="C283" s="126" t="s">
        <v>236</v>
      </c>
      <c r="D283" s="128">
        <f t="shared" ref="D283:V283" si="97">D238/D273*100</f>
        <v>90.211132437619952</v>
      </c>
      <c r="E283" s="128">
        <f t="shared" si="97"/>
        <v>95.628036086051353</v>
      </c>
      <c r="F283" s="128">
        <f t="shared" si="97"/>
        <v>85.458167330677298</v>
      </c>
      <c r="G283" s="128">
        <f t="shared" si="97"/>
        <v>70.377019748653495</v>
      </c>
      <c r="H283" s="128">
        <f t="shared" si="97"/>
        <v>96.563876651982369</v>
      </c>
      <c r="I283" s="128">
        <f t="shared" si="97"/>
        <v>69.975589910496325</v>
      </c>
      <c r="J283" s="128">
        <f t="shared" si="97"/>
        <v>50.864197530864196</v>
      </c>
      <c r="K283" s="128">
        <f t="shared" si="97"/>
        <v>67.225806451612897</v>
      </c>
      <c r="L283" s="128">
        <f t="shared" si="97"/>
        <v>122.80419016921837</v>
      </c>
      <c r="M283" s="128">
        <f t="shared" si="97"/>
        <v>105.65476190476193</v>
      </c>
      <c r="N283" s="128">
        <f t="shared" si="97"/>
        <v>111.2676056338028</v>
      </c>
      <c r="O283" s="128">
        <f t="shared" si="97"/>
        <v>197.97979797979798</v>
      </c>
      <c r="P283" s="128">
        <f t="shared" si="97"/>
        <v>201.77304964539005</v>
      </c>
      <c r="Q283" s="128">
        <f t="shared" si="97"/>
        <v>90.373280943025534</v>
      </c>
      <c r="R283" s="128">
        <f t="shared" si="97"/>
        <v>95.816464237516868</v>
      </c>
      <c r="S283" s="128">
        <f t="shared" si="97"/>
        <v>296.48894668400521</v>
      </c>
      <c r="T283" s="128">
        <f t="shared" si="97"/>
        <v>206.93391115926326</v>
      </c>
      <c r="U283" s="128">
        <f t="shared" si="97"/>
        <v>67.344632768361592</v>
      </c>
      <c r="V283" s="128">
        <f t="shared" si="97"/>
        <v>136.73835125448028</v>
      </c>
    </row>
    <row r="284" spans="1:23" x14ac:dyDescent="0.35">
      <c r="A284" s="157"/>
      <c r="C284" s="126" t="s">
        <v>238</v>
      </c>
      <c r="D284" s="128">
        <f t="shared" ref="D284:V284" si="98">D239/D273*100</f>
        <v>22.303262955854127</v>
      </c>
      <c r="E284" s="128">
        <f t="shared" si="98"/>
        <v>103.26162387231088</v>
      </c>
      <c r="F284" s="128">
        <f t="shared" si="98"/>
        <v>188.64541832669326</v>
      </c>
      <c r="G284" s="128">
        <f t="shared" si="98"/>
        <v>115.26032315978456</v>
      </c>
      <c r="H284" s="128">
        <f t="shared" si="98"/>
        <v>96.740088105726869</v>
      </c>
      <c r="I284" s="128">
        <f t="shared" si="98"/>
        <v>182.26200162733929</v>
      </c>
      <c r="J284" s="128">
        <f t="shared" si="98"/>
        <v>95.308641975308632</v>
      </c>
      <c r="K284" s="128">
        <f t="shared" si="98"/>
        <v>96.645161290322577</v>
      </c>
      <c r="L284" s="128">
        <f t="shared" si="98"/>
        <v>269.1377921031426</v>
      </c>
      <c r="M284" s="128">
        <f t="shared" si="98"/>
        <v>100.89285714285717</v>
      </c>
      <c r="N284" s="128">
        <f t="shared" si="98"/>
        <v>42.394366197183089</v>
      </c>
      <c r="O284" s="128">
        <f t="shared" si="98"/>
        <v>84.848484848484844</v>
      </c>
      <c r="P284" s="128">
        <f t="shared" si="98"/>
        <v>279.07801418439715</v>
      </c>
      <c r="Q284" s="128">
        <f t="shared" si="98"/>
        <v>364.63654223968564</v>
      </c>
      <c r="R284" s="128">
        <f t="shared" si="98"/>
        <v>111.74089068825911</v>
      </c>
      <c r="S284" s="128">
        <f t="shared" si="98"/>
        <v>49.154746423927179</v>
      </c>
      <c r="T284" s="128">
        <f t="shared" si="98"/>
        <v>73.131094257854826</v>
      </c>
      <c r="U284" s="128">
        <f t="shared" si="98"/>
        <v>129.71751412429379</v>
      </c>
      <c r="V284" s="128">
        <f t="shared" si="98"/>
        <v>215.05376344086019</v>
      </c>
      <c r="W284" s="128"/>
    </row>
    <row r="285" spans="1:23" x14ac:dyDescent="0.35">
      <c r="A285" s="157"/>
    </row>
    <row r="286" spans="1:23" x14ac:dyDescent="0.35">
      <c r="A286" s="157"/>
    </row>
    <row r="287" spans="1:23" x14ac:dyDescent="0.35">
      <c r="A287" s="157"/>
      <c r="B287" s="124" t="s">
        <v>49</v>
      </c>
    </row>
    <row r="288" spans="1:23" x14ac:dyDescent="0.35">
      <c r="A288" s="157"/>
      <c r="C288" s="126" t="s">
        <v>265</v>
      </c>
      <c r="D288" s="109">
        <f t="shared" ref="D288:V288" si="99">AVERAGE(D242:D243)</f>
        <v>23.3</v>
      </c>
      <c r="E288" s="109">
        <f t="shared" si="99"/>
        <v>69.5</v>
      </c>
      <c r="F288" s="109">
        <f t="shared" si="99"/>
        <v>1.3650000000000002</v>
      </c>
      <c r="G288" s="109">
        <f t="shared" si="99"/>
        <v>4.67</v>
      </c>
      <c r="H288" s="109">
        <f t="shared" si="99"/>
        <v>52.4</v>
      </c>
      <c r="I288" s="109">
        <f t="shared" si="99"/>
        <v>1.1200000000000001</v>
      </c>
      <c r="J288" s="109">
        <f t="shared" si="99"/>
        <v>3.4649999999999999</v>
      </c>
      <c r="K288" s="109">
        <f t="shared" si="99"/>
        <v>5.65</v>
      </c>
      <c r="L288" s="109">
        <f t="shared" si="99"/>
        <v>2.5099999999999998</v>
      </c>
      <c r="M288" s="109">
        <f t="shared" si="99"/>
        <v>34.799999999999997</v>
      </c>
      <c r="N288" s="109">
        <f t="shared" si="99"/>
        <v>24.95</v>
      </c>
      <c r="O288" s="109">
        <f t="shared" si="99"/>
        <v>0.28500000000000003</v>
      </c>
      <c r="P288" s="109">
        <f t="shared" si="99"/>
        <v>31.400000000000002</v>
      </c>
      <c r="Q288" s="109">
        <f t="shared" si="99"/>
        <v>2.4750000000000001</v>
      </c>
      <c r="R288" s="109">
        <f t="shared" si="99"/>
        <v>34.65</v>
      </c>
      <c r="S288" s="109">
        <f t="shared" si="99"/>
        <v>0.79500000000000004</v>
      </c>
      <c r="T288" s="109">
        <f t="shared" si="99"/>
        <v>3.3650000000000002</v>
      </c>
      <c r="U288" s="109">
        <f t="shared" si="99"/>
        <v>1.1749999999999998</v>
      </c>
      <c r="V288" s="109">
        <f t="shared" si="99"/>
        <v>8.8450000000000006</v>
      </c>
    </row>
    <row r="289" spans="1:22" x14ac:dyDescent="0.35">
      <c r="A289" s="157"/>
      <c r="C289" s="126" t="s">
        <v>266</v>
      </c>
      <c r="D289" s="109">
        <v>100</v>
      </c>
      <c r="E289" s="109">
        <v>100</v>
      </c>
      <c r="F289" s="109">
        <v>100</v>
      </c>
      <c r="G289" s="109">
        <v>100</v>
      </c>
      <c r="H289" s="109">
        <v>100</v>
      </c>
      <c r="I289" s="109">
        <v>100</v>
      </c>
      <c r="J289" s="109">
        <v>100</v>
      </c>
      <c r="K289" s="109">
        <v>100</v>
      </c>
      <c r="L289" s="109">
        <v>100</v>
      </c>
      <c r="M289" s="109">
        <v>100</v>
      </c>
      <c r="N289" s="109">
        <v>100</v>
      </c>
      <c r="O289" s="109">
        <v>100</v>
      </c>
      <c r="P289" s="109">
        <v>100</v>
      </c>
      <c r="Q289" s="109">
        <v>100</v>
      </c>
      <c r="R289" s="109">
        <v>100</v>
      </c>
      <c r="S289" s="109">
        <v>100</v>
      </c>
      <c r="T289" s="109">
        <v>100</v>
      </c>
      <c r="U289" s="109">
        <v>100</v>
      </c>
      <c r="V289" s="109">
        <v>100</v>
      </c>
    </row>
    <row r="290" spans="1:22" x14ac:dyDescent="0.35">
      <c r="A290" s="157"/>
      <c r="C290" s="126" t="s">
        <v>220</v>
      </c>
      <c r="D290" s="128">
        <f t="shared" ref="D290:V290" si="100">D244/D288*100</f>
        <v>74.248927038626604</v>
      </c>
      <c r="E290" s="128">
        <f t="shared" si="100"/>
        <v>107.33812949640287</v>
      </c>
      <c r="F290" s="128">
        <f t="shared" si="100"/>
        <v>98.168498168498161</v>
      </c>
      <c r="G290" s="128">
        <f t="shared" si="100"/>
        <v>83.725910064239827</v>
      </c>
      <c r="H290" s="128">
        <f t="shared" si="100"/>
        <v>101.33587786259544</v>
      </c>
      <c r="I290" s="128">
        <f t="shared" si="100"/>
        <v>50.892857142857132</v>
      </c>
      <c r="J290" s="128">
        <f t="shared" si="100"/>
        <v>68.686868686868678</v>
      </c>
      <c r="K290" s="128">
        <f t="shared" si="100"/>
        <v>75.929203539823007</v>
      </c>
      <c r="L290" s="128">
        <f t="shared" si="100"/>
        <v>89.641434262948223</v>
      </c>
      <c r="M290" s="128">
        <f t="shared" si="100"/>
        <v>97.126436781609186</v>
      </c>
      <c r="N290" s="128">
        <f t="shared" si="100"/>
        <v>80.961923847695388</v>
      </c>
      <c r="O290" s="128">
        <f t="shared" si="100"/>
        <v>136.84210526315786</v>
      </c>
      <c r="P290" s="128">
        <f t="shared" si="100"/>
        <v>139.49044585987261</v>
      </c>
      <c r="Q290" s="128">
        <f t="shared" si="100"/>
        <v>110.70707070707071</v>
      </c>
      <c r="R290" s="128">
        <f t="shared" si="100"/>
        <v>124.0981240981241</v>
      </c>
      <c r="S290" s="128">
        <f t="shared" si="100"/>
        <v>226.41509433962264</v>
      </c>
      <c r="T290" s="128">
        <f t="shared" si="100"/>
        <v>160.17830609212481</v>
      </c>
      <c r="U290" s="128">
        <f t="shared" si="100"/>
        <v>102.97872340425533</v>
      </c>
      <c r="V290" s="128">
        <f t="shared" si="100"/>
        <v>185.41548897682304</v>
      </c>
    </row>
    <row r="291" spans="1:22" x14ac:dyDescent="0.35">
      <c r="A291" s="157"/>
      <c r="C291" s="126" t="s">
        <v>222</v>
      </c>
      <c r="D291" s="128">
        <f t="shared" ref="D291:V291" si="101">D245/D288*100</f>
        <v>90.128755364806864</v>
      </c>
      <c r="E291" s="128">
        <f t="shared" si="101"/>
        <v>101.43884892086331</v>
      </c>
      <c r="F291" s="128">
        <f t="shared" si="101"/>
        <v>75.457875457875446</v>
      </c>
      <c r="G291" s="128">
        <f t="shared" si="101"/>
        <v>77.944325481798714</v>
      </c>
      <c r="H291" s="128">
        <f t="shared" si="101"/>
        <v>106.87022900763358</v>
      </c>
      <c r="I291" s="128">
        <f t="shared" si="101"/>
        <v>56.25</v>
      </c>
      <c r="J291" s="128">
        <f t="shared" si="101"/>
        <v>64.646464646464651</v>
      </c>
      <c r="K291" s="128">
        <f t="shared" si="101"/>
        <v>78.407079646017692</v>
      </c>
      <c r="L291" s="128">
        <f t="shared" si="101"/>
        <v>73.30677290836654</v>
      </c>
      <c r="M291" s="128">
        <f t="shared" si="101"/>
        <v>94.252873563218387</v>
      </c>
      <c r="N291" s="128">
        <f t="shared" si="101"/>
        <v>100.60120240480963</v>
      </c>
      <c r="O291" s="128">
        <f t="shared" si="101"/>
        <v>129.82456140350877</v>
      </c>
      <c r="P291" s="128">
        <f t="shared" si="101"/>
        <v>126.75159235668787</v>
      </c>
      <c r="Q291" s="128">
        <f t="shared" si="101"/>
        <v>57.373737373737363</v>
      </c>
      <c r="R291" s="128">
        <f t="shared" si="101"/>
        <v>96.392496392496398</v>
      </c>
      <c r="S291" s="128">
        <f t="shared" si="101"/>
        <v>389.93710691823901</v>
      </c>
      <c r="T291" s="128">
        <f t="shared" si="101"/>
        <v>164.63595839524515</v>
      </c>
      <c r="U291" s="128">
        <f t="shared" si="101"/>
        <v>68.085106382978736</v>
      </c>
      <c r="V291" s="128">
        <f t="shared" si="101"/>
        <v>198.98247597512719</v>
      </c>
    </row>
    <row r="292" spans="1:22" x14ac:dyDescent="0.35">
      <c r="A292" s="157"/>
      <c r="C292" s="126" t="s">
        <v>224</v>
      </c>
      <c r="D292" s="128">
        <f t="shared" ref="D292:V292" si="102">D246/D288*100</f>
        <v>70.815450643776828</v>
      </c>
      <c r="E292" s="128">
        <f t="shared" si="102"/>
        <v>105.89928057553956</v>
      </c>
      <c r="F292" s="128">
        <f t="shared" si="102"/>
        <v>150.91575091575089</v>
      </c>
      <c r="G292" s="128">
        <f t="shared" si="102"/>
        <v>60.813704496787999</v>
      </c>
      <c r="H292" s="128">
        <f t="shared" si="102"/>
        <v>109.73282442748091</v>
      </c>
      <c r="I292" s="128">
        <f t="shared" si="102"/>
        <v>153.57142857142856</v>
      </c>
      <c r="J292" s="128">
        <f t="shared" si="102"/>
        <v>52.525252525252533</v>
      </c>
      <c r="K292" s="128">
        <f t="shared" si="102"/>
        <v>60.353982300884958</v>
      </c>
      <c r="L292" s="128">
        <f t="shared" si="102"/>
        <v>149.80079681274901</v>
      </c>
      <c r="M292" s="128">
        <f t="shared" si="102"/>
        <v>83.908045977011497</v>
      </c>
      <c r="N292" s="128">
        <f t="shared" si="102"/>
        <v>76.953907815631268</v>
      </c>
      <c r="O292" s="128">
        <f t="shared" si="102"/>
        <v>122.80701754385963</v>
      </c>
      <c r="P292" s="128">
        <f t="shared" si="102"/>
        <v>102.86624203821655</v>
      </c>
      <c r="Q292" s="128">
        <f t="shared" si="102"/>
        <v>127.67676767676768</v>
      </c>
      <c r="R292" s="128">
        <f t="shared" si="102"/>
        <v>135.64213564213566</v>
      </c>
      <c r="S292" s="128">
        <f t="shared" si="102"/>
        <v>103.14465408805032</v>
      </c>
      <c r="T292" s="128">
        <f t="shared" si="102"/>
        <v>54.086181277860327</v>
      </c>
      <c r="U292" s="128">
        <f t="shared" si="102"/>
        <v>122.55319148936172</v>
      </c>
      <c r="V292" s="128">
        <f t="shared" si="102"/>
        <v>111.24929338609384</v>
      </c>
    </row>
    <row r="293" spans="1:22" x14ac:dyDescent="0.35">
      <c r="A293" s="157"/>
      <c r="C293" s="126" t="s">
        <v>226</v>
      </c>
      <c r="D293" s="128">
        <f t="shared" ref="D293:V293" si="103">D247/D288*100</f>
        <v>151.07296137339057</v>
      </c>
      <c r="E293" s="128">
        <f t="shared" si="103"/>
        <v>103.16546762589928</v>
      </c>
      <c r="F293" s="128">
        <f t="shared" si="103"/>
        <v>271.06227106227101</v>
      </c>
      <c r="G293" s="128">
        <f t="shared" si="103"/>
        <v>140.68522483940043</v>
      </c>
      <c r="H293" s="128">
        <f t="shared" si="103"/>
        <v>104.00763358778626</v>
      </c>
      <c r="I293" s="128">
        <f t="shared" si="103"/>
        <v>215.17857142857144</v>
      </c>
      <c r="J293" s="128">
        <f t="shared" si="103"/>
        <v>115.44011544011545</v>
      </c>
      <c r="K293" s="128">
        <f t="shared" si="103"/>
        <v>165.30973451327432</v>
      </c>
      <c r="L293" s="128">
        <f t="shared" si="103"/>
        <v>267.33067729083666</v>
      </c>
      <c r="M293" s="128">
        <f t="shared" si="103"/>
        <v>97.701149425287355</v>
      </c>
      <c r="N293" s="128">
        <f t="shared" si="103"/>
        <v>62.925851703406806</v>
      </c>
      <c r="O293" s="128">
        <f t="shared" si="103"/>
        <v>621.0526315789474</v>
      </c>
      <c r="P293" s="128">
        <f t="shared" si="103"/>
        <v>152.54777070063693</v>
      </c>
      <c r="Q293" s="128">
        <f t="shared" si="103"/>
        <v>408.08080808080803</v>
      </c>
      <c r="R293" s="128">
        <f t="shared" si="103"/>
        <v>154.11255411255411</v>
      </c>
      <c r="S293" s="128">
        <f t="shared" si="103"/>
        <v>192.45283018867926</v>
      </c>
      <c r="T293" s="128">
        <f t="shared" si="103"/>
        <v>162.25854383358097</v>
      </c>
      <c r="U293" s="128">
        <f t="shared" si="103"/>
        <v>253.61702127659581</v>
      </c>
      <c r="V293" s="128">
        <f t="shared" si="103"/>
        <v>153.7591859807801</v>
      </c>
    </row>
    <row r="294" spans="1:22" x14ac:dyDescent="0.35">
      <c r="A294" s="157"/>
      <c r="C294" s="126" t="s">
        <v>228</v>
      </c>
      <c r="D294" s="128">
        <f t="shared" ref="D294:V294" si="104">D248/D288*100</f>
        <v>122.3175965665236</v>
      </c>
      <c r="E294" s="128">
        <f t="shared" si="104"/>
        <v>107.62589928057554</v>
      </c>
      <c r="F294" s="128">
        <f t="shared" si="104"/>
        <v>294.50549450549443</v>
      </c>
      <c r="G294" s="128">
        <f t="shared" si="104"/>
        <v>69.379014989293367</v>
      </c>
      <c r="H294" s="128">
        <f t="shared" si="104"/>
        <v>109.92366412213741</v>
      </c>
      <c r="I294" s="128">
        <f t="shared" si="104"/>
        <v>450.89285714285711</v>
      </c>
      <c r="J294" s="128">
        <f t="shared" si="104"/>
        <v>54.54545454545454</v>
      </c>
      <c r="K294" s="128">
        <f t="shared" si="104"/>
        <v>86.194690265486713</v>
      </c>
      <c r="L294" s="128">
        <f t="shared" si="104"/>
        <v>324.70119521912352</v>
      </c>
      <c r="M294" s="128">
        <f t="shared" si="104"/>
        <v>92.24137931034484</v>
      </c>
      <c r="N294" s="128">
        <f t="shared" si="104"/>
        <v>74.148296593186387</v>
      </c>
      <c r="O294" s="128">
        <f t="shared" si="104"/>
        <v>1235.0877192982455</v>
      </c>
      <c r="P294" s="128">
        <f t="shared" si="104"/>
        <v>173.88535031847132</v>
      </c>
      <c r="Q294" s="128">
        <f t="shared" si="104"/>
        <v>128.88888888888889</v>
      </c>
      <c r="R294" s="128">
        <f t="shared" si="104"/>
        <v>143.43434343434345</v>
      </c>
      <c r="S294" s="128">
        <f t="shared" si="104"/>
        <v>371.06918238993711</v>
      </c>
      <c r="T294" s="128">
        <f t="shared" si="104"/>
        <v>215.75037147102526</v>
      </c>
      <c r="U294" s="128">
        <f t="shared" si="104"/>
        <v>154.04255319148939</v>
      </c>
      <c r="V294" s="128">
        <f t="shared" si="104"/>
        <v>184.28490672696438</v>
      </c>
    </row>
    <row r="295" spans="1:22" x14ac:dyDescent="0.35">
      <c r="A295" s="157"/>
      <c r="C295" s="126" t="s">
        <v>230</v>
      </c>
      <c r="D295" s="128">
        <f t="shared" ref="D295:V295" si="105">D249/D288*100</f>
        <v>91.416309012875544</v>
      </c>
      <c r="E295" s="128">
        <f t="shared" si="105"/>
        <v>107.05035971223023</v>
      </c>
      <c r="F295" s="128">
        <f t="shared" si="105"/>
        <v>260.07326007326003</v>
      </c>
      <c r="G295" s="128">
        <f t="shared" si="105"/>
        <v>121.84154175588866</v>
      </c>
      <c r="H295" s="128">
        <f t="shared" si="105"/>
        <v>96.18320610687023</v>
      </c>
      <c r="I295" s="128">
        <f t="shared" si="105"/>
        <v>200</v>
      </c>
      <c r="J295" s="128">
        <f t="shared" si="105"/>
        <v>94.372294372294377</v>
      </c>
      <c r="K295" s="128">
        <f t="shared" si="105"/>
        <v>137.16814159292034</v>
      </c>
      <c r="L295" s="128">
        <f t="shared" si="105"/>
        <v>278.88446215139442</v>
      </c>
      <c r="M295" s="128">
        <f t="shared" si="105"/>
        <v>104.02298850574714</v>
      </c>
      <c r="N295" s="128">
        <f t="shared" si="105"/>
        <v>64.529058116232477</v>
      </c>
      <c r="O295" s="128">
        <f t="shared" si="105"/>
        <v>1108.7719298245613</v>
      </c>
      <c r="P295" s="128">
        <f t="shared" si="105"/>
        <v>205.73248407643311</v>
      </c>
      <c r="Q295" s="128">
        <f t="shared" si="105"/>
        <v>191.11111111111111</v>
      </c>
      <c r="R295" s="128">
        <f t="shared" si="105"/>
        <v>142.85714285714286</v>
      </c>
      <c r="S295" s="128">
        <f t="shared" si="105"/>
        <v>713.20754716981128</v>
      </c>
      <c r="T295" s="128">
        <f t="shared" si="105"/>
        <v>392.2734026745913</v>
      </c>
      <c r="U295" s="128">
        <f t="shared" si="105"/>
        <v>85.957446808510653</v>
      </c>
      <c r="V295" s="128">
        <f t="shared" si="105"/>
        <v>258.90333521763705</v>
      </c>
    </row>
    <row r="296" spans="1:22" x14ac:dyDescent="0.35">
      <c r="A296" s="157"/>
      <c r="C296" s="126" t="s">
        <v>232</v>
      </c>
      <c r="D296" s="128">
        <f t="shared" ref="D296:V296" si="106">D250/D288*100</f>
        <v>132.61802575107296</v>
      </c>
      <c r="E296" s="128">
        <f t="shared" si="106"/>
        <v>104.74820143884891</v>
      </c>
      <c r="F296" s="128">
        <f t="shared" si="106"/>
        <v>261.53846153846149</v>
      </c>
      <c r="G296" s="128">
        <f t="shared" si="106"/>
        <v>179.87152034261243</v>
      </c>
      <c r="H296" s="128">
        <f t="shared" si="106"/>
        <v>100</v>
      </c>
      <c r="I296" s="128">
        <f t="shared" si="106"/>
        <v>183.03571428571425</v>
      </c>
      <c r="J296" s="128">
        <f t="shared" si="106"/>
        <v>138.23953823953826</v>
      </c>
      <c r="K296" s="128">
        <f t="shared" si="106"/>
        <v>235.39823008849558</v>
      </c>
      <c r="L296" s="128">
        <f t="shared" si="106"/>
        <v>306.7729083665339</v>
      </c>
      <c r="M296" s="128">
        <f t="shared" si="106"/>
        <v>100</v>
      </c>
      <c r="N296" s="128">
        <f t="shared" si="106"/>
        <v>67.735470941883761</v>
      </c>
      <c r="O296" s="128">
        <f t="shared" si="106"/>
        <v>610.52631578947364</v>
      </c>
      <c r="P296" s="128">
        <f t="shared" si="106"/>
        <v>197.77070063694268</v>
      </c>
      <c r="Q296" s="128">
        <f t="shared" si="106"/>
        <v>185.45454545454544</v>
      </c>
      <c r="R296" s="128">
        <f t="shared" si="106"/>
        <v>152.66955266955267</v>
      </c>
      <c r="S296" s="128">
        <f t="shared" si="106"/>
        <v>343.3962264150943</v>
      </c>
      <c r="T296" s="128">
        <f t="shared" si="106"/>
        <v>647.8454680534918</v>
      </c>
      <c r="U296" s="128">
        <f t="shared" si="106"/>
        <v>171.91489361702131</v>
      </c>
      <c r="V296" s="128">
        <f t="shared" si="106"/>
        <v>180.89315997738836</v>
      </c>
    </row>
    <row r="297" spans="1:22" x14ac:dyDescent="0.35">
      <c r="A297" s="157"/>
      <c r="C297" s="126" t="s">
        <v>234</v>
      </c>
      <c r="D297" s="128">
        <f t="shared" ref="D297:V297" si="107">D251/D288*100</f>
        <v>169.52789699570815</v>
      </c>
      <c r="E297" s="128">
        <f t="shared" si="107"/>
        <v>103.02158273381295</v>
      </c>
      <c r="F297" s="128">
        <f t="shared" si="107"/>
        <v>352.38095238095229</v>
      </c>
      <c r="G297" s="128">
        <f t="shared" si="107"/>
        <v>172.1627408993576</v>
      </c>
      <c r="H297" s="128">
        <f t="shared" si="107"/>
        <v>98.282442748091597</v>
      </c>
      <c r="I297" s="128">
        <f t="shared" si="107"/>
        <v>401.78571428571422</v>
      </c>
      <c r="J297" s="128">
        <f t="shared" si="107"/>
        <v>104.18470418470417</v>
      </c>
      <c r="K297" s="128">
        <f t="shared" si="107"/>
        <v>237.16814159292036</v>
      </c>
      <c r="L297" s="128">
        <f t="shared" si="107"/>
        <v>390.43824701195223</v>
      </c>
      <c r="M297" s="128">
        <f t="shared" si="107"/>
        <v>103.44827586206897</v>
      </c>
      <c r="N297" s="128">
        <f t="shared" si="107"/>
        <v>77.755511022044089</v>
      </c>
      <c r="O297" s="128">
        <f t="shared" si="107"/>
        <v>719.29824561403495</v>
      </c>
      <c r="P297" s="128">
        <f t="shared" si="107"/>
        <v>192.03821656050951</v>
      </c>
      <c r="Q297" s="128">
        <f t="shared" si="107"/>
        <v>224.24242424242422</v>
      </c>
      <c r="R297" s="128">
        <f t="shared" si="107"/>
        <v>150.36075036075036</v>
      </c>
      <c r="S297" s="128">
        <f t="shared" si="107"/>
        <v>252.83018867924523</v>
      </c>
      <c r="T297" s="128">
        <f t="shared" si="107"/>
        <v>413.075780089153</v>
      </c>
      <c r="U297" s="128">
        <f t="shared" si="107"/>
        <v>162.55319148936172</v>
      </c>
      <c r="V297" s="128">
        <f t="shared" si="107"/>
        <v>183.15432447710569</v>
      </c>
    </row>
    <row r="298" spans="1:22" x14ac:dyDescent="0.35">
      <c r="A298" s="157"/>
      <c r="C298" s="126" t="s">
        <v>236</v>
      </c>
      <c r="D298" s="128">
        <f t="shared" ref="D298:V298" si="108">D252/D288*100</f>
        <v>54.077253218884117</v>
      </c>
      <c r="E298" s="128">
        <f t="shared" si="108"/>
        <v>109.06474820143886</v>
      </c>
      <c r="F298" s="128">
        <f t="shared" si="108"/>
        <v>218.31501831501831</v>
      </c>
      <c r="G298" s="128">
        <f t="shared" si="108"/>
        <v>117.55888650963597</v>
      </c>
      <c r="H298" s="128">
        <f t="shared" si="108"/>
        <v>114.69465648854961</v>
      </c>
      <c r="I298" s="128">
        <f t="shared" si="108"/>
        <v>223.21428571428567</v>
      </c>
      <c r="J298" s="128">
        <f t="shared" si="108"/>
        <v>97.546897546897554</v>
      </c>
      <c r="K298" s="128">
        <f t="shared" si="108"/>
        <v>178.76106194690266</v>
      </c>
      <c r="L298" s="128">
        <f t="shared" si="108"/>
        <v>339.84063745019921</v>
      </c>
      <c r="M298" s="128">
        <f t="shared" si="108"/>
        <v>89.080459770114956</v>
      </c>
      <c r="N298" s="128">
        <f t="shared" si="108"/>
        <v>51.703406813627261</v>
      </c>
      <c r="O298" s="128">
        <f t="shared" si="108"/>
        <v>536.84210526315792</v>
      </c>
      <c r="P298" s="128">
        <f t="shared" si="108"/>
        <v>216.87898089171972</v>
      </c>
      <c r="Q298" s="128">
        <f t="shared" si="108"/>
        <v>272.72727272727269</v>
      </c>
      <c r="R298" s="128">
        <f t="shared" si="108"/>
        <v>144.011544011544</v>
      </c>
      <c r="S298" s="128">
        <f t="shared" si="108"/>
        <v>211.32075471698113</v>
      </c>
      <c r="T298" s="128">
        <f t="shared" si="108"/>
        <v>240.11887072808321</v>
      </c>
      <c r="U298" s="128">
        <f t="shared" si="108"/>
        <v>42.553191489361708</v>
      </c>
      <c r="V298" s="128">
        <f t="shared" si="108"/>
        <v>145.84511023176935</v>
      </c>
    </row>
    <row r="299" spans="1:22" x14ac:dyDescent="0.35">
      <c r="A299" s="157"/>
      <c r="C299" s="126" t="s">
        <v>238</v>
      </c>
      <c r="D299" s="128">
        <f t="shared" ref="D299:V299" si="109">D253/D288*100</f>
        <v>78.540772532188839</v>
      </c>
      <c r="E299" s="128">
        <f t="shared" si="109"/>
        <v>118.41726618705036</v>
      </c>
      <c r="F299" s="128">
        <f t="shared" si="109"/>
        <v>477.65567765567755</v>
      </c>
      <c r="G299" s="128">
        <f t="shared" si="109"/>
        <v>146.68094218415416</v>
      </c>
      <c r="H299" s="128">
        <f t="shared" si="109"/>
        <v>97.137404580152676</v>
      </c>
      <c r="I299" s="128">
        <f t="shared" si="109"/>
        <v>781.24999999999989</v>
      </c>
      <c r="J299" s="128">
        <f t="shared" si="109"/>
        <v>121.50072150072151</v>
      </c>
      <c r="K299" s="128">
        <f t="shared" si="109"/>
        <v>178.76106194690266</v>
      </c>
      <c r="L299" s="128">
        <f t="shared" si="109"/>
        <v>325.49800796812752</v>
      </c>
      <c r="M299" s="128">
        <f t="shared" si="109"/>
        <v>100.2873563218391</v>
      </c>
      <c r="N299" s="128">
        <f t="shared" si="109"/>
        <v>33.426853707414828</v>
      </c>
      <c r="O299" s="128">
        <f t="shared" si="109"/>
        <v>1010.5263157894734</v>
      </c>
      <c r="P299" s="128">
        <f t="shared" si="109"/>
        <v>240.44585987261144</v>
      </c>
      <c r="Q299" s="128">
        <f t="shared" si="109"/>
        <v>230.70707070707067</v>
      </c>
      <c r="R299" s="128">
        <f t="shared" si="109"/>
        <v>162.19336219336219</v>
      </c>
      <c r="S299" s="128">
        <f t="shared" si="109"/>
        <v>730.81761006289298</v>
      </c>
      <c r="T299" s="128">
        <f t="shared" si="109"/>
        <v>407.13224368499255</v>
      </c>
      <c r="U299" s="128">
        <f t="shared" si="109"/>
        <v>87.659574468085125</v>
      </c>
      <c r="V299" s="128">
        <f t="shared" si="109"/>
        <v>218.20237422272467</v>
      </c>
    </row>
    <row r="301" spans="1:22" ht="15.5" customHeight="1" x14ac:dyDescent="0.35">
      <c r="A301" s="158" t="s">
        <v>357</v>
      </c>
      <c r="B301" s="124" t="s">
        <v>0</v>
      </c>
      <c r="C301" s="125"/>
      <c r="D301" s="126"/>
      <c r="E301" s="126"/>
    </row>
    <row r="302" spans="1:22" x14ac:dyDescent="0.35">
      <c r="A302" s="158"/>
      <c r="B302" s="109" t="s">
        <v>358</v>
      </c>
      <c r="C302" s="126" t="s">
        <v>216</v>
      </c>
      <c r="D302" s="109">
        <v>22.5</v>
      </c>
      <c r="E302" s="109">
        <v>48.3</v>
      </c>
      <c r="F302" s="109">
        <v>4.4000000000000004</v>
      </c>
      <c r="G302" s="109">
        <v>2.91</v>
      </c>
      <c r="H302" s="109">
        <v>70.5</v>
      </c>
      <c r="I302" s="109">
        <v>1.41</v>
      </c>
      <c r="J302" s="109">
        <v>2.02</v>
      </c>
      <c r="K302" s="109">
        <v>14.3</v>
      </c>
      <c r="L302" s="109">
        <v>8.48</v>
      </c>
      <c r="M302" s="109">
        <v>5.88</v>
      </c>
      <c r="N302" s="109">
        <v>45.6</v>
      </c>
      <c r="O302" s="109">
        <v>0.35</v>
      </c>
      <c r="P302" s="109">
        <v>40.4</v>
      </c>
      <c r="Q302" s="109">
        <v>3.33</v>
      </c>
      <c r="R302" s="109">
        <v>57</v>
      </c>
      <c r="S302" s="109">
        <v>1.97</v>
      </c>
      <c r="T302" s="109">
        <v>3.13</v>
      </c>
      <c r="U302" s="109">
        <v>0.61</v>
      </c>
      <c r="V302" s="109">
        <v>6.39</v>
      </c>
    </row>
    <row r="303" spans="1:22" x14ac:dyDescent="0.35">
      <c r="A303" s="158"/>
      <c r="B303" s="109" t="s">
        <v>359</v>
      </c>
      <c r="C303" s="126" t="s">
        <v>218</v>
      </c>
      <c r="D303" s="109">
        <v>14.8</v>
      </c>
      <c r="E303" s="109">
        <v>46.9</v>
      </c>
      <c r="F303" s="109">
        <v>5.52</v>
      </c>
      <c r="G303" s="109">
        <v>2.2200000000000002</v>
      </c>
      <c r="H303" s="109">
        <v>71.8</v>
      </c>
      <c r="I303" s="109">
        <v>3.11</v>
      </c>
      <c r="J303" s="109">
        <v>1.42</v>
      </c>
      <c r="K303" s="109">
        <v>13.8</v>
      </c>
      <c r="L303" s="109">
        <v>11.5</v>
      </c>
      <c r="M303" s="109">
        <v>4.8899999999999997</v>
      </c>
      <c r="N303" s="109">
        <v>46.7</v>
      </c>
      <c r="O303" s="109">
        <v>0.84</v>
      </c>
      <c r="P303" s="109">
        <v>38.299999999999997</v>
      </c>
      <c r="Q303" s="109">
        <v>3.63</v>
      </c>
      <c r="R303" s="109">
        <v>62.1</v>
      </c>
      <c r="S303" s="109">
        <v>1.67</v>
      </c>
      <c r="T303" s="109">
        <v>4.67</v>
      </c>
      <c r="U303" s="109">
        <v>0.51</v>
      </c>
      <c r="V303" s="109">
        <v>11.5</v>
      </c>
    </row>
    <row r="304" spans="1:22" x14ac:dyDescent="0.35">
      <c r="A304" s="158"/>
      <c r="B304" s="109" t="s">
        <v>360</v>
      </c>
      <c r="C304" s="126" t="s">
        <v>220</v>
      </c>
      <c r="D304" s="109">
        <v>10.1</v>
      </c>
      <c r="E304" s="109">
        <v>47.2</v>
      </c>
      <c r="F304" s="109">
        <v>3.52</v>
      </c>
      <c r="G304" s="109">
        <v>0.85</v>
      </c>
      <c r="H304" s="109">
        <v>75.7</v>
      </c>
      <c r="I304" s="109">
        <v>2.21</v>
      </c>
      <c r="J304" s="109">
        <v>0.7</v>
      </c>
      <c r="K304" s="109">
        <v>13.7</v>
      </c>
      <c r="L304" s="109">
        <v>8.94</v>
      </c>
      <c r="M304" s="109">
        <v>1.41</v>
      </c>
      <c r="N304" s="109">
        <v>43.4</v>
      </c>
      <c r="O304" s="109">
        <v>0.69</v>
      </c>
      <c r="P304" s="109">
        <v>42</v>
      </c>
      <c r="Q304" s="109">
        <v>4.18</v>
      </c>
      <c r="R304" s="109">
        <v>60.4</v>
      </c>
      <c r="S304" s="109">
        <v>3.95</v>
      </c>
      <c r="T304" s="109">
        <v>0.95</v>
      </c>
      <c r="U304" s="109">
        <v>0.74</v>
      </c>
      <c r="V304" s="109">
        <v>15</v>
      </c>
    </row>
    <row r="305" spans="1:22" x14ac:dyDescent="0.35">
      <c r="A305" s="158"/>
      <c r="B305" s="109" t="s">
        <v>361</v>
      </c>
      <c r="C305" s="126" t="s">
        <v>222</v>
      </c>
      <c r="D305" s="109">
        <v>12.9</v>
      </c>
      <c r="E305" s="109">
        <v>56.2</v>
      </c>
      <c r="F305" s="109">
        <v>7.77</v>
      </c>
      <c r="G305" s="109">
        <v>0.88</v>
      </c>
      <c r="H305" s="109">
        <v>68</v>
      </c>
      <c r="I305" s="109">
        <v>3.16</v>
      </c>
      <c r="J305" s="109">
        <v>0.57999999999999996</v>
      </c>
      <c r="K305" s="109">
        <v>17</v>
      </c>
      <c r="L305" s="109">
        <v>15</v>
      </c>
      <c r="M305" s="109">
        <v>1.85</v>
      </c>
      <c r="N305" s="109">
        <v>32.9</v>
      </c>
      <c r="O305" s="109">
        <v>0.73</v>
      </c>
      <c r="P305" s="109">
        <v>48.3</v>
      </c>
      <c r="Q305" s="109">
        <v>8.1300000000000008</v>
      </c>
      <c r="R305" s="109">
        <v>71.2</v>
      </c>
      <c r="S305" s="109">
        <v>1.3</v>
      </c>
      <c r="T305" s="109">
        <v>0.28999999999999998</v>
      </c>
      <c r="U305" s="109">
        <v>0.53</v>
      </c>
      <c r="V305" s="109">
        <v>16.3</v>
      </c>
    </row>
    <row r="306" spans="1:22" x14ac:dyDescent="0.35">
      <c r="A306" s="158"/>
      <c r="B306" s="109" t="s">
        <v>362</v>
      </c>
      <c r="C306" s="126" t="s">
        <v>224</v>
      </c>
      <c r="D306" s="109">
        <v>12.1</v>
      </c>
      <c r="E306" s="109">
        <v>55.5</v>
      </c>
      <c r="F306" s="109">
        <v>7.18</v>
      </c>
      <c r="G306" s="109">
        <v>1.43</v>
      </c>
      <c r="H306" s="109">
        <v>62.9</v>
      </c>
      <c r="I306" s="109">
        <v>3.17</v>
      </c>
      <c r="J306" s="109">
        <v>1.1100000000000001</v>
      </c>
      <c r="K306" s="109">
        <v>28.4</v>
      </c>
      <c r="L306" s="109">
        <v>16.899999999999999</v>
      </c>
      <c r="M306" s="109">
        <v>2.29</v>
      </c>
      <c r="N306" s="109">
        <v>35.799999999999997</v>
      </c>
      <c r="O306" s="109">
        <v>3.3</v>
      </c>
      <c r="P306" s="109">
        <v>55.2</v>
      </c>
      <c r="Q306" s="109">
        <v>5.82</v>
      </c>
      <c r="R306" s="109">
        <v>62.4</v>
      </c>
      <c r="S306" s="109">
        <v>1.22</v>
      </c>
      <c r="T306" s="109">
        <v>2.66</v>
      </c>
      <c r="U306" s="109">
        <v>3.32</v>
      </c>
      <c r="V306" s="109">
        <v>7.16</v>
      </c>
    </row>
    <row r="307" spans="1:22" x14ac:dyDescent="0.35">
      <c r="A307" s="158"/>
      <c r="B307" s="109" t="s">
        <v>363</v>
      </c>
      <c r="C307" s="126" t="s">
        <v>226</v>
      </c>
      <c r="D307" s="109">
        <v>12</v>
      </c>
      <c r="E307" s="109">
        <v>54.5</v>
      </c>
      <c r="F307" s="109">
        <v>8.94</v>
      </c>
      <c r="G307" s="109">
        <v>1.86</v>
      </c>
      <c r="H307" s="109">
        <v>68</v>
      </c>
      <c r="I307" s="109">
        <v>2.58</v>
      </c>
      <c r="J307" s="109">
        <v>0.98</v>
      </c>
      <c r="K307" s="109">
        <v>20.2</v>
      </c>
      <c r="L307" s="109">
        <v>18.8</v>
      </c>
      <c r="M307" s="109">
        <v>4.74</v>
      </c>
      <c r="N307" s="109">
        <v>37.200000000000003</v>
      </c>
      <c r="O307" s="109">
        <v>5.19</v>
      </c>
      <c r="P307" s="109">
        <v>70.5</v>
      </c>
      <c r="Q307" s="109">
        <v>5.38</v>
      </c>
      <c r="R307" s="109">
        <v>69.099999999999994</v>
      </c>
      <c r="S307" s="109">
        <v>3.26</v>
      </c>
      <c r="T307" s="109">
        <v>3.6</v>
      </c>
      <c r="U307" s="109">
        <v>1.28</v>
      </c>
      <c r="V307" s="109">
        <v>5.98</v>
      </c>
    </row>
    <row r="308" spans="1:22" x14ac:dyDescent="0.35">
      <c r="A308" s="158"/>
      <c r="B308" s="109" t="s">
        <v>364</v>
      </c>
      <c r="C308" s="126" t="s">
        <v>228</v>
      </c>
      <c r="D308" s="109">
        <v>11.7</v>
      </c>
      <c r="E308" s="109">
        <v>57.8</v>
      </c>
      <c r="F308" s="109">
        <v>13.9</v>
      </c>
      <c r="G308" s="109">
        <v>3.39</v>
      </c>
      <c r="H308" s="109">
        <v>63.6</v>
      </c>
      <c r="I308" s="109">
        <v>6.45</v>
      </c>
      <c r="J308" s="109">
        <v>1.32</v>
      </c>
      <c r="K308" s="109">
        <v>21.3</v>
      </c>
      <c r="L308" s="109">
        <v>24.8</v>
      </c>
      <c r="M308" s="109">
        <v>8.5299999999999994</v>
      </c>
      <c r="N308" s="109">
        <v>31.2</v>
      </c>
      <c r="O308" s="109">
        <v>8.2100000000000009</v>
      </c>
      <c r="P308" s="109">
        <v>73</v>
      </c>
      <c r="Q308" s="109">
        <v>8.4499999999999993</v>
      </c>
      <c r="R308" s="109">
        <v>71.599999999999994</v>
      </c>
      <c r="S308" s="109">
        <v>4.1399999999999997</v>
      </c>
      <c r="T308" s="109">
        <v>6.41</v>
      </c>
      <c r="U308" s="109">
        <v>0.86</v>
      </c>
      <c r="V308" s="109">
        <v>12.8</v>
      </c>
    </row>
    <row r="309" spans="1:22" x14ac:dyDescent="0.35">
      <c r="A309" s="158"/>
      <c r="B309" s="109" t="s">
        <v>365</v>
      </c>
      <c r="C309" s="126" t="s">
        <v>230</v>
      </c>
      <c r="D309" s="109">
        <v>8.33</v>
      </c>
      <c r="E309" s="109">
        <v>43.6</v>
      </c>
      <c r="F309" s="109">
        <v>10.8</v>
      </c>
      <c r="G309" s="109">
        <v>4.3600000000000003</v>
      </c>
      <c r="H309" s="109">
        <v>69.900000000000006</v>
      </c>
      <c r="I309" s="109">
        <v>8.76</v>
      </c>
      <c r="J309" s="109">
        <v>2.58</v>
      </c>
      <c r="K309" s="109">
        <v>17.5</v>
      </c>
      <c r="L309" s="109">
        <v>21.8</v>
      </c>
      <c r="M309" s="109">
        <v>9.8699999999999992</v>
      </c>
      <c r="N309" s="109">
        <v>51</v>
      </c>
      <c r="O309" s="109">
        <v>5.39</v>
      </c>
      <c r="P309" s="109">
        <v>81.099999999999994</v>
      </c>
      <c r="Q309" s="109">
        <v>3.06</v>
      </c>
      <c r="R309" s="109">
        <v>62.1</v>
      </c>
      <c r="S309" s="109">
        <v>4.2300000000000004</v>
      </c>
      <c r="T309" s="109">
        <v>6.42</v>
      </c>
      <c r="U309" s="109">
        <v>1</v>
      </c>
      <c r="V309" s="109">
        <v>34</v>
      </c>
    </row>
    <row r="310" spans="1:22" x14ac:dyDescent="0.35">
      <c r="A310" s="158"/>
      <c r="B310" s="109" t="s">
        <v>366</v>
      </c>
      <c r="C310" s="126" t="s">
        <v>232</v>
      </c>
      <c r="D310" s="109">
        <v>17.2</v>
      </c>
      <c r="E310" s="109">
        <v>52.6</v>
      </c>
      <c r="F310" s="109">
        <v>20.399999999999999</v>
      </c>
      <c r="G310" s="109">
        <v>5.19</v>
      </c>
      <c r="H310" s="109">
        <v>57.5</v>
      </c>
      <c r="I310" s="109">
        <v>9.65</v>
      </c>
      <c r="J310" s="109">
        <v>2.21</v>
      </c>
      <c r="K310" s="109">
        <v>18.600000000000001</v>
      </c>
      <c r="L310" s="109">
        <v>28.8</v>
      </c>
      <c r="M310" s="109">
        <v>11.6</v>
      </c>
      <c r="N310" s="109">
        <v>35.1</v>
      </c>
      <c r="O310" s="109">
        <v>8.94</v>
      </c>
      <c r="P310" s="109">
        <v>89.6</v>
      </c>
      <c r="Q310" s="109">
        <v>9.18</v>
      </c>
      <c r="R310" s="109">
        <v>70.900000000000006</v>
      </c>
      <c r="S310" s="109">
        <v>9.06</v>
      </c>
      <c r="T310" s="109">
        <v>12.1</v>
      </c>
      <c r="U310" s="109">
        <v>2.54</v>
      </c>
      <c r="V310" s="109">
        <v>32.9</v>
      </c>
    </row>
    <row r="311" spans="1:22" x14ac:dyDescent="0.35">
      <c r="A311" s="158"/>
      <c r="B311" s="109" t="s">
        <v>367</v>
      </c>
      <c r="C311" s="126" t="s">
        <v>234</v>
      </c>
      <c r="D311" s="109">
        <v>24.2</v>
      </c>
      <c r="E311" s="109">
        <v>52.1</v>
      </c>
      <c r="F311" s="109">
        <v>14.3</v>
      </c>
      <c r="G311" s="109">
        <v>3.18</v>
      </c>
      <c r="H311" s="109">
        <v>60.2</v>
      </c>
      <c r="I311" s="109">
        <v>3.55</v>
      </c>
      <c r="J311" s="109">
        <v>2.34</v>
      </c>
      <c r="K311" s="109">
        <v>22.5</v>
      </c>
      <c r="L311" s="109">
        <v>24</v>
      </c>
      <c r="M311" s="109">
        <v>5.65</v>
      </c>
      <c r="N311" s="109">
        <v>36.6</v>
      </c>
      <c r="O311" s="109">
        <v>4.62</v>
      </c>
      <c r="P311" s="109">
        <v>85.5</v>
      </c>
      <c r="Q311" s="109">
        <v>7.09</v>
      </c>
      <c r="R311" s="109">
        <v>71.2</v>
      </c>
      <c r="S311" s="109">
        <v>4.1500000000000004</v>
      </c>
      <c r="T311" s="109">
        <v>3.09</v>
      </c>
      <c r="U311" s="109">
        <v>2.2999999999999998</v>
      </c>
      <c r="V311" s="109">
        <v>37.200000000000003</v>
      </c>
    </row>
    <row r="312" spans="1:22" x14ac:dyDescent="0.35">
      <c r="A312" s="158"/>
      <c r="B312" s="109" t="s">
        <v>368</v>
      </c>
      <c r="C312" s="126" t="s">
        <v>236</v>
      </c>
      <c r="D312" s="109">
        <v>12.7</v>
      </c>
      <c r="E312" s="109">
        <v>62.5</v>
      </c>
      <c r="F312" s="109">
        <v>19.8</v>
      </c>
      <c r="G312" s="109">
        <v>3.62</v>
      </c>
      <c r="H312" s="109">
        <v>50.9</v>
      </c>
      <c r="I312" s="109">
        <v>8.24</v>
      </c>
      <c r="J312" s="109">
        <v>2.93</v>
      </c>
      <c r="K312" s="109">
        <v>42.5</v>
      </c>
      <c r="L312" s="109">
        <v>40.299999999999997</v>
      </c>
      <c r="M312" s="109">
        <v>4.51</v>
      </c>
      <c r="N312" s="109">
        <v>23.9</v>
      </c>
      <c r="O312" s="109">
        <v>4.51</v>
      </c>
      <c r="P312" s="109">
        <v>85.2</v>
      </c>
      <c r="Q312" s="109">
        <v>9.41</v>
      </c>
      <c r="R312" s="109">
        <v>64.7</v>
      </c>
      <c r="S312" s="109">
        <v>2.57</v>
      </c>
      <c r="T312" s="109">
        <v>2.92</v>
      </c>
      <c r="U312" s="109">
        <v>1.75</v>
      </c>
      <c r="V312" s="109">
        <v>42.3</v>
      </c>
    </row>
    <row r="313" spans="1:22" x14ac:dyDescent="0.35">
      <c r="A313" s="158"/>
      <c r="B313" s="109" t="s">
        <v>369</v>
      </c>
      <c r="C313" s="126" t="s">
        <v>238</v>
      </c>
      <c r="D313" s="109">
        <v>10.9</v>
      </c>
      <c r="E313" s="109">
        <v>56.6</v>
      </c>
      <c r="F313" s="109">
        <v>18.8</v>
      </c>
      <c r="G313" s="109">
        <v>3.47</v>
      </c>
      <c r="H313" s="109">
        <v>58.8</v>
      </c>
      <c r="I313" s="109">
        <v>9.07</v>
      </c>
      <c r="J313" s="109">
        <v>2.54</v>
      </c>
      <c r="K313" s="109">
        <v>19.8</v>
      </c>
      <c r="L313" s="109">
        <v>28.3</v>
      </c>
      <c r="M313" s="109">
        <v>6.45</v>
      </c>
      <c r="N313" s="109">
        <v>34.6</v>
      </c>
      <c r="O313" s="109">
        <v>3.8</v>
      </c>
      <c r="P313" s="109">
        <v>83.6</v>
      </c>
      <c r="Q313" s="109">
        <v>5.39</v>
      </c>
      <c r="R313" s="109">
        <v>70.400000000000006</v>
      </c>
      <c r="S313" s="109">
        <v>4.0199999999999996</v>
      </c>
      <c r="T313" s="109">
        <v>5.87</v>
      </c>
      <c r="U313" s="109">
        <v>1.7</v>
      </c>
      <c r="V313" s="109">
        <v>20.2</v>
      </c>
    </row>
    <row r="314" spans="1:22" x14ac:dyDescent="0.35">
      <c r="A314" s="158"/>
    </row>
    <row r="315" spans="1:22" x14ac:dyDescent="0.35">
      <c r="A315" s="158"/>
      <c r="B315" s="124" t="s">
        <v>50</v>
      </c>
    </row>
    <row r="316" spans="1:22" x14ac:dyDescent="0.35">
      <c r="A316" s="158"/>
      <c r="B316" s="109" t="s">
        <v>370</v>
      </c>
      <c r="C316" s="126" t="s">
        <v>216</v>
      </c>
      <c r="D316" s="109">
        <v>44.9</v>
      </c>
      <c r="E316" s="109">
        <v>72.099999999999994</v>
      </c>
      <c r="F316" s="109">
        <v>4.34</v>
      </c>
      <c r="G316" s="109">
        <v>2.66</v>
      </c>
      <c r="H316" s="109">
        <v>60</v>
      </c>
      <c r="I316" s="109">
        <v>5.15</v>
      </c>
      <c r="J316" s="109">
        <v>1.95</v>
      </c>
      <c r="K316" s="109">
        <v>32.5</v>
      </c>
      <c r="L316" s="109">
        <v>9.64</v>
      </c>
      <c r="M316" s="109">
        <v>3.77</v>
      </c>
      <c r="N316" s="109">
        <v>21</v>
      </c>
      <c r="O316" s="109">
        <v>3.53</v>
      </c>
      <c r="P316" s="109">
        <v>40.6</v>
      </c>
      <c r="Q316" s="109">
        <v>2.06</v>
      </c>
      <c r="R316" s="109">
        <v>31.8</v>
      </c>
      <c r="S316" s="109">
        <v>1.37</v>
      </c>
      <c r="T316" s="109">
        <v>4.79</v>
      </c>
      <c r="U316" s="109">
        <v>1.26</v>
      </c>
      <c r="V316" s="109">
        <v>29.7</v>
      </c>
    </row>
    <row r="317" spans="1:22" x14ac:dyDescent="0.35">
      <c r="A317" s="158"/>
      <c r="B317" s="109" t="s">
        <v>371</v>
      </c>
      <c r="C317" s="126" t="s">
        <v>218</v>
      </c>
      <c r="D317" s="109">
        <v>39</v>
      </c>
      <c r="E317" s="109">
        <v>66.8</v>
      </c>
      <c r="F317" s="109">
        <v>4.9400000000000004</v>
      </c>
      <c r="G317" s="109">
        <v>2.78</v>
      </c>
      <c r="H317" s="109">
        <v>65.7</v>
      </c>
      <c r="I317" s="109">
        <v>6.98</v>
      </c>
      <c r="J317" s="109">
        <v>1.9</v>
      </c>
      <c r="K317" s="109">
        <v>27.9</v>
      </c>
      <c r="L317" s="109">
        <v>10.1</v>
      </c>
      <c r="M317" s="109">
        <v>4.74</v>
      </c>
      <c r="N317" s="109">
        <v>29.2</v>
      </c>
      <c r="O317" s="109">
        <v>3.07</v>
      </c>
      <c r="P317" s="109">
        <v>31.8</v>
      </c>
      <c r="Q317" s="109">
        <v>1.34</v>
      </c>
      <c r="R317" s="109">
        <v>29.1</v>
      </c>
      <c r="S317" s="109">
        <v>1.98</v>
      </c>
      <c r="T317" s="109">
        <v>12.7</v>
      </c>
      <c r="U317" s="109">
        <v>1.08</v>
      </c>
      <c r="V317" s="109">
        <v>16.399999999999999</v>
      </c>
    </row>
    <row r="318" spans="1:22" x14ac:dyDescent="0.35">
      <c r="A318" s="158"/>
      <c r="B318" s="109" t="s">
        <v>372</v>
      </c>
      <c r="C318" s="126" t="s">
        <v>220</v>
      </c>
      <c r="D318" s="109">
        <v>40</v>
      </c>
      <c r="E318" s="109">
        <v>73.8</v>
      </c>
      <c r="F318" s="109">
        <v>9.7100000000000009</v>
      </c>
      <c r="G318" s="109">
        <v>3.38</v>
      </c>
      <c r="H318" s="109">
        <v>59.1</v>
      </c>
      <c r="I318" s="109">
        <v>5.4</v>
      </c>
      <c r="J318" s="109">
        <v>1.74</v>
      </c>
      <c r="K318" s="109">
        <v>35.299999999999997</v>
      </c>
      <c r="L318" s="109">
        <v>22</v>
      </c>
      <c r="M318" s="109">
        <v>6.03</v>
      </c>
      <c r="N318" s="109">
        <v>21.7</v>
      </c>
      <c r="O318" s="109">
        <v>2.42</v>
      </c>
      <c r="P318" s="109">
        <v>36.799999999999997</v>
      </c>
      <c r="Q318" s="109">
        <v>2.56</v>
      </c>
      <c r="R318" s="109">
        <v>69</v>
      </c>
      <c r="S318" s="109">
        <v>1.2</v>
      </c>
      <c r="T318" s="109">
        <v>4.01</v>
      </c>
      <c r="U318" s="109">
        <v>2.31</v>
      </c>
      <c r="V318" s="109">
        <v>29.2</v>
      </c>
    </row>
    <row r="319" spans="1:22" x14ac:dyDescent="0.35">
      <c r="A319" s="158"/>
      <c r="B319" s="109" t="s">
        <v>373</v>
      </c>
      <c r="C319" s="126" t="s">
        <v>222</v>
      </c>
      <c r="D319" s="109">
        <v>30.1</v>
      </c>
      <c r="E319" s="109">
        <v>72.3</v>
      </c>
      <c r="F319" s="109">
        <v>5.86</v>
      </c>
      <c r="G319" s="109">
        <v>2.8</v>
      </c>
      <c r="H319" s="109">
        <v>61.9</v>
      </c>
      <c r="I319" s="109">
        <v>6.51</v>
      </c>
      <c r="J319" s="109">
        <v>1.63</v>
      </c>
      <c r="K319" s="109">
        <v>32.200000000000003</v>
      </c>
      <c r="L319" s="109">
        <v>5.95</v>
      </c>
      <c r="M319" s="109">
        <v>4.88</v>
      </c>
      <c r="N319" s="109">
        <v>22.7</v>
      </c>
      <c r="O319" s="109">
        <v>3.13</v>
      </c>
      <c r="P319" s="109">
        <v>31.1</v>
      </c>
      <c r="Q319" s="109">
        <v>2.8</v>
      </c>
      <c r="R319" s="109">
        <v>33.6</v>
      </c>
      <c r="S319" s="109">
        <v>3.07</v>
      </c>
      <c r="T319" s="109">
        <v>5.37</v>
      </c>
      <c r="U319" s="109">
        <v>0.6</v>
      </c>
      <c r="V319" s="109">
        <v>7.68</v>
      </c>
    </row>
    <row r="320" spans="1:22" x14ac:dyDescent="0.35">
      <c r="A320" s="158"/>
      <c r="B320" s="109" t="s">
        <v>374</v>
      </c>
      <c r="C320" s="126" t="s">
        <v>224</v>
      </c>
      <c r="D320" s="109">
        <v>40.299999999999997</v>
      </c>
      <c r="E320" s="109">
        <v>71</v>
      </c>
      <c r="F320" s="109">
        <v>3.47</v>
      </c>
      <c r="G320" s="109">
        <v>2.93</v>
      </c>
      <c r="H320" s="109">
        <v>59.7</v>
      </c>
      <c r="I320" s="109">
        <v>1.97</v>
      </c>
      <c r="J320" s="109">
        <v>2.25</v>
      </c>
      <c r="K320" s="109">
        <v>35.700000000000003</v>
      </c>
      <c r="L320" s="109">
        <v>6.24</v>
      </c>
      <c r="M320" s="109">
        <v>3.98</v>
      </c>
      <c r="N320" s="109">
        <v>20.5</v>
      </c>
      <c r="O320" s="109">
        <v>1.65</v>
      </c>
      <c r="P320" s="109">
        <v>28.7</v>
      </c>
      <c r="Q320" s="109">
        <v>2.91</v>
      </c>
      <c r="R320" s="109">
        <v>34.4</v>
      </c>
      <c r="S320" s="109">
        <v>1.23</v>
      </c>
      <c r="T320" s="109">
        <v>5.26</v>
      </c>
      <c r="U320" s="109">
        <v>2.9</v>
      </c>
      <c r="V320" s="109">
        <v>22</v>
      </c>
    </row>
    <row r="321" spans="1:22" x14ac:dyDescent="0.35">
      <c r="A321" s="158"/>
      <c r="B321" s="109" t="s">
        <v>375</v>
      </c>
      <c r="C321" s="126" t="s">
        <v>226</v>
      </c>
      <c r="D321" s="109">
        <v>8.1199999999999992</v>
      </c>
      <c r="E321" s="109">
        <v>67.8</v>
      </c>
      <c r="F321" s="109">
        <v>9.48</v>
      </c>
      <c r="G321" s="109">
        <v>4.75</v>
      </c>
      <c r="H321" s="109">
        <v>63</v>
      </c>
      <c r="I321" s="109">
        <v>13.6</v>
      </c>
      <c r="J321" s="109">
        <v>4.2300000000000004</v>
      </c>
      <c r="K321" s="109">
        <v>30.5</v>
      </c>
      <c r="L321" s="109">
        <v>18.600000000000001</v>
      </c>
      <c r="M321" s="109">
        <v>5.36</v>
      </c>
      <c r="N321" s="109">
        <v>13.2</v>
      </c>
      <c r="O321" s="109">
        <v>3.3</v>
      </c>
      <c r="P321" s="109">
        <v>70.400000000000006</v>
      </c>
      <c r="Q321" s="109">
        <v>3.84</v>
      </c>
      <c r="R321" s="109">
        <v>32.5</v>
      </c>
      <c r="S321" s="109">
        <v>2.87</v>
      </c>
      <c r="T321" s="109">
        <v>18.5</v>
      </c>
      <c r="U321" s="109">
        <v>3.66</v>
      </c>
      <c r="V321" s="109">
        <v>33.200000000000003</v>
      </c>
    </row>
    <row r="322" spans="1:22" x14ac:dyDescent="0.35">
      <c r="A322" s="158"/>
      <c r="B322" s="109" t="s">
        <v>376</v>
      </c>
      <c r="C322" s="126" t="s">
        <v>228</v>
      </c>
      <c r="D322" s="109">
        <v>19.2</v>
      </c>
      <c r="E322" s="109">
        <v>39.299999999999997</v>
      </c>
      <c r="F322" s="109">
        <v>5.68</v>
      </c>
      <c r="G322" s="109">
        <v>5.22</v>
      </c>
      <c r="H322" s="109">
        <v>64.400000000000006</v>
      </c>
      <c r="I322" s="109">
        <v>7.61</v>
      </c>
      <c r="J322" s="109">
        <v>4.43</v>
      </c>
      <c r="K322" s="109">
        <v>27.5</v>
      </c>
      <c r="L322" s="109">
        <v>13</v>
      </c>
      <c r="M322" s="109">
        <v>6.72</v>
      </c>
      <c r="N322" s="109">
        <v>15.1</v>
      </c>
      <c r="O322" s="109">
        <v>1.1200000000000001</v>
      </c>
      <c r="P322" s="109">
        <v>77.7</v>
      </c>
      <c r="Q322" s="109">
        <v>7.83</v>
      </c>
      <c r="R322" s="109">
        <v>40.4</v>
      </c>
      <c r="S322" s="109">
        <v>3.03</v>
      </c>
      <c r="T322" s="109">
        <v>6.45</v>
      </c>
      <c r="U322" s="109">
        <v>1.53</v>
      </c>
      <c r="V322" s="109">
        <v>30.1</v>
      </c>
    </row>
    <row r="323" spans="1:22" x14ac:dyDescent="0.35">
      <c r="A323" s="158"/>
      <c r="B323" s="109" t="s">
        <v>377</v>
      </c>
      <c r="C323" s="126" t="s">
        <v>230</v>
      </c>
      <c r="D323" s="109">
        <v>43.9</v>
      </c>
      <c r="E323" s="109">
        <v>72.400000000000006</v>
      </c>
      <c r="F323" s="109">
        <v>5.03</v>
      </c>
      <c r="G323" s="109">
        <v>4.2699999999999996</v>
      </c>
      <c r="H323" s="109">
        <v>62.2</v>
      </c>
      <c r="I323" s="109">
        <v>4.08</v>
      </c>
      <c r="J323" s="109">
        <v>2.0299999999999998</v>
      </c>
      <c r="K323" s="109">
        <v>31.3</v>
      </c>
      <c r="L323" s="109">
        <v>5.72</v>
      </c>
      <c r="M323" s="109">
        <v>8.41</v>
      </c>
      <c r="N323" s="109">
        <v>22.5</v>
      </c>
      <c r="O323" s="109">
        <v>2.0699999999999998</v>
      </c>
      <c r="P323" s="109">
        <v>54.3</v>
      </c>
      <c r="Q323" s="109">
        <v>2</v>
      </c>
      <c r="R323" s="109">
        <v>40</v>
      </c>
      <c r="S323" s="109">
        <v>5.83</v>
      </c>
      <c r="T323" s="109">
        <v>25.3</v>
      </c>
      <c r="U323" s="109">
        <v>1.81</v>
      </c>
      <c r="V323" s="109">
        <v>27.3</v>
      </c>
    </row>
    <row r="324" spans="1:22" x14ac:dyDescent="0.35">
      <c r="A324" s="158"/>
      <c r="B324" s="109" t="s">
        <v>378</v>
      </c>
      <c r="C324" s="126" t="s">
        <v>232</v>
      </c>
      <c r="D324" s="109">
        <v>45.9</v>
      </c>
      <c r="E324" s="109">
        <v>72.900000000000006</v>
      </c>
      <c r="F324" s="109">
        <v>5.64</v>
      </c>
      <c r="G324" s="109">
        <v>2.52</v>
      </c>
      <c r="H324" s="109">
        <v>62.2</v>
      </c>
      <c r="I324" s="109">
        <v>5.66</v>
      </c>
      <c r="J324" s="109">
        <v>1.28</v>
      </c>
      <c r="K324" s="109">
        <v>30.7</v>
      </c>
      <c r="L324" s="109">
        <v>6.71</v>
      </c>
      <c r="M324" s="109">
        <v>4.7</v>
      </c>
      <c r="N324" s="109">
        <v>23.9</v>
      </c>
      <c r="O324" s="109">
        <v>2.21</v>
      </c>
      <c r="P324" s="109">
        <v>46</v>
      </c>
      <c r="Q324" s="109">
        <v>1.42</v>
      </c>
      <c r="R324" s="109">
        <v>42.3</v>
      </c>
      <c r="S324" s="109">
        <v>2.08</v>
      </c>
      <c r="T324" s="109">
        <v>8.59</v>
      </c>
      <c r="U324" s="109">
        <v>0.95</v>
      </c>
      <c r="V324" s="109">
        <v>23.7</v>
      </c>
    </row>
    <row r="325" spans="1:22" x14ac:dyDescent="0.35">
      <c r="A325" s="158"/>
      <c r="B325" s="109" t="s">
        <v>379</v>
      </c>
      <c r="C325" s="126" t="s">
        <v>234</v>
      </c>
      <c r="D325" s="109">
        <v>47.8</v>
      </c>
      <c r="E325" s="109">
        <v>71.7</v>
      </c>
      <c r="F325" s="109">
        <v>6.22</v>
      </c>
      <c r="G325" s="109">
        <v>1.99</v>
      </c>
      <c r="H325" s="109">
        <v>61.1</v>
      </c>
      <c r="I325" s="109">
        <v>5.24</v>
      </c>
      <c r="J325" s="109">
        <v>0.91</v>
      </c>
      <c r="K325" s="109">
        <v>32.9</v>
      </c>
      <c r="L325" s="109">
        <v>8.58</v>
      </c>
      <c r="M325" s="109">
        <v>3.95</v>
      </c>
      <c r="N325" s="109">
        <v>25.1</v>
      </c>
      <c r="O325" s="109">
        <v>3.43</v>
      </c>
      <c r="P325" s="109">
        <v>42.6</v>
      </c>
      <c r="Q325" s="109">
        <v>1.61</v>
      </c>
      <c r="R325" s="109">
        <v>42</v>
      </c>
      <c r="S325" s="109">
        <v>2.23</v>
      </c>
      <c r="T325" s="109">
        <v>9.5399999999999991</v>
      </c>
      <c r="U325" s="109">
        <v>0.97</v>
      </c>
      <c r="V325" s="109">
        <v>16.5</v>
      </c>
    </row>
    <row r="326" spans="1:22" x14ac:dyDescent="0.35">
      <c r="A326" s="158"/>
      <c r="B326" s="109" t="s">
        <v>380</v>
      </c>
      <c r="C326" s="126" t="s">
        <v>236</v>
      </c>
      <c r="D326" s="109">
        <v>57.1</v>
      </c>
      <c r="E326" s="109">
        <v>74.7</v>
      </c>
      <c r="F326" s="109">
        <v>6.87</v>
      </c>
      <c r="G326" s="109">
        <v>2.58</v>
      </c>
      <c r="H326" s="109">
        <v>49.5</v>
      </c>
      <c r="I326" s="109">
        <v>2.02</v>
      </c>
      <c r="J326" s="109">
        <v>1.1000000000000001</v>
      </c>
      <c r="K326" s="109">
        <v>42.2</v>
      </c>
      <c r="L326" s="109">
        <v>10.3</v>
      </c>
      <c r="M326" s="109">
        <v>4.24</v>
      </c>
      <c r="N326" s="109">
        <v>20.6</v>
      </c>
      <c r="O326" s="109">
        <v>1.1399999999999999</v>
      </c>
      <c r="P326" s="109">
        <v>40</v>
      </c>
      <c r="Q326" s="109">
        <v>2.95</v>
      </c>
      <c r="R326" s="109">
        <v>40.9</v>
      </c>
      <c r="S326" s="109">
        <v>1.2</v>
      </c>
      <c r="T326" s="109">
        <v>5.79</v>
      </c>
      <c r="U326" s="109">
        <v>1.1399999999999999</v>
      </c>
      <c r="V326" s="109">
        <v>16</v>
      </c>
    </row>
    <row r="327" spans="1:22" x14ac:dyDescent="0.35">
      <c r="A327" s="158"/>
      <c r="B327" s="109" t="s">
        <v>381</v>
      </c>
      <c r="C327" s="126" t="s">
        <v>238</v>
      </c>
      <c r="D327" s="109">
        <v>49.5</v>
      </c>
      <c r="E327" s="109">
        <v>68.8</v>
      </c>
      <c r="F327" s="109">
        <v>6.6</v>
      </c>
      <c r="G327" s="109">
        <v>2.25</v>
      </c>
      <c r="H327" s="109">
        <v>51</v>
      </c>
      <c r="I327" s="109">
        <v>1.29</v>
      </c>
      <c r="J327" s="109">
        <v>1.91</v>
      </c>
      <c r="K327" s="109">
        <v>38.5</v>
      </c>
      <c r="L327" s="109">
        <v>5.27</v>
      </c>
      <c r="M327" s="109">
        <v>5.53</v>
      </c>
      <c r="N327" s="109">
        <v>26.1</v>
      </c>
      <c r="O327" s="109">
        <v>0.69</v>
      </c>
      <c r="P327" s="109">
        <v>48.4</v>
      </c>
      <c r="Q327" s="109">
        <v>3.19</v>
      </c>
      <c r="R327" s="109">
        <v>41.2</v>
      </c>
      <c r="S327" s="109">
        <v>6.31</v>
      </c>
      <c r="T327" s="109">
        <v>11.9</v>
      </c>
      <c r="U327" s="109">
        <v>1.63</v>
      </c>
      <c r="V327" s="109">
        <v>12</v>
      </c>
    </row>
    <row r="328" spans="1:22" x14ac:dyDescent="0.35">
      <c r="A328" s="158"/>
      <c r="C328" s="126"/>
    </row>
    <row r="329" spans="1:22" x14ac:dyDescent="0.35">
      <c r="A329" s="158"/>
      <c r="C329" s="126"/>
    </row>
    <row r="330" spans="1:22" x14ac:dyDescent="0.35">
      <c r="A330" s="158"/>
      <c r="B330" s="124" t="s">
        <v>51</v>
      </c>
    </row>
    <row r="331" spans="1:22" x14ac:dyDescent="0.35">
      <c r="A331" s="158"/>
      <c r="B331" s="109" t="s">
        <v>382</v>
      </c>
      <c r="C331" s="126" t="s">
        <v>216</v>
      </c>
      <c r="D331" s="109">
        <v>13.6</v>
      </c>
      <c r="E331" s="109">
        <v>66.900000000000006</v>
      </c>
      <c r="F331" s="109">
        <v>8.58</v>
      </c>
      <c r="G331" s="109">
        <v>10</v>
      </c>
      <c r="H331" s="109">
        <v>54.5</v>
      </c>
      <c r="I331" s="109">
        <v>2.34</v>
      </c>
      <c r="J331" s="109">
        <v>7.2</v>
      </c>
      <c r="K331" s="109">
        <v>37.6</v>
      </c>
      <c r="L331" s="109">
        <v>16.7</v>
      </c>
      <c r="M331" s="109">
        <v>13.5</v>
      </c>
      <c r="N331" s="109">
        <v>12.9</v>
      </c>
      <c r="O331" s="109">
        <v>0.46</v>
      </c>
      <c r="P331" s="109">
        <v>58.1</v>
      </c>
      <c r="Q331" s="109">
        <v>12.3</v>
      </c>
      <c r="R331" s="109">
        <v>69</v>
      </c>
      <c r="S331" s="109">
        <v>2.0699999999999998</v>
      </c>
      <c r="T331" s="109">
        <v>20.399999999999999</v>
      </c>
      <c r="U331" s="109">
        <v>1.85</v>
      </c>
      <c r="V331" s="109">
        <v>19.3</v>
      </c>
    </row>
    <row r="332" spans="1:22" x14ac:dyDescent="0.35">
      <c r="A332" s="158"/>
      <c r="B332" s="109" t="s">
        <v>383</v>
      </c>
      <c r="C332" s="126" t="s">
        <v>218</v>
      </c>
      <c r="D332" s="109">
        <v>18.399999999999999</v>
      </c>
      <c r="E332" s="109">
        <v>60</v>
      </c>
      <c r="F332" s="109">
        <v>2.97</v>
      </c>
      <c r="G332" s="109">
        <v>4.82</v>
      </c>
      <c r="H332" s="109">
        <v>60.1</v>
      </c>
      <c r="I332" s="109">
        <v>1.1100000000000001</v>
      </c>
      <c r="J332" s="109">
        <v>3.23</v>
      </c>
      <c r="K332" s="109">
        <v>32.700000000000003</v>
      </c>
      <c r="L332" s="109">
        <v>5.86</v>
      </c>
      <c r="M332" s="109">
        <v>8.0500000000000007</v>
      </c>
      <c r="N332" s="109">
        <v>33</v>
      </c>
      <c r="O332" s="109">
        <v>0.81</v>
      </c>
      <c r="P332" s="109">
        <v>52</v>
      </c>
      <c r="Q332" s="109">
        <v>2.82</v>
      </c>
      <c r="R332" s="109">
        <v>56.6</v>
      </c>
      <c r="S332" s="109">
        <v>4.08</v>
      </c>
      <c r="T332" s="109">
        <v>16.5</v>
      </c>
      <c r="U332" s="109">
        <v>0.85</v>
      </c>
      <c r="V332" s="109">
        <v>24.3</v>
      </c>
    </row>
    <row r="333" spans="1:22" x14ac:dyDescent="0.35">
      <c r="A333" s="158"/>
      <c r="B333" s="109" t="s">
        <v>384</v>
      </c>
      <c r="C333" s="126" t="s">
        <v>220</v>
      </c>
      <c r="D333" s="109">
        <v>25</v>
      </c>
      <c r="E333" s="109">
        <v>67.900000000000006</v>
      </c>
      <c r="F333" s="109">
        <v>3.93</v>
      </c>
      <c r="G333" s="109">
        <v>4.51</v>
      </c>
      <c r="H333" s="109">
        <v>58.9</v>
      </c>
      <c r="I333" s="109">
        <v>1.49</v>
      </c>
      <c r="J333" s="109">
        <v>2.87</v>
      </c>
      <c r="K333" s="109">
        <v>34.799999999999997</v>
      </c>
      <c r="L333" s="109">
        <v>7.18</v>
      </c>
      <c r="M333" s="109">
        <v>7.5</v>
      </c>
      <c r="N333" s="109">
        <v>27</v>
      </c>
      <c r="O333" s="109">
        <v>0.99</v>
      </c>
      <c r="P333" s="109">
        <v>54.5</v>
      </c>
      <c r="Q333" s="109">
        <v>2.35</v>
      </c>
      <c r="R333" s="109">
        <v>71.2</v>
      </c>
      <c r="S333" s="109">
        <v>8.73</v>
      </c>
      <c r="T333" s="109">
        <v>23.5</v>
      </c>
      <c r="U333" s="109">
        <v>0.72</v>
      </c>
      <c r="V333" s="109">
        <v>33.5</v>
      </c>
    </row>
    <row r="334" spans="1:22" x14ac:dyDescent="0.35">
      <c r="A334" s="158"/>
      <c r="B334" s="109" t="s">
        <v>385</v>
      </c>
      <c r="C334" s="126" t="s">
        <v>222</v>
      </c>
      <c r="D334" s="109">
        <v>16.2</v>
      </c>
      <c r="E334" s="109">
        <v>64.7</v>
      </c>
      <c r="F334" s="109">
        <v>11.3</v>
      </c>
      <c r="G334" s="109">
        <v>8.7200000000000006</v>
      </c>
      <c r="H334" s="109">
        <v>53.7</v>
      </c>
      <c r="I334" s="109">
        <v>3.65</v>
      </c>
      <c r="J334" s="109">
        <v>5.67</v>
      </c>
      <c r="K334" s="109">
        <v>39.200000000000003</v>
      </c>
      <c r="L334" s="109">
        <v>21.3</v>
      </c>
      <c r="M334" s="109">
        <v>13.2</v>
      </c>
      <c r="N334" s="109">
        <v>16.5</v>
      </c>
      <c r="O334" s="109">
        <v>0.68</v>
      </c>
      <c r="P334" s="109">
        <v>61.4</v>
      </c>
      <c r="Q334" s="109">
        <v>13.7</v>
      </c>
      <c r="R334" s="109">
        <v>72.599999999999994</v>
      </c>
      <c r="S334" s="109">
        <v>4.4400000000000004</v>
      </c>
      <c r="T334" s="109">
        <v>13.5</v>
      </c>
      <c r="U334" s="109">
        <v>0.98</v>
      </c>
      <c r="V334" s="109">
        <v>23.4</v>
      </c>
    </row>
    <row r="335" spans="1:22" x14ac:dyDescent="0.35">
      <c r="A335" s="158"/>
      <c r="B335" s="109" t="s">
        <v>386</v>
      </c>
      <c r="C335" s="126" t="s">
        <v>224</v>
      </c>
      <c r="D335" s="109">
        <v>17.2</v>
      </c>
      <c r="E335" s="109">
        <v>59.4</v>
      </c>
      <c r="F335" s="109">
        <v>7.64</v>
      </c>
      <c r="G335" s="109">
        <v>8.02</v>
      </c>
      <c r="H335" s="109">
        <v>58.7</v>
      </c>
      <c r="I335" s="109">
        <v>2.5299999999999998</v>
      </c>
      <c r="J335" s="109">
        <v>4.66</v>
      </c>
      <c r="K335" s="109">
        <v>34.200000000000003</v>
      </c>
      <c r="L335" s="109">
        <v>15.8</v>
      </c>
      <c r="M335" s="109">
        <v>14.3</v>
      </c>
      <c r="N335" s="109">
        <v>30.5</v>
      </c>
      <c r="O335" s="109">
        <v>0.76</v>
      </c>
      <c r="P335" s="109">
        <v>67.099999999999994</v>
      </c>
      <c r="Q335" s="109">
        <v>6.72</v>
      </c>
      <c r="R335" s="109">
        <v>71.400000000000006</v>
      </c>
      <c r="S335" s="109">
        <v>6.86</v>
      </c>
      <c r="T335" s="109">
        <v>25.2</v>
      </c>
      <c r="U335" s="109">
        <v>0.68</v>
      </c>
      <c r="V335" s="109">
        <v>18.3</v>
      </c>
    </row>
    <row r="336" spans="1:22" x14ac:dyDescent="0.35">
      <c r="A336" s="158"/>
      <c r="B336" s="109" t="s">
        <v>387</v>
      </c>
      <c r="C336" s="126" t="s">
        <v>226</v>
      </c>
      <c r="D336" s="109">
        <v>14</v>
      </c>
      <c r="E336" s="109">
        <v>63.5</v>
      </c>
      <c r="F336" s="109">
        <v>14</v>
      </c>
      <c r="G336" s="109">
        <v>6.6</v>
      </c>
      <c r="H336" s="109">
        <v>58.3</v>
      </c>
      <c r="I336" s="109">
        <v>5.87</v>
      </c>
      <c r="J336" s="109">
        <v>3.03</v>
      </c>
      <c r="K336" s="109">
        <v>34.6</v>
      </c>
      <c r="L336" s="109">
        <v>25.3</v>
      </c>
      <c r="M336" s="109">
        <v>12.9</v>
      </c>
      <c r="N336" s="109">
        <v>24.4</v>
      </c>
      <c r="O336" s="109">
        <v>1.69</v>
      </c>
      <c r="P336" s="109">
        <v>34.4</v>
      </c>
      <c r="Q336" s="109">
        <v>8.35</v>
      </c>
      <c r="R336" s="109">
        <v>74.599999999999994</v>
      </c>
      <c r="S336" s="109">
        <v>2.2599999999999998</v>
      </c>
      <c r="T336" s="109">
        <v>14.1</v>
      </c>
      <c r="U336" s="109">
        <v>0.43</v>
      </c>
      <c r="V336" s="109">
        <v>16.3</v>
      </c>
    </row>
    <row r="337" spans="1:22" x14ac:dyDescent="0.35">
      <c r="A337" s="158"/>
      <c r="B337" s="109" t="s">
        <v>388</v>
      </c>
      <c r="C337" s="126" t="s">
        <v>228</v>
      </c>
      <c r="D337" s="109">
        <v>18.7</v>
      </c>
      <c r="E337" s="109">
        <v>60.4</v>
      </c>
      <c r="F337" s="109">
        <v>8.4700000000000006</v>
      </c>
      <c r="G337" s="109">
        <v>6.62</v>
      </c>
      <c r="H337" s="109">
        <v>59.5</v>
      </c>
      <c r="I337" s="109">
        <v>2.48</v>
      </c>
      <c r="J337" s="109">
        <v>3.06</v>
      </c>
      <c r="K337" s="109">
        <v>33.299999999999997</v>
      </c>
      <c r="L337" s="109">
        <v>18.3</v>
      </c>
      <c r="M337" s="109">
        <v>13.3</v>
      </c>
      <c r="N337" s="109">
        <v>30.1</v>
      </c>
      <c r="O337" s="109">
        <v>1.79</v>
      </c>
      <c r="P337" s="109">
        <v>42.7</v>
      </c>
      <c r="Q337" s="109">
        <v>4.99</v>
      </c>
      <c r="R337" s="109">
        <v>71.900000000000006</v>
      </c>
      <c r="S337" s="109">
        <v>3.9</v>
      </c>
      <c r="T337" s="109">
        <v>24</v>
      </c>
      <c r="U337" s="109">
        <v>1.1499999999999999</v>
      </c>
      <c r="V337" s="109">
        <v>17.3</v>
      </c>
    </row>
    <row r="338" spans="1:22" x14ac:dyDescent="0.35">
      <c r="A338" s="158"/>
      <c r="B338" s="109" t="s">
        <v>389</v>
      </c>
      <c r="C338" s="126" t="s">
        <v>230</v>
      </c>
      <c r="D338" s="109">
        <v>17.5</v>
      </c>
      <c r="E338" s="109">
        <v>62.2</v>
      </c>
      <c r="F338" s="109">
        <v>6.46</v>
      </c>
      <c r="G338" s="109">
        <v>6.04</v>
      </c>
      <c r="H338" s="109">
        <v>59.3</v>
      </c>
      <c r="I338" s="109">
        <v>1.45</v>
      </c>
      <c r="J338" s="109">
        <v>2.2599999999999998</v>
      </c>
      <c r="K338" s="109">
        <v>33.299999999999997</v>
      </c>
      <c r="L338" s="109">
        <v>14</v>
      </c>
      <c r="M338" s="109">
        <v>12.6</v>
      </c>
      <c r="N338" s="109">
        <v>30</v>
      </c>
      <c r="O338" s="109">
        <v>1.25</v>
      </c>
      <c r="P338" s="109">
        <v>44</v>
      </c>
      <c r="Q338" s="109">
        <v>4.66</v>
      </c>
      <c r="R338" s="109">
        <v>71.7</v>
      </c>
      <c r="S338" s="109">
        <v>8.08</v>
      </c>
      <c r="T338" s="109">
        <v>29.9</v>
      </c>
      <c r="U338" s="109">
        <v>0.64</v>
      </c>
      <c r="V338" s="109">
        <v>20.9</v>
      </c>
    </row>
    <row r="339" spans="1:22" x14ac:dyDescent="0.35">
      <c r="A339" s="158"/>
      <c r="B339" s="109" t="s">
        <v>390</v>
      </c>
      <c r="C339" s="126" t="s">
        <v>232</v>
      </c>
      <c r="D339" s="109">
        <v>42.6</v>
      </c>
      <c r="E339" s="109">
        <v>70.400000000000006</v>
      </c>
      <c r="F339" s="109">
        <v>4.8600000000000003</v>
      </c>
      <c r="G339" s="109">
        <v>5.17</v>
      </c>
      <c r="H339" s="109">
        <v>60.6</v>
      </c>
      <c r="I339" s="109">
        <v>1.8</v>
      </c>
      <c r="J339" s="109">
        <v>2.39</v>
      </c>
      <c r="K339" s="109">
        <v>31.4</v>
      </c>
      <c r="L339" s="109">
        <v>11.6</v>
      </c>
      <c r="M339" s="109">
        <v>10.5</v>
      </c>
      <c r="N339" s="109">
        <v>23.9</v>
      </c>
      <c r="O339" s="109">
        <v>1.1399999999999999</v>
      </c>
      <c r="P339" s="109">
        <v>31.7</v>
      </c>
      <c r="Q339" s="109">
        <v>2.79</v>
      </c>
      <c r="R339" s="109">
        <v>69.2</v>
      </c>
      <c r="S339" s="109">
        <v>6.62</v>
      </c>
      <c r="T339" s="109">
        <v>26</v>
      </c>
      <c r="U339" s="109">
        <v>2.87</v>
      </c>
      <c r="V339" s="109">
        <v>20.7</v>
      </c>
    </row>
    <row r="340" spans="1:22" x14ac:dyDescent="0.35">
      <c r="A340" s="158"/>
      <c r="B340" s="109" t="s">
        <v>391</v>
      </c>
      <c r="C340" s="126" t="s">
        <v>234</v>
      </c>
      <c r="D340" s="109">
        <v>22.5</v>
      </c>
      <c r="E340" s="109">
        <v>68.400000000000006</v>
      </c>
      <c r="F340" s="109">
        <v>7.88</v>
      </c>
      <c r="G340" s="109">
        <v>6.58</v>
      </c>
      <c r="H340" s="109">
        <v>56.5</v>
      </c>
      <c r="I340" s="109">
        <v>2.1</v>
      </c>
      <c r="J340" s="109">
        <v>3.2</v>
      </c>
      <c r="K340" s="109">
        <v>35.4</v>
      </c>
      <c r="L340" s="109">
        <v>18.2</v>
      </c>
      <c r="M340" s="109">
        <v>9.92</v>
      </c>
      <c r="N340" s="109">
        <v>22.1</v>
      </c>
      <c r="O340" s="109">
        <v>1.1399999999999999</v>
      </c>
      <c r="P340" s="109">
        <v>45.8</v>
      </c>
      <c r="Q340" s="109">
        <v>6.39</v>
      </c>
      <c r="R340" s="109">
        <v>70.099999999999994</v>
      </c>
      <c r="S340" s="109">
        <v>4.33</v>
      </c>
      <c r="T340" s="109">
        <v>21.5</v>
      </c>
      <c r="U340" s="109">
        <v>0.63</v>
      </c>
      <c r="V340" s="109">
        <v>13.8</v>
      </c>
    </row>
    <row r="341" spans="1:22" x14ac:dyDescent="0.35">
      <c r="A341" s="158"/>
      <c r="B341" s="109" t="s">
        <v>392</v>
      </c>
      <c r="C341" s="126" t="s">
        <v>236</v>
      </c>
      <c r="D341" s="109">
        <v>23.5</v>
      </c>
      <c r="E341" s="109">
        <v>64.3</v>
      </c>
      <c r="F341" s="109">
        <v>7.61</v>
      </c>
      <c r="G341" s="109">
        <v>5.59</v>
      </c>
      <c r="H341" s="109">
        <v>57.1</v>
      </c>
      <c r="I341" s="109">
        <v>1.33</v>
      </c>
      <c r="J341" s="109">
        <v>2.41</v>
      </c>
      <c r="K341" s="109">
        <v>34.700000000000003</v>
      </c>
      <c r="L341" s="109">
        <v>17.399999999999999</v>
      </c>
      <c r="M341" s="109">
        <v>11</v>
      </c>
      <c r="N341" s="109">
        <v>27.5</v>
      </c>
      <c r="O341" s="109">
        <v>1.41</v>
      </c>
      <c r="P341" s="109">
        <v>58.9</v>
      </c>
      <c r="Q341" s="109">
        <v>5.49</v>
      </c>
      <c r="R341" s="109">
        <v>70.7</v>
      </c>
      <c r="S341" s="109">
        <v>5.07</v>
      </c>
      <c r="T341" s="109">
        <v>23.5</v>
      </c>
      <c r="U341" s="109">
        <v>0.68</v>
      </c>
      <c r="V341" s="109">
        <v>21.9</v>
      </c>
    </row>
    <row r="342" spans="1:22" x14ac:dyDescent="0.35">
      <c r="A342" s="158"/>
      <c r="C342" s="126" t="s">
        <v>238</v>
      </c>
      <c r="D342" s="130" t="s">
        <v>162</v>
      </c>
      <c r="E342" s="130" t="s">
        <v>162</v>
      </c>
      <c r="F342" s="130" t="s">
        <v>162</v>
      </c>
      <c r="G342" s="130" t="s">
        <v>162</v>
      </c>
      <c r="H342" s="130" t="s">
        <v>162</v>
      </c>
      <c r="I342" s="130" t="s">
        <v>162</v>
      </c>
      <c r="J342" s="130" t="s">
        <v>162</v>
      </c>
      <c r="K342" s="130" t="s">
        <v>162</v>
      </c>
      <c r="L342" s="130" t="s">
        <v>162</v>
      </c>
      <c r="M342" s="130" t="s">
        <v>162</v>
      </c>
      <c r="N342" s="130" t="s">
        <v>162</v>
      </c>
      <c r="O342" s="130" t="s">
        <v>162</v>
      </c>
      <c r="P342" s="130" t="s">
        <v>162</v>
      </c>
      <c r="Q342" s="130" t="s">
        <v>162</v>
      </c>
      <c r="R342" s="130" t="s">
        <v>162</v>
      </c>
      <c r="S342" s="130" t="s">
        <v>162</v>
      </c>
      <c r="T342" s="130" t="s">
        <v>162</v>
      </c>
      <c r="U342" s="130" t="s">
        <v>162</v>
      </c>
      <c r="V342" s="130" t="s">
        <v>162</v>
      </c>
    </row>
    <row r="343" spans="1:22" x14ac:dyDescent="0.35">
      <c r="A343" s="158"/>
      <c r="C343" s="126"/>
    </row>
    <row r="344" spans="1:22" x14ac:dyDescent="0.35">
      <c r="A344" s="158"/>
      <c r="B344" s="126" t="s">
        <v>264</v>
      </c>
    </row>
    <row r="345" spans="1:22" x14ac:dyDescent="0.35">
      <c r="A345" s="158"/>
      <c r="B345" s="124" t="s">
        <v>0</v>
      </c>
    </row>
    <row r="346" spans="1:22" x14ac:dyDescent="0.35">
      <c r="A346" s="158"/>
      <c r="C346" s="126" t="s">
        <v>265</v>
      </c>
      <c r="D346" s="109">
        <f t="shared" ref="D346:V346" si="110">AVERAGE(D302:D303)</f>
        <v>18.649999999999999</v>
      </c>
      <c r="E346" s="109">
        <f t="shared" si="110"/>
        <v>47.599999999999994</v>
      </c>
      <c r="F346" s="109">
        <f t="shared" si="110"/>
        <v>4.96</v>
      </c>
      <c r="G346" s="109">
        <f t="shared" si="110"/>
        <v>2.5650000000000004</v>
      </c>
      <c r="H346" s="109">
        <f t="shared" si="110"/>
        <v>71.150000000000006</v>
      </c>
      <c r="I346" s="109">
        <f t="shared" si="110"/>
        <v>2.2599999999999998</v>
      </c>
      <c r="J346" s="109">
        <f t="shared" si="110"/>
        <v>1.72</v>
      </c>
      <c r="K346" s="109">
        <f t="shared" si="110"/>
        <v>14.05</v>
      </c>
      <c r="L346" s="109">
        <f t="shared" si="110"/>
        <v>9.99</v>
      </c>
      <c r="M346" s="109">
        <f t="shared" si="110"/>
        <v>5.3849999999999998</v>
      </c>
      <c r="N346" s="109">
        <f t="shared" si="110"/>
        <v>46.150000000000006</v>
      </c>
      <c r="O346" s="109">
        <f t="shared" si="110"/>
        <v>0.59499999999999997</v>
      </c>
      <c r="P346" s="109">
        <f t="shared" si="110"/>
        <v>39.349999999999994</v>
      </c>
      <c r="Q346" s="109">
        <f t="shared" si="110"/>
        <v>3.48</v>
      </c>
      <c r="R346" s="109">
        <f t="shared" si="110"/>
        <v>59.55</v>
      </c>
      <c r="S346" s="109">
        <f t="shared" si="110"/>
        <v>1.8199999999999998</v>
      </c>
      <c r="T346" s="109">
        <f t="shared" si="110"/>
        <v>3.9</v>
      </c>
      <c r="U346" s="109">
        <f t="shared" si="110"/>
        <v>0.56000000000000005</v>
      </c>
      <c r="V346" s="109">
        <f t="shared" si="110"/>
        <v>8.9450000000000003</v>
      </c>
    </row>
    <row r="347" spans="1:22" x14ac:dyDescent="0.35">
      <c r="A347" s="158"/>
      <c r="C347" s="126" t="s">
        <v>266</v>
      </c>
      <c r="D347" s="109">
        <v>100</v>
      </c>
      <c r="E347" s="109">
        <v>100</v>
      </c>
      <c r="F347" s="109">
        <v>100</v>
      </c>
      <c r="G347" s="109">
        <v>100</v>
      </c>
      <c r="H347" s="109">
        <v>100</v>
      </c>
      <c r="I347" s="109">
        <v>100</v>
      </c>
      <c r="J347" s="109">
        <v>100</v>
      </c>
      <c r="K347" s="109">
        <v>100</v>
      </c>
      <c r="L347" s="109">
        <v>100</v>
      </c>
      <c r="M347" s="109">
        <v>100</v>
      </c>
      <c r="N347" s="109">
        <v>100</v>
      </c>
      <c r="O347" s="109">
        <v>100</v>
      </c>
      <c r="P347" s="109">
        <v>100</v>
      </c>
      <c r="Q347" s="109">
        <v>100</v>
      </c>
      <c r="R347" s="109">
        <v>100</v>
      </c>
      <c r="S347" s="109">
        <v>100</v>
      </c>
      <c r="T347" s="109">
        <v>100</v>
      </c>
      <c r="U347" s="109">
        <v>100</v>
      </c>
      <c r="V347" s="109">
        <v>100</v>
      </c>
    </row>
    <row r="348" spans="1:22" x14ac:dyDescent="0.35">
      <c r="A348" s="158"/>
      <c r="C348" s="126" t="s">
        <v>220</v>
      </c>
      <c r="D348" s="128">
        <f t="shared" ref="D348:V348" si="111">D304/D346*100</f>
        <v>54.155495978552281</v>
      </c>
      <c r="E348" s="128">
        <f t="shared" si="111"/>
        <v>99.159663865546236</v>
      </c>
      <c r="F348" s="128">
        <f t="shared" si="111"/>
        <v>70.967741935483872</v>
      </c>
      <c r="G348" s="128">
        <f t="shared" si="111"/>
        <v>33.138401559454181</v>
      </c>
      <c r="H348" s="128">
        <f t="shared" si="111"/>
        <v>106.39494026704146</v>
      </c>
      <c r="I348" s="128">
        <f t="shared" si="111"/>
        <v>97.787610619469035</v>
      </c>
      <c r="J348" s="128">
        <f t="shared" si="111"/>
        <v>40.697674418604649</v>
      </c>
      <c r="K348" s="128">
        <f t="shared" si="111"/>
        <v>97.508896797153014</v>
      </c>
      <c r="L348" s="128">
        <f t="shared" si="111"/>
        <v>89.489489489489486</v>
      </c>
      <c r="M348" s="128">
        <f t="shared" si="111"/>
        <v>26.18384401114206</v>
      </c>
      <c r="N348" s="128">
        <f t="shared" si="111"/>
        <v>94.041170097508115</v>
      </c>
      <c r="O348" s="128">
        <f t="shared" si="111"/>
        <v>115.96638655462183</v>
      </c>
      <c r="P348" s="128">
        <f t="shared" si="111"/>
        <v>106.73443456162643</v>
      </c>
      <c r="Q348" s="128">
        <f t="shared" si="111"/>
        <v>120.11494252873563</v>
      </c>
      <c r="R348" s="128">
        <f t="shared" si="111"/>
        <v>101.42737195633921</v>
      </c>
      <c r="S348" s="128">
        <f t="shared" si="111"/>
        <v>217.03296703296706</v>
      </c>
      <c r="T348" s="128">
        <f t="shared" si="111"/>
        <v>24.358974358974358</v>
      </c>
      <c r="U348" s="128">
        <f t="shared" si="111"/>
        <v>132.14285714285714</v>
      </c>
      <c r="V348" s="128">
        <f t="shared" si="111"/>
        <v>167.69144773616546</v>
      </c>
    </row>
    <row r="349" spans="1:22" x14ac:dyDescent="0.35">
      <c r="A349" s="158"/>
      <c r="C349" s="126" t="s">
        <v>222</v>
      </c>
      <c r="D349" s="128">
        <f t="shared" ref="D349:V349" si="112">D305/D346*100</f>
        <v>69.168900804289549</v>
      </c>
      <c r="E349" s="128">
        <f t="shared" si="112"/>
        <v>118.06722689075633</v>
      </c>
      <c r="F349" s="128">
        <f t="shared" si="112"/>
        <v>156.65322580645159</v>
      </c>
      <c r="G349" s="128">
        <f t="shared" si="112"/>
        <v>34.307992202729039</v>
      </c>
      <c r="H349" s="128">
        <f t="shared" si="112"/>
        <v>95.572733661278988</v>
      </c>
      <c r="I349" s="128">
        <f t="shared" si="112"/>
        <v>139.82300884955754</v>
      </c>
      <c r="J349" s="128">
        <f t="shared" si="112"/>
        <v>33.720930232558139</v>
      </c>
      <c r="K349" s="128">
        <f t="shared" si="112"/>
        <v>120.99644128113877</v>
      </c>
      <c r="L349" s="128">
        <f t="shared" si="112"/>
        <v>150.15015015015015</v>
      </c>
      <c r="M349" s="128">
        <f t="shared" si="112"/>
        <v>34.354688950789232</v>
      </c>
      <c r="N349" s="128">
        <f t="shared" si="112"/>
        <v>71.289274106175498</v>
      </c>
      <c r="O349" s="128">
        <f t="shared" si="112"/>
        <v>122.68907563025211</v>
      </c>
      <c r="P349" s="128">
        <f t="shared" si="112"/>
        <v>122.7445997458704</v>
      </c>
      <c r="Q349" s="128">
        <f t="shared" si="112"/>
        <v>233.62068965517241</v>
      </c>
      <c r="R349" s="128">
        <f t="shared" si="112"/>
        <v>119.56339210747274</v>
      </c>
      <c r="S349" s="128">
        <f t="shared" si="112"/>
        <v>71.428571428571445</v>
      </c>
      <c r="T349" s="128">
        <f t="shared" si="112"/>
        <v>7.4358974358974361</v>
      </c>
      <c r="U349" s="128">
        <f t="shared" si="112"/>
        <v>94.642857142857139</v>
      </c>
      <c r="V349" s="128">
        <f t="shared" si="112"/>
        <v>182.22470653996646</v>
      </c>
    </row>
    <row r="350" spans="1:22" x14ac:dyDescent="0.35">
      <c r="A350" s="158"/>
      <c r="C350" s="126" t="s">
        <v>224</v>
      </c>
      <c r="D350" s="128">
        <f t="shared" ref="D350:V350" si="113">D306/D346*100</f>
        <v>64.879356568364614</v>
      </c>
      <c r="E350" s="128">
        <f t="shared" si="113"/>
        <v>116.59663865546219</v>
      </c>
      <c r="F350" s="128">
        <f t="shared" si="113"/>
        <v>144.75806451612902</v>
      </c>
      <c r="G350" s="128">
        <f t="shared" si="113"/>
        <v>55.750487329434684</v>
      </c>
      <c r="H350" s="128">
        <f t="shared" si="113"/>
        <v>88.404778636683062</v>
      </c>
      <c r="I350" s="128">
        <f t="shared" si="113"/>
        <v>140.26548672566372</v>
      </c>
      <c r="J350" s="128">
        <f t="shared" si="113"/>
        <v>64.534883720930239</v>
      </c>
      <c r="K350" s="128">
        <f t="shared" si="113"/>
        <v>202.13523131672594</v>
      </c>
      <c r="L350" s="128">
        <f t="shared" si="113"/>
        <v>169.16916916916915</v>
      </c>
      <c r="M350" s="128">
        <f t="shared" si="113"/>
        <v>42.5255338904364</v>
      </c>
      <c r="N350" s="128">
        <f t="shared" si="113"/>
        <v>77.573131094257846</v>
      </c>
      <c r="O350" s="128">
        <f t="shared" si="113"/>
        <v>554.62184873949582</v>
      </c>
      <c r="P350" s="128">
        <f t="shared" si="113"/>
        <v>140.27954256670904</v>
      </c>
      <c r="Q350" s="128">
        <f t="shared" si="113"/>
        <v>167.24137931034483</v>
      </c>
      <c r="R350" s="128">
        <f t="shared" si="113"/>
        <v>104.78589420654912</v>
      </c>
      <c r="S350" s="128">
        <f t="shared" si="113"/>
        <v>67.032967032967036</v>
      </c>
      <c r="T350" s="128">
        <f t="shared" si="113"/>
        <v>68.205128205128204</v>
      </c>
      <c r="U350" s="128">
        <f t="shared" si="113"/>
        <v>592.85714285714278</v>
      </c>
      <c r="V350" s="128">
        <f t="shared" si="113"/>
        <v>80.044717719396303</v>
      </c>
    </row>
    <row r="351" spans="1:22" x14ac:dyDescent="0.35">
      <c r="A351" s="158"/>
      <c r="C351" s="126" t="s">
        <v>226</v>
      </c>
      <c r="D351" s="128">
        <f t="shared" ref="D351:V351" si="114">D307/D346*100</f>
        <v>64.343163538874009</v>
      </c>
      <c r="E351" s="128">
        <f t="shared" si="114"/>
        <v>114.49579831932775</v>
      </c>
      <c r="F351" s="128">
        <f t="shared" si="114"/>
        <v>180.24193548387095</v>
      </c>
      <c r="G351" s="128">
        <f t="shared" si="114"/>
        <v>72.514619883040936</v>
      </c>
      <c r="H351" s="128">
        <f t="shared" si="114"/>
        <v>95.572733661278988</v>
      </c>
      <c r="I351" s="128">
        <f t="shared" si="114"/>
        <v>114.15929203539825</v>
      </c>
      <c r="J351" s="128">
        <f t="shared" si="114"/>
        <v>56.97674418604651</v>
      </c>
      <c r="K351" s="128">
        <f t="shared" si="114"/>
        <v>143.77224199288256</v>
      </c>
      <c r="L351" s="128">
        <f t="shared" si="114"/>
        <v>188.18818818818818</v>
      </c>
      <c r="M351" s="128">
        <f t="shared" si="114"/>
        <v>88.022284122562681</v>
      </c>
      <c r="N351" s="128">
        <f t="shared" si="114"/>
        <v>80.606717226435535</v>
      </c>
      <c r="O351" s="128">
        <f t="shared" si="114"/>
        <v>872.26890756302532</v>
      </c>
      <c r="P351" s="128">
        <f t="shared" si="114"/>
        <v>179.16137229987297</v>
      </c>
      <c r="Q351" s="128">
        <f t="shared" si="114"/>
        <v>154.59770114942529</v>
      </c>
      <c r="R351" s="128">
        <f t="shared" si="114"/>
        <v>116.03694374475231</v>
      </c>
      <c r="S351" s="128">
        <f t="shared" si="114"/>
        <v>179.12087912087912</v>
      </c>
      <c r="T351" s="128">
        <f t="shared" si="114"/>
        <v>92.307692307692307</v>
      </c>
      <c r="U351" s="128">
        <f t="shared" si="114"/>
        <v>228.57142857142856</v>
      </c>
      <c r="V351" s="128">
        <f t="shared" si="114"/>
        <v>66.852990497484626</v>
      </c>
    </row>
    <row r="352" spans="1:22" x14ac:dyDescent="0.35">
      <c r="A352" s="158"/>
      <c r="C352" s="126" t="s">
        <v>228</v>
      </c>
      <c r="D352" s="128">
        <f t="shared" ref="D352:V352" si="115">D308/D346*100</f>
        <v>62.734584450402139</v>
      </c>
      <c r="E352" s="128">
        <f t="shared" si="115"/>
        <v>121.42857142857144</v>
      </c>
      <c r="F352" s="128">
        <f t="shared" si="115"/>
        <v>280.24193548387098</v>
      </c>
      <c r="G352" s="128">
        <f t="shared" si="115"/>
        <v>132.16374269005846</v>
      </c>
      <c r="H352" s="128">
        <f t="shared" si="115"/>
        <v>89.388615600843281</v>
      </c>
      <c r="I352" s="128">
        <f t="shared" si="115"/>
        <v>285.39823008849561</v>
      </c>
      <c r="J352" s="128">
        <f t="shared" si="115"/>
        <v>76.744186046511629</v>
      </c>
      <c r="K352" s="128">
        <f t="shared" si="115"/>
        <v>151.60142348754448</v>
      </c>
      <c r="L352" s="128">
        <f t="shared" si="115"/>
        <v>248.24824824824825</v>
      </c>
      <c r="M352" s="128">
        <f t="shared" si="115"/>
        <v>158.40297121634168</v>
      </c>
      <c r="N352" s="128">
        <f t="shared" si="115"/>
        <v>67.605633802816882</v>
      </c>
      <c r="O352" s="128">
        <f t="shared" si="115"/>
        <v>1379.8319327731094</v>
      </c>
      <c r="P352" s="128">
        <f t="shared" si="115"/>
        <v>185.51461245235072</v>
      </c>
      <c r="Q352" s="128">
        <f t="shared" si="115"/>
        <v>242.81609195402299</v>
      </c>
      <c r="R352" s="128">
        <f t="shared" si="115"/>
        <v>120.23509655751469</v>
      </c>
      <c r="S352" s="128">
        <f t="shared" si="115"/>
        <v>227.47252747252747</v>
      </c>
      <c r="T352" s="128">
        <f t="shared" si="115"/>
        <v>164.35897435897436</v>
      </c>
      <c r="U352" s="128">
        <f t="shared" si="115"/>
        <v>153.57142857142856</v>
      </c>
      <c r="V352" s="128">
        <f t="shared" si="115"/>
        <v>143.0967020681945</v>
      </c>
    </row>
    <row r="353" spans="1:22" x14ac:dyDescent="0.35">
      <c r="A353" s="158"/>
      <c r="C353" s="126" t="s">
        <v>230</v>
      </c>
      <c r="D353" s="128">
        <f t="shared" ref="D353:V353" si="116">D309/D346*100</f>
        <v>44.66487935656837</v>
      </c>
      <c r="E353" s="128">
        <f t="shared" si="116"/>
        <v>91.596638655462201</v>
      </c>
      <c r="F353" s="128">
        <f t="shared" si="116"/>
        <v>217.741935483871</v>
      </c>
      <c r="G353" s="128">
        <f t="shared" si="116"/>
        <v>169.98050682261209</v>
      </c>
      <c r="H353" s="128">
        <f t="shared" si="116"/>
        <v>98.243148278285304</v>
      </c>
      <c r="I353" s="128">
        <f t="shared" si="116"/>
        <v>387.61061946902657</v>
      </c>
      <c r="J353" s="128">
        <f t="shared" si="116"/>
        <v>150</v>
      </c>
      <c r="K353" s="128">
        <f t="shared" si="116"/>
        <v>124.55516014234875</v>
      </c>
      <c r="L353" s="128">
        <f t="shared" si="116"/>
        <v>218.21821821821823</v>
      </c>
      <c r="M353" s="128">
        <f t="shared" si="116"/>
        <v>183.28690807799441</v>
      </c>
      <c r="N353" s="128">
        <f t="shared" si="116"/>
        <v>110.50920910075838</v>
      </c>
      <c r="O353" s="128">
        <f t="shared" si="116"/>
        <v>905.88235294117646</v>
      </c>
      <c r="P353" s="128">
        <f t="shared" si="116"/>
        <v>206.09911054637865</v>
      </c>
      <c r="Q353" s="128">
        <f t="shared" si="116"/>
        <v>87.931034482758619</v>
      </c>
      <c r="R353" s="128">
        <f t="shared" si="116"/>
        <v>104.28211586901763</v>
      </c>
      <c r="S353" s="128">
        <f t="shared" si="116"/>
        <v>232.41758241758248</v>
      </c>
      <c r="T353" s="128">
        <f t="shared" si="116"/>
        <v>164.61538461538461</v>
      </c>
      <c r="U353" s="128">
        <f t="shared" si="116"/>
        <v>178.57142857142856</v>
      </c>
      <c r="V353" s="128">
        <f t="shared" si="116"/>
        <v>380.10061486864169</v>
      </c>
    </row>
    <row r="354" spans="1:22" x14ac:dyDescent="0.35">
      <c r="A354" s="158"/>
      <c r="C354" s="126" t="s">
        <v>232</v>
      </c>
      <c r="D354" s="128">
        <f t="shared" ref="D354:V354" si="117">D310/D346*100</f>
        <v>92.225201072386071</v>
      </c>
      <c r="E354" s="128">
        <f t="shared" si="117"/>
        <v>110.50420168067228</v>
      </c>
      <c r="F354" s="128">
        <f t="shared" si="117"/>
        <v>411.29032258064512</v>
      </c>
      <c r="G354" s="128">
        <f t="shared" si="117"/>
        <v>202.33918128654969</v>
      </c>
      <c r="H354" s="128">
        <f t="shared" si="117"/>
        <v>80.815179198875612</v>
      </c>
      <c r="I354" s="128">
        <f t="shared" si="117"/>
        <v>426.99115044247799</v>
      </c>
      <c r="J354" s="128">
        <f t="shared" si="117"/>
        <v>128.48837209302326</v>
      </c>
      <c r="K354" s="128">
        <f t="shared" si="117"/>
        <v>132.38434163701066</v>
      </c>
      <c r="L354" s="128">
        <f t="shared" si="117"/>
        <v>288.2882882882883</v>
      </c>
      <c r="M354" s="128">
        <f t="shared" si="117"/>
        <v>215.41318477251625</v>
      </c>
      <c r="N354" s="128">
        <f t="shared" si="117"/>
        <v>76.056338028169009</v>
      </c>
      <c r="O354" s="128">
        <f t="shared" si="117"/>
        <v>1502.5210084033613</v>
      </c>
      <c r="P354" s="128">
        <f t="shared" si="117"/>
        <v>227.70012706480304</v>
      </c>
      <c r="Q354" s="128">
        <f t="shared" si="117"/>
        <v>263.79310344827587</v>
      </c>
      <c r="R354" s="128">
        <f t="shared" si="117"/>
        <v>119.05961376994124</v>
      </c>
      <c r="S354" s="128">
        <f t="shared" si="117"/>
        <v>497.8021978021979</v>
      </c>
      <c r="T354" s="128">
        <f t="shared" si="117"/>
        <v>310.25641025641028</v>
      </c>
      <c r="U354" s="128">
        <f t="shared" si="117"/>
        <v>453.57142857142856</v>
      </c>
      <c r="V354" s="128">
        <f t="shared" si="117"/>
        <v>367.80324203465619</v>
      </c>
    </row>
    <row r="355" spans="1:22" x14ac:dyDescent="0.35">
      <c r="A355" s="158"/>
      <c r="C355" s="126" t="s">
        <v>234</v>
      </c>
      <c r="D355" s="128">
        <f t="shared" ref="D355:V355" si="118">D311/D346*100</f>
        <v>129.75871313672923</v>
      </c>
      <c r="E355" s="128">
        <f t="shared" si="118"/>
        <v>109.45378151260505</v>
      </c>
      <c r="F355" s="128">
        <f t="shared" si="118"/>
        <v>288.30645161290323</v>
      </c>
      <c r="G355" s="128">
        <f t="shared" si="118"/>
        <v>123.9766081871345</v>
      </c>
      <c r="H355" s="128">
        <f t="shared" si="118"/>
        <v>84.609978917779344</v>
      </c>
      <c r="I355" s="128">
        <f t="shared" si="118"/>
        <v>157.07964601769913</v>
      </c>
      <c r="J355" s="128">
        <f t="shared" si="118"/>
        <v>136.04651162790697</v>
      </c>
      <c r="K355" s="128">
        <f t="shared" si="118"/>
        <v>160.14234875444839</v>
      </c>
      <c r="L355" s="128">
        <f t="shared" si="118"/>
        <v>240.24024024024024</v>
      </c>
      <c r="M355" s="128">
        <f t="shared" si="118"/>
        <v>104.92107706592387</v>
      </c>
      <c r="N355" s="128">
        <f t="shared" si="118"/>
        <v>79.306608884073668</v>
      </c>
      <c r="O355" s="128">
        <f t="shared" si="118"/>
        <v>776.47058823529414</v>
      </c>
      <c r="P355" s="128">
        <f t="shared" si="118"/>
        <v>217.28081321473957</v>
      </c>
      <c r="Q355" s="128">
        <f t="shared" si="118"/>
        <v>203.73563218390802</v>
      </c>
      <c r="R355" s="128">
        <f t="shared" si="118"/>
        <v>119.56339210747274</v>
      </c>
      <c r="S355" s="128">
        <f t="shared" si="118"/>
        <v>228.02197802197804</v>
      </c>
      <c r="T355" s="128">
        <f t="shared" si="118"/>
        <v>79.230769230769226</v>
      </c>
      <c r="U355" s="128">
        <f t="shared" si="118"/>
        <v>410.71428571428567</v>
      </c>
      <c r="V355" s="128">
        <f t="shared" si="118"/>
        <v>415.87479038569029</v>
      </c>
    </row>
    <row r="356" spans="1:22" x14ac:dyDescent="0.35">
      <c r="A356" s="158"/>
      <c r="C356" s="126" t="s">
        <v>236</v>
      </c>
      <c r="D356" s="128">
        <f t="shared" ref="D356:V356" si="119">D312/D346*100</f>
        <v>68.096514745308312</v>
      </c>
      <c r="E356" s="128">
        <f t="shared" si="119"/>
        <v>131.30252100840337</v>
      </c>
      <c r="F356" s="128">
        <f t="shared" si="119"/>
        <v>399.19354838709683</v>
      </c>
      <c r="G356" s="128">
        <f t="shared" si="119"/>
        <v>141.13060428849903</v>
      </c>
      <c r="H356" s="128">
        <f t="shared" si="119"/>
        <v>71.539002108222064</v>
      </c>
      <c r="I356" s="128">
        <f t="shared" si="119"/>
        <v>364.60176991150445</v>
      </c>
      <c r="J356" s="128">
        <f t="shared" si="119"/>
        <v>170.34883720930233</v>
      </c>
      <c r="K356" s="128">
        <f t="shared" si="119"/>
        <v>302.49110320284694</v>
      </c>
      <c r="L356" s="128">
        <f t="shared" si="119"/>
        <v>403.40340340340333</v>
      </c>
      <c r="M356" s="128">
        <f t="shared" si="119"/>
        <v>83.75116063138347</v>
      </c>
      <c r="N356" s="128">
        <f t="shared" si="119"/>
        <v>51.787648970747554</v>
      </c>
      <c r="O356" s="128">
        <f t="shared" si="119"/>
        <v>757.98319327731087</v>
      </c>
      <c r="P356" s="128">
        <f t="shared" si="119"/>
        <v>216.51842439644224</v>
      </c>
      <c r="Q356" s="128">
        <f t="shared" si="119"/>
        <v>270.40229885057471</v>
      </c>
      <c r="R356" s="128">
        <f t="shared" si="119"/>
        <v>108.64819479429053</v>
      </c>
      <c r="S356" s="128">
        <f t="shared" si="119"/>
        <v>141.20879120879121</v>
      </c>
      <c r="T356" s="128">
        <f t="shared" si="119"/>
        <v>74.871794871794876</v>
      </c>
      <c r="U356" s="128">
        <f t="shared" si="119"/>
        <v>312.49999999999994</v>
      </c>
      <c r="V356" s="128">
        <f t="shared" si="119"/>
        <v>472.88988261598649</v>
      </c>
    </row>
    <row r="357" spans="1:22" x14ac:dyDescent="0.35">
      <c r="A357" s="158"/>
      <c r="C357" s="126" t="s">
        <v>238</v>
      </c>
      <c r="D357" s="128">
        <f t="shared" ref="D357:V357" si="120">D313/D346*100</f>
        <v>58.445040214477217</v>
      </c>
      <c r="E357" s="128">
        <f t="shared" si="120"/>
        <v>118.90756302521011</v>
      </c>
      <c r="F357" s="128">
        <f t="shared" si="120"/>
        <v>379.03225806451616</v>
      </c>
      <c r="G357" s="128">
        <f t="shared" si="120"/>
        <v>135.28265107212474</v>
      </c>
      <c r="H357" s="128">
        <f t="shared" si="120"/>
        <v>82.642304989458879</v>
      </c>
      <c r="I357" s="128">
        <f t="shared" si="120"/>
        <v>401.3274336283186</v>
      </c>
      <c r="J357" s="128">
        <f t="shared" si="120"/>
        <v>147.67441860465115</v>
      </c>
      <c r="K357" s="128">
        <f t="shared" si="120"/>
        <v>140.92526690391458</v>
      </c>
      <c r="L357" s="128">
        <f t="shared" si="120"/>
        <v>283.28328328328325</v>
      </c>
      <c r="M357" s="128">
        <f t="shared" si="120"/>
        <v>119.77715877437328</v>
      </c>
      <c r="N357" s="128">
        <f t="shared" si="120"/>
        <v>74.972914409534113</v>
      </c>
      <c r="O357" s="128">
        <f t="shared" si="120"/>
        <v>638.65546218487395</v>
      </c>
      <c r="P357" s="128">
        <f t="shared" si="120"/>
        <v>212.45235069885643</v>
      </c>
      <c r="Q357" s="128">
        <f t="shared" si="120"/>
        <v>154.88505747126436</v>
      </c>
      <c r="R357" s="128">
        <f t="shared" si="120"/>
        <v>118.21998320738875</v>
      </c>
      <c r="S357" s="128">
        <f t="shared" si="120"/>
        <v>220.8791208791209</v>
      </c>
      <c r="T357" s="128">
        <f t="shared" si="120"/>
        <v>150.5128205128205</v>
      </c>
      <c r="U357" s="128">
        <f t="shared" si="120"/>
        <v>303.5714285714285</v>
      </c>
      <c r="V357" s="128">
        <f t="shared" si="120"/>
        <v>225.82448295136945</v>
      </c>
    </row>
    <row r="358" spans="1:22" x14ac:dyDescent="0.35">
      <c r="A358" s="158"/>
    </row>
    <row r="359" spans="1:22" x14ac:dyDescent="0.35">
      <c r="A359" s="158"/>
      <c r="B359" s="124" t="s">
        <v>50</v>
      </c>
    </row>
    <row r="360" spans="1:22" x14ac:dyDescent="0.35">
      <c r="A360" s="158"/>
      <c r="C360" s="126" t="s">
        <v>265</v>
      </c>
      <c r="D360" s="109">
        <f t="shared" ref="D360:V360" si="121">AVERAGE(D316:D317)</f>
        <v>41.95</v>
      </c>
      <c r="E360" s="109">
        <f t="shared" si="121"/>
        <v>69.449999999999989</v>
      </c>
      <c r="F360" s="109">
        <f t="shared" si="121"/>
        <v>4.6400000000000006</v>
      </c>
      <c r="G360" s="109">
        <f t="shared" si="121"/>
        <v>2.7199999999999998</v>
      </c>
      <c r="H360" s="109">
        <f t="shared" si="121"/>
        <v>62.85</v>
      </c>
      <c r="I360" s="109">
        <f t="shared" si="121"/>
        <v>6.0650000000000004</v>
      </c>
      <c r="J360" s="109">
        <f t="shared" si="121"/>
        <v>1.9249999999999998</v>
      </c>
      <c r="K360" s="109">
        <f t="shared" si="121"/>
        <v>30.2</v>
      </c>
      <c r="L360" s="109">
        <f t="shared" si="121"/>
        <v>9.870000000000001</v>
      </c>
      <c r="M360" s="109">
        <f t="shared" si="121"/>
        <v>4.2549999999999999</v>
      </c>
      <c r="N360" s="109">
        <f t="shared" si="121"/>
        <v>25.1</v>
      </c>
      <c r="O360" s="109">
        <f t="shared" si="121"/>
        <v>3.3</v>
      </c>
      <c r="P360" s="109">
        <f t="shared" si="121"/>
        <v>36.200000000000003</v>
      </c>
      <c r="Q360" s="109">
        <f t="shared" si="121"/>
        <v>1.7000000000000002</v>
      </c>
      <c r="R360" s="109">
        <f t="shared" si="121"/>
        <v>30.450000000000003</v>
      </c>
      <c r="S360" s="109">
        <f t="shared" si="121"/>
        <v>1.675</v>
      </c>
      <c r="T360" s="109">
        <f t="shared" si="121"/>
        <v>8.7449999999999992</v>
      </c>
      <c r="U360" s="109">
        <f t="shared" si="121"/>
        <v>1.17</v>
      </c>
      <c r="V360" s="109">
        <f t="shared" si="121"/>
        <v>23.049999999999997</v>
      </c>
    </row>
    <row r="361" spans="1:22" x14ac:dyDescent="0.35">
      <c r="A361" s="158"/>
      <c r="C361" s="126" t="s">
        <v>266</v>
      </c>
      <c r="D361" s="109">
        <v>100</v>
      </c>
      <c r="E361" s="109">
        <v>100</v>
      </c>
      <c r="F361" s="109">
        <v>100</v>
      </c>
      <c r="G361" s="109">
        <v>100</v>
      </c>
      <c r="H361" s="109">
        <v>100</v>
      </c>
      <c r="I361" s="109">
        <v>100</v>
      </c>
      <c r="J361" s="109">
        <v>100</v>
      </c>
      <c r="K361" s="109">
        <v>100</v>
      </c>
      <c r="L361" s="109">
        <v>100</v>
      </c>
      <c r="M361" s="109">
        <v>100</v>
      </c>
      <c r="N361" s="109">
        <v>100</v>
      </c>
      <c r="O361" s="109">
        <v>100</v>
      </c>
      <c r="P361" s="109">
        <v>100</v>
      </c>
      <c r="Q361" s="109">
        <v>100</v>
      </c>
      <c r="R361" s="109">
        <v>100</v>
      </c>
      <c r="S361" s="109">
        <v>100</v>
      </c>
      <c r="T361" s="109">
        <v>100</v>
      </c>
      <c r="U361" s="109">
        <v>100</v>
      </c>
      <c r="V361" s="109">
        <v>100</v>
      </c>
    </row>
    <row r="362" spans="1:22" x14ac:dyDescent="0.35">
      <c r="A362" s="158"/>
      <c r="C362" s="126" t="s">
        <v>220</v>
      </c>
      <c r="D362" s="128">
        <f t="shared" ref="D362:V362" si="122">D318/D360*100</f>
        <v>95.351609058402857</v>
      </c>
      <c r="E362" s="128">
        <f t="shared" si="122"/>
        <v>106.26349892008639</v>
      </c>
      <c r="F362" s="128">
        <f t="shared" si="122"/>
        <v>209.26724137931032</v>
      </c>
      <c r="G362" s="128">
        <f t="shared" si="122"/>
        <v>124.26470588235294</v>
      </c>
      <c r="H362" s="128">
        <f t="shared" si="122"/>
        <v>94.033412887828163</v>
      </c>
      <c r="I362" s="128">
        <f t="shared" si="122"/>
        <v>89.035449299258033</v>
      </c>
      <c r="J362" s="128">
        <f t="shared" si="122"/>
        <v>90.389610389610397</v>
      </c>
      <c r="K362" s="128">
        <f t="shared" si="122"/>
        <v>116.88741721854304</v>
      </c>
      <c r="L362" s="128">
        <f t="shared" si="122"/>
        <v>222.89766970618032</v>
      </c>
      <c r="M362" s="128">
        <f t="shared" si="122"/>
        <v>141.71562867215042</v>
      </c>
      <c r="N362" s="128">
        <f t="shared" si="122"/>
        <v>86.454183266932262</v>
      </c>
      <c r="O362" s="128">
        <f t="shared" si="122"/>
        <v>73.333333333333343</v>
      </c>
      <c r="P362" s="128">
        <f t="shared" si="122"/>
        <v>101.6574585635359</v>
      </c>
      <c r="Q362" s="128">
        <f t="shared" si="122"/>
        <v>150.58823529411765</v>
      </c>
      <c r="R362" s="128">
        <f t="shared" si="122"/>
        <v>226.60098522167488</v>
      </c>
      <c r="S362" s="128">
        <f t="shared" si="122"/>
        <v>71.641791044776113</v>
      </c>
      <c r="T362" s="128">
        <f t="shared" si="122"/>
        <v>45.854774156660952</v>
      </c>
      <c r="U362" s="128">
        <f t="shared" si="122"/>
        <v>197.43589743589746</v>
      </c>
      <c r="V362" s="128">
        <f t="shared" si="122"/>
        <v>126.68112798264643</v>
      </c>
    </row>
    <row r="363" spans="1:22" x14ac:dyDescent="0.35">
      <c r="A363" s="158"/>
      <c r="C363" s="126" t="s">
        <v>222</v>
      </c>
      <c r="D363" s="128">
        <f t="shared" ref="D363:V363" si="123">D319/D360*100</f>
        <v>71.752085816448158</v>
      </c>
      <c r="E363" s="128">
        <f t="shared" si="123"/>
        <v>104.10367170626351</v>
      </c>
      <c r="F363" s="128">
        <f t="shared" si="123"/>
        <v>126.29310344827584</v>
      </c>
      <c r="G363" s="128">
        <f t="shared" si="123"/>
        <v>102.94117647058825</v>
      </c>
      <c r="H363" s="128">
        <f t="shared" si="123"/>
        <v>98.488464598249791</v>
      </c>
      <c r="I363" s="128">
        <f t="shared" si="123"/>
        <v>107.33718054410551</v>
      </c>
      <c r="J363" s="128">
        <f t="shared" si="123"/>
        <v>84.675324675324674</v>
      </c>
      <c r="K363" s="128">
        <f t="shared" si="123"/>
        <v>106.6225165562914</v>
      </c>
      <c r="L363" s="128">
        <f t="shared" si="123"/>
        <v>60.283687943262407</v>
      </c>
      <c r="M363" s="128">
        <f t="shared" si="123"/>
        <v>114.68860164512338</v>
      </c>
      <c r="N363" s="128">
        <f t="shared" si="123"/>
        <v>90.438247011952186</v>
      </c>
      <c r="O363" s="128">
        <f t="shared" si="123"/>
        <v>94.848484848484844</v>
      </c>
      <c r="P363" s="128">
        <f t="shared" si="123"/>
        <v>85.911602209944746</v>
      </c>
      <c r="Q363" s="128">
        <f t="shared" si="123"/>
        <v>164.70588235294116</v>
      </c>
      <c r="R363" s="128">
        <f t="shared" si="123"/>
        <v>110.34482758620689</v>
      </c>
      <c r="S363" s="128">
        <f t="shared" si="123"/>
        <v>183.28358208955223</v>
      </c>
      <c r="T363" s="128">
        <f t="shared" si="123"/>
        <v>61.406518010291599</v>
      </c>
      <c r="U363" s="128">
        <f t="shared" si="123"/>
        <v>51.282051282051292</v>
      </c>
      <c r="V363" s="128">
        <f t="shared" si="123"/>
        <v>33.318872017353584</v>
      </c>
    </row>
    <row r="364" spans="1:22" x14ac:dyDescent="0.35">
      <c r="A364" s="158"/>
      <c r="C364" s="126" t="s">
        <v>224</v>
      </c>
      <c r="D364" s="128">
        <f t="shared" ref="D364:V364" si="124">D320/D360*100</f>
        <v>96.066746126340874</v>
      </c>
      <c r="E364" s="128">
        <f t="shared" si="124"/>
        <v>102.23182145428366</v>
      </c>
      <c r="F364" s="128">
        <f t="shared" si="124"/>
        <v>74.784482758620683</v>
      </c>
      <c r="G364" s="128">
        <f t="shared" si="124"/>
        <v>107.72058823529413</v>
      </c>
      <c r="H364" s="128">
        <f t="shared" si="124"/>
        <v>94.988066825775661</v>
      </c>
      <c r="I364" s="128">
        <f t="shared" si="124"/>
        <v>32.481450948062651</v>
      </c>
      <c r="J364" s="128">
        <f t="shared" si="124"/>
        <v>116.8831168831169</v>
      </c>
      <c r="K364" s="128">
        <f t="shared" si="124"/>
        <v>118.21192052980135</v>
      </c>
      <c r="L364" s="128">
        <f t="shared" si="124"/>
        <v>63.221884498480243</v>
      </c>
      <c r="M364" s="128">
        <f t="shared" si="124"/>
        <v>93.537015276145709</v>
      </c>
      <c r="N364" s="128">
        <f t="shared" si="124"/>
        <v>81.673306772908361</v>
      </c>
      <c r="O364" s="128">
        <f t="shared" si="124"/>
        <v>50</v>
      </c>
      <c r="P364" s="128">
        <f t="shared" si="124"/>
        <v>79.281767955801101</v>
      </c>
      <c r="Q364" s="128">
        <f t="shared" si="124"/>
        <v>171.17647058823528</v>
      </c>
      <c r="R364" s="128">
        <f t="shared" si="124"/>
        <v>112.97208538587849</v>
      </c>
      <c r="S364" s="128">
        <f t="shared" si="124"/>
        <v>73.432835820895519</v>
      </c>
      <c r="T364" s="128">
        <f t="shared" si="124"/>
        <v>60.148656375071475</v>
      </c>
      <c r="U364" s="128">
        <f t="shared" si="124"/>
        <v>247.86324786324786</v>
      </c>
      <c r="V364" s="128">
        <f t="shared" si="124"/>
        <v>95.44468546637745</v>
      </c>
    </row>
    <row r="365" spans="1:22" x14ac:dyDescent="0.35">
      <c r="A365" s="158"/>
      <c r="C365" s="126" t="s">
        <v>226</v>
      </c>
      <c r="D365" s="128">
        <f t="shared" ref="D365:V365" si="125">D321/D360*100</f>
        <v>19.356376638855778</v>
      </c>
      <c r="E365" s="128">
        <f t="shared" si="125"/>
        <v>97.624190064794831</v>
      </c>
      <c r="F365" s="128">
        <f t="shared" si="125"/>
        <v>204.31034482758622</v>
      </c>
      <c r="G365" s="128">
        <f t="shared" si="125"/>
        <v>174.63235294117649</v>
      </c>
      <c r="H365" s="128">
        <f t="shared" si="125"/>
        <v>100.23866348448686</v>
      </c>
      <c r="I365" s="128">
        <f t="shared" si="125"/>
        <v>224.23742786479801</v>
      </c>
      <c r="J365" s="128">
        <f t="shared" si="125"/>
        <v>219.7402597402598</v>
      </c>
      <c r="K365" s="128">
        <f t="shared" si="125"/>
        <v>100.99337748344371</v>
      </c>
      <c r="L365" s="128">
        <f t="shared" si="125"/>
        <v>188.44984802431611</v>
      </c>
      <c r="M365" s="128">
        <f t="shared" si="125"/>
        <v>125.96944770857816</v>
      </c>
      <c r="N365" s="128">
        <f t="shared" si="125"/>
        <v>52.589641434262944</v>
      </c>
      <c r="O365" s="128">
        <f t="shared" si="125"/>
        <v>100</v>
      </c>
      <c r="P365" s="128">
        <f t="shared" si="125"/>
        <v>194.47513812154696</v>
      </c>
      <c r="Q365" s="128">
        <f t="shared" si="125"/>
        <v>225.88235294117644</v>
      </c>
      <c r="R365" s="128">
        <f t="shared" si="125"/>
        <v>106.73234811165844</v>
      </c>
      <c r="S365" s="128">
        <f t="shared" si="125"/>
        <v>171.34328358208955</v>
      </c>
      <c r="T365" s="128">
        <f t="shared" si="125"/>
        <v>211.5494568324757</v>
      </c>
      <c r="U365" s="128">
        <f t="shared" si="125"/>
        <v>312.82051282051287</v>
      </c>
      <c r="V365" s="128">
        <f t="shared" si="125"/>
        <v>144.03470715835144</v>
      </c>
    </row>
    <row r="366" spans="1:22" x14ac:dyDescent="0.35">
      <c r="A366" s="158"/>
      <c r="C366" s="126" t="s">
        <v>228</v>
      </c>
      <c r="D366" s="128">
        <f t="shared" ref="D366:V366" si="126">D322/D360*100</f>
        <v>45.768772348033373</v>
      </c>
      <c r="E366" s="128">
        <f t="shared" si="126"/>
        <v>56.587473002159825</v>
      </c>
      <c r="F366" s="128">
        <f t="shared" si="126"/>
        <v>122.41379310344827</v>
      </c>
      <c r="G366" s="128">
        <f t="shared" si="126"/>
        <v>191.91176470588235</v>
      </c>
      <c r="H366" s="128">
        <f t="shared" si="126"/>
        <v>102.46618933969769</v>
      </c>
      <c r="I366" s="128">
        <f t="shared" si="126"/>
        <v>125.47403132728772</v>
      </c>
      <c r="J366" s="128">
        <f t="shared" si="126"/>
        <v>230.12987012987014</v>
      </c>
      <c r="K366" s="128">
        <f t="shared" si="126"/>
        <v>91.059602649006621</v>
      </c>
      <c r="L366" s="128">
        <f t="shared" si="126"/>
        <v>131.71225937183382</v>
      </c>
      <c r="M366" s="128">
        <f t="shared" si="126"/>
        <v>157.93184488836661</v>
      </c>
      <c r="N366" s="128">
        <f t="shared" si="126"/>
        <v>60.15936254980079</v>
      </c>
      <c r="O366" s="128">
        <f t="shared" si="126"/>
        <v>33.939393939393945</v>
      </c>
      <c r="P366" s="128">
        <f t="shared" si="126"/>
        <v>214.64088397790056</v>
      </c>
      <c r="Q366" s="128">
        <f t="shared" si="126"/>
        <v>460.58823529411762</v>
      </c>
      <c r="R366" s="128">
        <f t="shared" si="126"/>
        <v>132.67651888341544</v>
      </c>
      <c r="S366" s="128">
        <f t="shared" si="126"/>
        <v>180.89552238805967</v>
      </c>
      <c r="T366" s="128">
        <f t="shared" si="126"/>
        <v>73.756432246998287</v>
      </c>
      <c r="U366" s="128">
        <f t="shared" si="126"/>
        <v>130.76923076923077</v>
      </c>
      <c r="V366" s="128">
        <f t="shared" si="126"/>
        <v>130.58568329718005</v>
      </c>
    </row>
    <row r="367" spans="1:22" x14ac:dyDescent="0.35">
      <c r="A367" s="158"/>
      <c r="C367" s="126" t="s">
        <v>230</v>
      </c>
      <c r="D367" s="128">
        <f t="shared" ref="D367:V367" si="127">D323/D360*100</f>
        <v>104.64839094159713</v>
      </c>
      <c r="E367" s="128">
        <f t="shared" si="127"/>
        <v>104.24766018718505</v>
      </c>
      <c r="F367" s="128">
        <f t="shared" si="127"/>
        <v>108.40517241379311</v>
      </c>
      <c r="G367" s="128">
        <f t="shared" si="127"/>
        <v>156.98529411764704</v>
      </c>
      <c r="H367" s="128">
        <f t="shared" si="127"/>
        <v>98.965791567223548</v>
      </c>
      <c r="I367" s="128">
        <f t="shared" si="127"/>
        <v>67.271228359439405</v>
      </c>
      <c r="J367" s="128">
        <f t="shared" si="127"/>
        <v>105.45454545454544</v>
      </c>
      <c r="K367" s="128">
        <f t="shared" si="127"/>
        <v>103.64238410596028</v>
      </c>
      <c r="L367" s="128">
        <f t="shared" si="127"/>
        <v>57.953394123606884</v>
      </c>
      <c r="M367" s="128">
        <f t="shared" si="127"/>
        <v>197.64982373678026</v>
      </c>
      <c r="N367" s="128">
        <f t="shared" si="127"/>
        <v>89.641434262948209</v>
      </c>
      <c r="O367" s="128">
        <f t="shared" si="127"/>
        <v>62.72727272727272</v>
      </c>
      <c r="P367" s="128">
        <f t="shared" si="127"/>
        <v>149.99999999999997</v>
      </c>
      <c r="Q367" s="128">
        <f t="shared" si="127"/>
        <v>117.64705882352939</v>
      </c>
      <c r="R367" s="128">
        <f t="shared" si="127"/>
        <v>131.36288998357963</v>
      </c>
      <c r="S367" s="128">
        <f t="shared" si="127"/>
        <v>348.05970149253727</v>
      </c>
      <c r="T367" s="128">
        <f t="shared" si="127"/>
        <v>289.30817610062894</v>
      </c>
      <c r="U367" s="128">
        <f t="shared" si="127"/>
        <v>154.70085470085471</v>
      </c>
      <c r="V367" s="128">
        <f t="shared" si="127"/>
        <v>118.43817787418658</v>
      </c>
    </row>
    <row r="368" spans="1:22" x14ac:dyDescent="0.35">
      <c r="A368" s="158"/>
      <c r="C368" s="126" t="s">
        <v>232</v>
      </c>
      <c r="D368" s="128">
        <f t="shared" ref="D368:V368" si="128">D324/D360*100</f>
        <v>109.41597139451727</v>
      </c>
      <c r="E368" s="128">
        <f t="shared" si="128"/>
        <v>104.96760259179267</v>
      </c>
      <c r="F368" s="128">
        <f t="shared" si="128"/>
        <v>121.551724137931</v>
      </c>
      <c r="G368" s="128">
        <f t="shared" si="128"/>
        <v>92.64705882352942</v>
      </c>
      <c r="H368" s="128">
        <f t="shared" si="128"/>
        <v>98.965791567223548</v>
      </c>
      <c r="I368" s="128">
        <f t="shared" si="128"/>
        <v>93.322341302555643</v>
      </c>
      <c r="J368" s="128">
        <f t="shared" si="128"/>
        <v>66.493506493506501</v>
      </c>
      <c r="K368" s="128">
        <f t="shared" si="128"/>
        <v>101.65562913907284</v>
      </c>
      <c r="L368" s="128">
        <f t="shared" si="128"/>
        <v>67.983789260384995</v>
      </c>
      <c r="M368" s="128">
        <f t="shared" si="128"/>
        <v>110.45828437132785</v>
      </c>
      <c r="N368" s="128">
        <f t="shared" si="128"/>
        <v>95.219123505976086</v>
      </c>
      <c r="O368" s="128">
        <f t="shared" si="128"/>
        <v>66.969696969696969</v>
      </c>
      <c r="P368" s="128">
        <f t="shared" si="128"/>
        <v>127.07182320441987</v>
      </c>
      <c r="Q368" s="128">
        <f t="shared" si="128"/>
        <v>83.52941176470587</v>
      </c>
      <c r="R368" s="128">
        <f t="shared" si="128"/>
        <v>138.91625615763544</v>
      </c>
      <c r="S368" s="128">
        <f t="shared" si="128"/>
        <v>124.17910447761193</v>
      </c>
      <c r="T368" s="128">
        <f t="shared" si="128"/>
        <v>98.227558604917093</v>
      </c>
      <c r="U368" s="128">
        <f t="shared" si="128"/>
        <v>81.196581196581192</v>
      </c>
      <c r="V368" s="128">
        <f t="shared" si="128"/>
        <v>102.81995661605208</v>
      </c>
    </row>
    <row r="369" spans="1:25" x14ac:dyDescent="0.35">
      <c r="A369" s="158"/>
      <c r="C369" s="126" t="s">
        <v>234</v>
      </c>
      <c r="D369" s="128">
        <f t="shared" ref="D369:V369" si="129">D325/D360*100</f>
        <v>113.9451728247914</v>
      </c>
      <c r="E369" s="128">
        <f t="shared" si="129"/>
        <v>103.23974082073437</v>
      </c>
      <c r="F369" s="128">
        <f t="shared" si="129"/>
        <v>134.05172413793102</v>
      </c>
      <c r="G369" s="128">
        <f t="shared" si="129"/>
        <v>73.161764705882362</v>
      </c>
      <c r="H369" s="128">
        <f t="shared" si="129"/>
        <v>97.215592680986475</v>
      </c>
      <c r="I369" s="128">
        <f t="shared" si="129"/>
        <v>86.397361912613363</v>
      </c>
      <c r="J369" s="128">
        <f t="shared" si="129"/>
        <v>47.27272727272728</v>
      </c>
      <c r="K369" s="128">
        <f t="shared" si="129"/>
        <v>108.94039735099336</v>
      </c>
      <c r="L369" s="128">
        <f t="shared" si="129"/>
        <v>86.930091185410333</v>
      </c>
      <c r="M369" s="128">
        <f t="shared" si="129"/>
        <v>92.831962397179794</v>
      </c>
      <c r="N369" s="128">
        <f t="shared" si="129"/>
        <v>100</v>
      </c>
      <c r="O369" s="128">
        <f t="shared" si="129"/>
        <v>103.93939393939395</v>
      </c>
      <c r="P369" s="128">
        <f t="shared" si="129"/>
        <v>117.67955801104972</v>
      </c>
      <c r="Q369" s="128">
        <f t="shared" si="129"/>
        <v>94.705882352941174</v>
      </c>
      <c r="R369" s="128">
        <f t="shared" si="129"/>
        <v>137.93103448275861</v>
      </c>
      <c r="S369" s="128">
        <f t="shared" si="129"/>
        <v>133.13432835820896</v>
      </c>
      <c r="T369" s="128">
        <f t="shared" si="129"/>
        <v>109.09090909090908</v>
      </c>
      <c r="U369" s="128">
        <f t="shared" si="129"/>
        <v>82.90598290598291</v>
      </c>
      <c r="V369" s="128">
        <f t="shared" si="129"/>
        <v>71.583514099783088</v>
      </c>
      <c r="W369" s="128"/>
    </row>
    <row r="370" spans="1:25" x14ac:dyDescent="0.35">
      <c r="A370" s="158"/>
      <c r="C370" s="126" t="s">
        <v>236</v>
      </c>
      <c r="D370" s="128">
        <f t="shared" ref="D370:V370" si="130">D326/D360*100</f>
        <v>136.11442193087009</v>
      </c>
      <c r="E370" s="128">
        <f t="shared" si="130"/>
        <v>107.55939524838014</v>
      </c>
      <c r="F370" s="128">
        <f t="shared" si="130"/>
        <v>148.06034482758619</v>
      </c>
      <c r="G370" s="128">
        <f t="shared" si="130"/>
        <v>94.852941176470594</v>
      </c>
      <c r="H370" s="128">
        <f t="shared" si="130"/>
        <v>78.758949880668254</v>
      </c>
      <c r="I370" s="128">
        <f t="shared" si="130"/>
        <v>33.305853256389121</v>
      </c>
      <c r="J370" s="128">
        <f t="shared" si="130"/>
        <v>57.142857142857153</v>
      </c>
      <c r="K370" s="128">
        <f t="shared" si="130"/>
        <v>139.73509933774835</v>
      </c>
      <c r="L370" s="128">
        <f t="shared" si="130"/>
        <v>104.35663627152989</v>
      </c>
      <c r="M370" s="128">
        <f t="shared" si="130"/>
        <v>99.647473560517042</v>
      </c>
      <c r="N370" s="128">
        <f t="shared" si="130"/>
        <v>82.071713147410364</v>
      </c>
      <c r="O370" s="128">
        <f t="shared" si="130"/>
        <v>34.545454545454547</v>
      </c>
      <c r="P370" s="128">
        <f t="shared" si="130"/>
        <v>110.49723756906076</v>
      </c>
      <c r="Q370" s="128">
        <f t="shared" si="130"/>
        <v>173.52941176470586</v>
      </c>
      <c r="R370" s="128">
        <f t="shared" si="130"/>
        <v>134.31855500821018</v>
      </c>
      <c r="S370" s="128">
        <f t="shared" si="130"/>
        <v>71.641791044776113</v>
      </c>
      <c r="T370" s="128">
        <f t="shared" si="130"/>
        <v>66.209262435677545</v>
      </c>
      <c r="U370" s="128">
        <f t="shared" si="130"/>
        <v>97.435897435897431</v>
      </c>
      <c r="V370" s="128">
        <f t="shared" si="130"/>
        <v>69.414316702819974</v>
      </c>
      <c r="W370" s="128"/>
    </row>
    <row r="371" spans="1:25" x14ac:dyDescent="0.35">
      <c r="A371" s="158"/>
      <c r="C371" s="126" t="s">
        <v>238</v>
      </c>
      <c r="D371" s="128">
        <f t="shared" ref="D371:V371" si="131">D327/D360*100</f>
        <v>117.99761620977354</v>
      </c>
      <c r="E371" s="128">
        <f t="shared" si="131"/>
        <v>99.064074874010089</v>
      </c>
      <c r="F371" s="128">
        <f t="shared" si="131"/>
        <v>142.2413793103448</v>
      </c>
      <c r="G371" s="128">
        <f t="shared" si="131"/>
        <v>82.72058823529413</v>
      </c>
      <c r="H371" s="128">
        <f t="shared" si="131"/>
        <v>81.145584725536992</v>
      </c>
      <c r="I371" s="128">
        <f t="shared" si="131"/>
        <v>21.269579554822755</v>
      </c>
      <c r="J371" s="128">
        <f t="shared" si="131"/>
        <v>99.220779220779221</v>
      </c>
      <c r="K371" s="128">
        <f t="shared" si="131"/>
        <v>127.48344370860927</v>
      </c>
      <c r="L371" s="128">
        <f t="shared" si="131"/>
        <v>53.394123606889551</v>
      </c>
      <c r="M371" s="128">
        <f t="shared" si="131"/>
        <v>129.9647473560517</v>
      </c>
      <c r="N371" s="128">
        <f t="shared" si="131"/>
        <v>103.98406374501991</v>
      </c>
      <c r="O371" s="128">
        <f t="shared" si="131"/>
        <v>20.909090909090907</v>
      </c>
      <c r="P371" s="128">
        <f t="shared" si="131"/>
        <v>133.70165745856352</v>
      </c>
      <c r="Q371" s="128">
        <f t="shared" si="131"/>
        <v>187.64705882352939</v>
      </c>
      <c r="R371" s="128">
        <f t="shared" si="131"/>
        <v>135.30377668308702</v>
      </c>
      <c r="S371" s="128">
        <f t="shared" si="131"/>
        <v>376.71641791044772</v>
      </c>
      <c r="T371" s="128">
        <f t="shared" si="131"/>
        <v>136.07775871926816</v>
      </c>
      <c r="U371" s="128">
        <f t="shared" si="131"/>
        <v>139.31623931623932</v>
      </c>
      <c r="V371" s="128">
        <f t="shared" si="131"/>
        <v>52.060737527114973</v>
      </c>
    </row>
    <row r="372" spans="1:25" x14ac:dyDescent="0.35">
      <c r="A372" s="158"/>
    </row>
    <row r="373" spans="1:25" x14ac:dyDescent="0.35">
      <c r="A373" s="158"/>
      <c r="B373" s="124" t="s">
        <v>51</v>
      </c>
    </row>
    <row r="374" spans="1:25" x14ac:dyDescent="0.35">
      <c r="A374" s="158"/>
      <c r="C374" s="126" t="s">
        <v>265</v>
      </c>
      <c r="D374" s="109">
        <f t="shared" ref="D374:V374" si="132">AVERAGE(D331:D332)</f>
        <v>16</v>
      </c>
      <c r="E374" s="109">
        <f t="shared" si="132"/>
        <v>63.45</v>
      </c>
      <c r="F374" s="109">
        <f t="shared" si="132"/>
        <v>5.7750000000000004</v>
      </c>
      <c r="G374" s="109">
        <f t="shared" si="132"/>
        <v>7.41</v>
      </c>
      <c r="H374" s="109">
        <f t="shared" si="132"/>
        <v>57.3</v>
      </c>
      <c r="I374" s="109">
        <f t="shared" si="132"/>
        <v>1.7250000000000001</v>
      </c>
      <c r="J374" s="109">
        <f t="shared" si="132"/>
        <v>5.2149999999999999</v>
      </c>
      <c r="K374" s="109">
        <f t="shared" si="132"/>
        <v>35.150000000000006</v>
      </c>
      <c r="L374" s="109">
        <f t="shared" si="132"/>
        <v>11.28</v>
      </c>
      <c r="M374" s="109">
        <f t="shared" si="132"/>
        <v>10.775</v>
      </c>
      <c r="N374" s="109">
        <f t="shared" si="132"/>
        <v>22.95</v>
      </c>
      <c r="O374" s="109">
        <f t="shared" si="132"/>
        <v>0.63500000000000001</v>
      </c>
      <c r="P374" s="109">
        <f t="shared" si="132"/>
        <v>55.05</v>
      </c>
      <c r="Q374" s="109">
        <f t="shared" si="132"/>
        <v>7.5600000000000005</v>
      </c>
      <c r="R374" s="109">
        <f t="shared" si="132"/>
        <v>62.8</v>
      </c>
      <c r="S374" s="109">
        <f t="shared" si="132"/>
        <v>3.0750000000000002</v>
      </c>
      <c r="T374" s="109">
        <f t="shared" si="132"/>
        <v>18.45</v>
      </c>
      <c r="U374" s="109">
        <f t="shared" si="132"/>
        <v>1.35</v>
      </c>
      <c r="V374" s="109">
        <f t="shared" si="132"/>
        <v>21.8</v>
      </c>
    </row>
    <row r="375" spans="1:25" x14ac:dyDescent="0.35">
      <c r="A375" s="158"/>
      <c r="C375" s="126" t="s">
        <v>266</v>
      </c>
      <c r="D375" s="109">
        <v>100</v>
      </c>
      <c r="E375" s="109">
        <v>100</v>
      </c>
      <c r="F375" s="109">
        <v>100</v>
      </c>
      <c r="G375" s="109">
        <v>100</v>
      </c>
      <c r="H375" s="109">
        <v>100</v>
      </c>
      <c r="I375" s="109">
        <v>100</v>
      </c>
      <c r="J375" s="109">
        <v>100</v>
      </c>
      <c r="K375" s="109">
        <v>100</v>
      </c>
      <c r="L375" s="109">
        <v>100</v>
      </c>
      <c r="M375" s="109">
        <v>100</v>
      </c>
      <c r="N375" s="109">
        <v>100</v>
      </c>
      <c r="O375" s="109">
        <v>100</v>
      </c>
      <c r="P375" s="109">
        <v>100</v>
      </c>
      <c r="Q375" s="109">
        <v>100</v>
      </c>
      <c r="R375" s="109">
        <v>100</v>
      </c>
      <c r="S375" s="109">
        <v>100</v>
      </c>
      <c r="T375" s="109">
        <v>100</v>
      </c>
      <c r="U375" s="109">
        <v>100</v>
      </c>
      <c r="V375" s="109">
        <v>100</v>
      </c>
    </row>
    <row r="376" spans="1:25" x14ac:dyDescent="0.35">
      <c r="A376" s="158"/>
      <c r="C376" s="126" t="s">
        <v>220</v>
      </c>
      <c r="D376" s="128">
        <f t="shared" ref="D376:V376" si="133">D333/D374*100</f>
        <v>156.25</v>
      </c>
      <c r="E376" s="128">
        <f t="shared" si="133"/>
        <v>107.01339637509849</v>
      </c>
      <c r="F376" s="128">
        <f t="shared" si="133"/>
        <v>68.051948051948045</v>
      </c>
      <c r="G376" s="128">
        <f t="shared" si="133"/>
        <v>60.863697705802963</v>
      </c>
      <c r="H376" s="128">
        <f t="shared" si="133"/>
        <v>102.79232111692845</v>
      </c>
      <c r="I376" s="128">
        <f t="shared" si="133"/>
        <v>86.376811594202891</v>
      </c>
      <c r="J376" s="128">
        <f t="shared" si="133"/>
        <v>55.033557046979865</v>
      </c>
      <c r="K376" s="128">
        <f t="shared" si="133"/>
        <v>99.004267425320037</v>
      </c>
      <c r="L376" s="128">
        <f t="shared" si="133"/>
        <v>63.652482269503551</v>
      </c>
      <c r="M376" s="128">
        <f t="shared" si="133"/>
        <v>69.60556844547564</v>
      </c>
      <c r="N376" s="128">
        <f t="shared" si="133"/>
        <v>117.64705882352942</v>
      </c>
      <c r="O376" s="128">
        <f t="shared" si="133"/>
        <v>155.90551181102362</v>
      </c>
      <c r="P376" s="128">
        <f t="shared" si="133"/>
        <v>99.000908265213454</v>
      </c>
      <c r="Q376" s="128">
        <f t="shared" si="133"/>
        <v>31.084656084656082</v>
      </c>
      <c r="R376" s="128">
        <f t="shared" si="133"/>
        <v>113.37579617834396</v>
      </c>
      <c r="S376" s="128">
        <f t="shared" si="133"/>
        <v>283.90243902439022</v>
      </c>
      <c r="T376" s="128">
        <f t="shared" si="133"/>
        <v>127.37127371273714</v>
      </c>
      <c r="U376" s="128">
        <f t="shared" si="133"/>
        <v>53.333333333333336</v>
      </c>
      <c r="V376" s="128">
        <f t="shared" si="133"/>
        <v>153.6697247706422</v>
      </c>
    </row>
    <row r="377" spans="1:25" x14ac:dyDescent="0.35">
      <c r="A377" s="158"/>
      <c r="C377" s="126" t="s">
        <v>222</v>
      </c>
      <c r="D377" s="128">
        <f t="shared" ref="D377:V377" si="134">D334/D374*100</f>
        <v>101.25</v>
      </c>
      <c r="E377" s="128">
        <f t="shared" si="134"/>
        <v>101.97005516154451</v>
      </c>
      <c r="F377" s="128">
        <f t="shared" si="134"/>
        <v>195.67099567099567</v>
      </c>
      <c r="G377" s="128">
        <f t="shared" si="134"/>
        <v>117.67881241565452</v>
      </c>
      <c r="H377" s="128">
        <f t="shared" si="134"/>
        <v>93.717277486911001</v>
      </c>
      <c r="I377" s="128">
        <f t="shared" si="134"/>
        <v>211.59420289855069</v>
      </c>
      <c r="J377" s="128">
        <f t="shared" si="134"/>
        <v>108.7248322147651</v>
      </c>
      <c r="K377" s="128">
        <f t="shared" si="134"/>
        <v>111.52204836415362</v>
      </c>
      <c r="L377" s="128">
        <f t="shared" si="134"/>
        <v>188.82978723404258</v>
      </c>
      <c r="M377" s="128">
        <f t="shared" si="134"/>
        <v>122.50580046403712</v>
      </c>
      <c r="N377" s="128">
        <f t="shared" si="134"/>
        <v>71.895424836601308</v>
      </c>
      <c r="O377" s="128">
        <f t="shared" si="134"/>
        <v>107.08661417322836</v>
      </c>
      <c r="P377" s="128">
        <f t="shared" si="134"/>
        <v>111.53496821071754</v>
      </c>
      <c r="Q377" s="128">
        <f t="shared" si="134"/>
        <v>181.21693121693119</v>
      </c>
      <c r="R377" s="128">
        <f t="shared" si="134"/>
        <v>115.60509554140125</v>
      </c>
      <c r="S377" s="128">
        <f t="shared" si="134"/>
        <v>144.39024390243901</v>
      </c>
      <c r="T377" s="128">
        <f t="shared" si="134"/>
        <v>73.170731707317074</v>
      </c>
      <c r="U377" s="128">
        <f t="shared" si="134"/>
        <v>72.592592592592581</v>
      </c>
      <c r="V377" s="128">
        <f t="shared" si="134"/>
        <v>107.33944954128441</v>
      </c>
    </row>
    <row r="378" spans="1:25" x14ac:dyDescent="0.35">
      <c r="A378" s="158"/>
      <c r="C378" s="126" t="s">
        <v>224</v>
      </c>
      <c r="D378" s="128">
        <f t="shared" ref="D378:V378" si="135">D335/D374*100</f>
        <v>107.5</v>
      </c>
      <c r="E378" s="128">
        <f t="shared" si="135"/>
        <v>93.617021276595736</v>
      </c>
      <c r="F378" s="128">
        <f t="shared" si="135"/>
        <v>132.29437229437229</v>
      </c>
      <c r="G378" s="128">
        <f t="shared" si="135"/>
        <v>108.23211875843455</v>
      </c>
      <c r="H378" s="128">
        <f t="shared" si="135"/>
        <v>102.44328097731241</v>
      </c>
      <c r="I378" s="128">
        <f t="shared" si="135"/>
        <v>146.66666666666666</v>
      </c>
      <c r="J378" s="128">
        <f t="shared" si="135"/>
        <v>89.357622243528283</v>
      </c>
      <c r="K378" s="128">
        <f t="shared" si="135"/>
        <v>97.297297297297291</v>
      </c>
      <c r="L378" s="128">
        <f t="shared" si="135"/>
        <v>140.0709219858156</v>
      </c>
      <c r="M378" s="128">
        <f t="shared" si="135"/>
        <v>132.71461716937355</v>
      </c>
      <c r="N378" s="128">
        <f t="shared" si="135"/>
        <v>132.8976034858388</v>
      </c>
      <c r="O378" s="128">
        <f t="shared" si="135"/>
        <v>119.68503937007875</v>
      </c>
      <c r="P378" s="128">
        <f t="shared" si="135"/>
        <v>121.88919164396003</v>
      </c>
      <c r="Q378" s="128">
        <f t="shared" si="135"/>
        <v>88.888888888888886</v>
      </c>
      <c r="R378" s="128">
        <f t="shared" si="135"/>
        <v>113.69426751592357</v>
      </c>
      <c r="S378" s="128">
        <f t="shared" si="135"/>
        <v>223.08943089430895</v>
      </c>
      <c r="T378" s="128">
        <f t="shared" si="135"/>
        <v>136.58536585365854</v>
      </c>
      <c r="U378" s="128">
        <f t="shared" si="135"/>
        <v>50.370370370370367</v>
      </c>
      <c r="V378" s="128">
        <f t="shared" si="135"/>
        <v>83.944954128440358</v>
      </c>
    </row>
    <row r="379" spans="1:25" x14ac:dyDescent="0.35">
      <c r="A379" s="158"/>
      <c r="C379" s="126" t="s">
        <v>226</v>
      </c>
      <c r="D379" s="128">
        <f t="shared" ref="D379:V379" si="136">D336/D374*100</f>
        <v>87.5</v>
      </c>
      <c r="E379" s="128">
        <f t="shared" si="136"/>
        <v>100.07880220646177</v>
      </c>
      <c r="F379" s="128">
        <f t="shared" si="136"/>
        <v>242.42424242424244</v>
      </c>
      <c r="G379" s="128">
        <f t="shared" si="136"/>
        <v>89.068825910931167</v>
      </c>
      <c r="H379" s="128">
        <f t="shared" si="136"/>
        <v>101.74520069808028</v>
      </c>
      <c r="I379" s="128">
        <f t="shared" si="136"/>
        <v>340.28985507246375</v>
      </c>
      <c r="J379" s="128">
        <f t="shared" si="136"/>
        <v>58.101629913710454</v>
      </c>
      <c r="K379" s="128">
        <f t="shared" si="136"/>
        <v>98.435277382645793</v>
      </c>
      <c r="L379" s="128">
        <f t="shared" si="136"/>
        <v>224.29078014184398</v>
      </c>
      <c r="M379" s="128">
        <f t="shared" si="136"/>
        <v>119.7215777262181</v>
      </c>
      <c r="N379" s="128">
        <f t="shared" si="136"/>
        <v>106.31808278867103</v>
      </c>
      <c r="O379" s="128">
        <f t="shared" si="136"/>
        <v>266.14173228346453</v>
      </c>
      <c r="P379" s="128">
        <f t="shared" si="136"/>
        <v>62.48864668483197</v>
      </c>
      <c r="Q379" s="128">
        <f t="shared" si="136"/>
        <v>110.44973544973544</v>
      </c>
      <c r="R379" s="128">
        <f t="shared" si="136"/>
        <v>118.78980891719746</v>
      </c>
      <c r="S379" s="128">
        <f t="shared" si="136"/>
        <v>73.495934959349583</v>
      </c>
      <c r="T379" s="128">
        <f t="shared" si="136"/>
        <v>76.422764227642276</v>
      </c>
      <c r="U379" s="128">
        <f t="shared" si="136"/>
        <v>31.851851851851848</v>
      </c>
      <c r="V379" s="128">
        <f t="shared" si="136"/>
        <v>74.77064220183486</v>
      </c>
    </row>
    <row r="380" spans="1:25" x14ac:dyDescent="0.35">
      <c r="A380" s="158"/>
      <c r="C380" s="126" t="s">
        <v>228</v>
      </c>
      <c r="D380" s="128">
        <f t="shared" ref="D380:V380" si="137">D337/D374*100</f>
        <v>116.875</v>
      </c>
      <c r="E380" s="128">
        <f t="shared" si="137"/>
        <v>95.193065405831362</v>
      </c>
      <c r="F380" s="128">
        <f t="shared" si="137"/>
        <v>146.66666666666669</v>
      </c>
      <c r="G380" s="128">
        <f t="shared" si="137"/>
        <v>89.338731443994604</v>
      </c>
      <c r="H380" s="128">
        <f t="shared" si="137"/>
        <v>103.83944153577661</v>
      </c>
      <c r="I380" s="128">
        <f t="shared" si="137"/>
        <v>143.768115942029</v>
      </c>
      <c r="J380" s="128">
        <f t="shared" si="137"/>
        <v>58.676893576222433</v>
      </c>
      <c r="K380" s="128">
        <f t="shared" si="137"/>
        <v>94.736842105263136</v>
      </c>
      <c r="L380" s="128">
        <f t="shared" si="137"/>
        <v>162.23404255319153</v>
      </c>
      <c r="M380" s="128">
        <f t="shared" si="137"/>
        <v>123.43387470997681</v>
      </c>
      <c r="N380" s="128">
        <f t="shared" si="137"/>
        <v>131.15468409586057</v>
      </c>
      <c r="O380" s="128">
        <f t="shared" si="137"/>
        <v>281.88976377952753</v>
      </c>
      <c r="P380" s="128">
        <f t="shared" si="137"/>
        <v>77.565849227974581</v>
      </c>
      <c r="Q380" s="128">
        <f t="shared" si="137"/>
        <v>66.005291005290999</v>
      </c>
      <c r="R380" s="128">
        <f t="shared" si="137"/>
        <v>114.49044585987262</v>
      </c>
      <c r="S380" s="128">
        <f t="shared" si="137"/>
        <v>126.82926829268291</v>
      </c>
      <c r="T380" s="128">
        <f t="shared" si="137"/>
        <v>130.08130081300811</v>
      </c>
      <c r="U380" s="128">
        <f t="shared" si="137"/>
        <v>85.185185185185176</v>
      </c>
      <c r="V380" s="128">
        <f t="shared" si="137"/>
        <v>79.357798165137609</v>
      </c>
    </row>
    <row r="381" spans="1:25" x14ac:dyDescent="0.35">
      <c r="A381" s="158"/>
      <c r="C381" s="126" t="s">
        <v>230</v>
      </c>
      <c r="D381" s="128">
        <f t="shared" ref="D381:V381" si="138">D338/D374*100</f>
        <v>109.375</v>
      </c>
      <c r="E381" s="128">
        <f t="shared" si="138"/>
        <v>98.029944838455478</v>
      </c>
      <c r="F381" s="128">
        <f t="shared" si="138"/>
        <v>111.86147186147186</v>
      </c>
      <c r="G381" s="128">
        <f t="shared" si="138"/>
        <v>81.511470985155199</v>
      </c>
      <c r="H381" s="128">
        <f t="shared" si="138"/>
        <v>103.49040139616056</v>
      </c>
      <c r="I381" s="128">
        <f t="shared" si="138"/>
        <v>84.05797101449275</v>
      </c>
      <c r="J381" s="128">
        <f t="shared" si="138"/>
        <v>43.336529242569512</v>
      </c>
      <c r="K381" s="128">
        <f t="shared" si="138"/>
        <v>94.736842105263136</v>
      </c>
      <c r="L381" s="128">
        <f t="shared" si="138"/>
        <v>124.11347517730498</v>
      </c>
      <c r="M381" s="128">
        <f t="shared" si="138"/>
        <v>116.93735498839905</v>
      </c>
      <c r="N381" s="128">
        <f t="shared" si="138"/>
        <v>130.718954248366</v>
      </c>
      <c r="O381" s="128">
        <f t="shared" si="138"/>
        <v>196.85039370078741</v>
      </c>
      <c r="P381" s="128">
        <f t="shared" si="138"/>
        <v>79.927338782924622</v>
      </c>
      <c r="Q381" s="128">
        <f t="shared" si="138"/>
        <v>61.640211640211639</v>
      </c>
      <c r="R381" s="128">
        <f t="shared" si="138"/>
        <v>114.171974522293</v>
      </c>
      <c r="S381" s="128">
        <f t="shared" si="138"/>
        <v>262.76422764227641</v>
      </c>
      <c r="T381" s="128">
        <f t="shared" si="138"/>
        <v>162.05962059620595</v>
      </c>
      <c r="U381" s="128">
        <f t="shared" si="138"/>
        <v>47.407407407407405</v>
      </c>
      <c r="V381" s="128">
        <f t="shared" si="138"/>
        <v>95.871559633027516</v>
      </c>
    </row>
    <row r="382" spans="1:25" x14ac:dyDescent="0.35">
      <c r="A382" s="158"/>
      <c r="C382" s="126" t="s">
        <v>232</v>
      </c>
      <c r="D382" s="128">
        <f t="shared" ref="D382:V382" si="139">D339/D374*100</f>
        <v>266.25</v>
      </c>
      <c r="E382" s="128">
        <f t="shared" si="139"/>
        <v>110.95350669818755</v>
      </c>
      <c r="F382" s="128">
        <f t="shared" si="139"/>
        <v>84.155844155844164</v>
      </c>
      <c r="G382" s="128">
        <f t="shared" si="139"/>
        <v>69.770580296896085</v>
      </c>
      <c r="H382" s="128">
        <f t="shared" si="139"/>
        <v>105.75916230366494</v>
      </c>
      <c r="I382" s="128">
        <f t="shared" si="139"/>
        <v>104.34782608695652</v>
      </c>
      <c r="J382" s="128">
        <f t="shared" si="139"/>
        <v>45.829338446788114</v>
      </c>
      <c r="K382" s="128">
        <f t="shared" si="139"/>
        <v>89.331436699857733</v>
      </c>
      <c r="L382" s="128">
        <f t="shared" si="139"/>
        <v>102.83687943262412</v>
      </c>
      <c r="M382" s="128">
        <f t="shared" si="139"/>
        <v>97.447795823665899</v>
      </c>
      <c r="N382" s="128">
        <f t="shared" si="139"/>
        <v>104.13943355119825</v>
      </c>
      <c r="O382" s="128">
        <f t="shared" si="139"/>
        <v>179.5275590551181</v>
      </c>
      <c r="P382" s="128">
        <f t="shared" si="139"/>
        <v>57.584014532243422</v>
      </c>
      <c r="Q382" s="128">
        <f t="shared" si="139"/>
        <v>36.904761904761898</v>
      </c>
      <c r="R382" s="128">
        <f t="shared" si="139"/>
        <v>110.1910828025478</v>
      </c>
      <c r="S382" s="128">
        <f t="shared" si="139"/>
        <v>215.28455284552845</v>
      </c>
      <c r="T382" s="128">
        <f t="shared" si="139"/>
        <v>140.92140921409217</v>
      </c>
      <c r="U382" s="128">
        <f t="shared" si="139"/>
        <v>212.59259259259258</v>
      </c>
      <c r="V382" s="128">
        <f t="shared" si="139"/>
        <v>94.954128440366972</v>
      </c>
    </row>
    <row r="383" spans="1:25" x14ac:dyDescent="0.35">
      <c r="A383" s="158"/>
      <c r="C383" s="126" t="s">
        <v>234</v>
      </c>
      <c r="D383" s="128">
        <f t="shared" ref="D383:V383" si="140">D340/D374*100</f>
        <v>140.625</v>
      </c>
      <c r="E383" s="128">
        <f t="shared" si="140"/>
        <v>107.80141843971631</v>
      </c>
      <c r="F383" s="128">
        <f t="shared" si="140"/>
        <v>136.45021645021643</v>
      </c>
      <c r="G383" s="128">
        <f t="shared" si="140"/>
        <v>88.798920377867745</v>
      </c>
      <c r="H383" s="128">
        <f t="shared" si="140"/>
        <v>98.603839441535783</v>
      </c>
      <c r="I383" s="128">
        <f t="shared" si="140"/>
        <v>121.73913043478262</v>
      </c>
      <c r="J383" s="128">
        <f t="shared" si="140"/>
        <v>61.3614573346117</v>
      </c>
      <c r="K383" s="128">
        <f t="shared" si="140"/>
        <v>100.7112375533428</v>
      </c>
      <c r="L383" s="128">
        <f t="shared" si="140"/>
        <v>161.34751773049643</v>
      </c>
      <c r="M383" s="128">
        <f t="shared" si="140"/>
        <v>92.06496519721577</v>
      </c>
      <c r="N383" s="128">
        <f t="shared" si="140"/>
        <v>96.296296296296305</v>
      </c>
      <c r="O383" s="128">
        <f t="shared" si="140"/>
        <v>179.5275590551181</v>
      </c>
      <c r="P383" s="128">
        <f t="shared" si="140"/>
        <v>83.197093551316982</v>
      </c>
      <c r="Q383" s="128">
        <f t="shared" si="140"/>
        <v>84.523809523809518</v>
      </c>
      <c r="R383" s="128">
        <f t="shared" si="140"/>
        <v>111.62420382165605</v>
      </c>
      <c r="S383" s="128">
        <f t="shared" si="140"/>
        <v>140.81300813008127</v>
      </c>
      <c r="T383" s="128">
        <f t="shared" si="140"/>
        <v>116.53116531165313</v>
      </c>
      <c r="U383" s="128">
        <f t="shared" si="140"/>
        <v>46.666666666666664</v>
      </c>
      <c r="V383" s="128">
        <f t="shared" si="140"/>
        <v>63.302752293577981</v>
      </c>
      <c r="W383" s="128"/>
      <c r="X383" s="128"/>
      <c r="Y383" s="128"/>
    </row>
    <row r="384" spans="1:25" x14ac:dyDescent="0.35">
      <c r="A384" s="158"/>
      <c r="C384" s="126" t="s">
        <v>236</v>
      </c>
      <c r="D384" s="128">
        <f t="shared" ref="D384:V384" si="141">D341/D374*100</f>
        <v>146.875</v>
      </c>
      <c r="E384" s="128">
        <f t="shared" si="141"/>
        <v>101.33963750985026</v>
      </c>
      <c r="F384" s="128">
        <f t="shared" si="141"/>
        <v>131.77489177489176</v>
      </c>
      <c r="G384" s="128">
        <f t="shared" si="141"/>
        <v>75.438596491228068</v>
      </c>
      <c r="H384" s="128">
        <f t="shared" si="141"/>
        <v>99.650959860383949</v>
      </c>
      <c r="I384" s="128">
        <f t="shared" si="141"/>
        <v>77.101449275362327</v>
      </c>
      <c r="J384" s="128">
        <f t="shared" si="141"/>
        <v>46.212847555129436</v>
      </c>
      <c r="K384" s="128">
        <f t="shared" si="141"/>
        <v>98.719772403982915</v>
      </c>
      <c r="L384" s="128">
        <f t="shared" si="141"/>
        <v>154.25531914893617</v>
      </c>
      <c r="M384" s="128">
        <f t="shared" si="141"/>
        <v>102.08816705336427</v>
      </c>
      <c r="N384" s="128">
        <f t="shared" si="141"/>
        <v>119.82570806100219</v>
      </c>
      <c r="O384" s="128">
        <f t="shared" si="141"/>
        <v>222.04724409448821</v>
      </c>
      <c r="P384" s="128">
        <f t="shared" si="141"/>
        <v>106.99364214350591</v>
      </c>
      <c r="Q384" s="128">
        <f t="shared" si="141"/>
        <v>72.61904761904762</v>
      </c>
      <c r="R384" s="128">
        <f t="shared" si="141"/>
        <v>112.57961783439492</v>
      </c>
      <c r="S384" s="128">
        <f t="shared" si="141"/>
        <v>164.8780487804878</v>
      </c>
      <c r="T384" s="128">
        <f t="shared" si="141"/>
        <v>127.37127371273714</v>
      </c>
      <c r="U384" s="128">
        <f t="shared" si="141"/>
        <v>50.370370370370367</v>
      </c>
      <c r="V384" s="128">
        <f t="shared" si="141"/>
        <v>100.45871559633026</v>
      </c>
    </row>
    <row r="385" spans="1:22" x14ac:dyDescent="0.35">
      <c r="A385" s="158"/>
      <c r="C385" s="126" t="s">
        <v>238</v>
      </c>
      <c r="D385" s="130" t="s">
        <v>162</v>
      </c>
      <c r="E385" s="130" t="s">
        <v>162</v>
      </c>
      <c r="F385" s="130" t="s">
        <v>162</v>
      </c>
      <c r="G385" s="130" t="s">
        <v>162</v>
      </c>
      <c r="H385" s="130" t="s">
        <v>162</v>
      </c>
      <c r="I385" s="130" t="s">
        <v>162</v>
      </c>
      <c r="J385" s="130" t="s">
        <v>162</v>
      </c>
      <c r="K385" s="130" t="s">
        <v>162</v>
      </c>
      <c r="L385" s="130" t="s">
        <v>162</v>
      </c>
      <c r="M385" s="130" t="s">
        <v>162</v>
      </c>
      <c r="N385" s="130" t="s">
        <v>162</v>
      </c>
      <c r="O385" s="130" t="s">
        <v>162</v>
      </c>
      <c r="P385" s="130" t="s">
        <v>162</v>
      </c>
      <c r="Q385" s="130" t="s">
        <v>162</v>
      </c>
      <c r="R385" s="130" t="s">
        <v>162</v>
      </c>
      <c r="S385" s="130" t="s">
        <v>162</v>
      </c>
      <c r="T385" s="130" t="s">
        <v>162</v>
      </c>
      <c r="U385" s="130" t="s">
        <v>162</v>
      </c>
      <c r="V385" s="130" t="s">
        <v>162</v>
      </c>
    </row>
  </sheetData>
  <mergeCells count="4">
    <mergeCell ref="A5:A91"/>
    <mergeCell ref="A93:A210"/>
    <mergeCell ref="A213:A299"/>
    <mergeCell ref="A301:A38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0A695-F94A-412A-9B84-9B981FA752C1}">
  <dimension ref="A1:K38"/>
  <sheetViews>
    <sheetView workbookViewId="0">
      <selection activeCell="E37" sqref="E37"/>
    </sheetView>
  </sheetViews>
  <sheetFormatPr baseColWidth="10" defaultRowHeight="14.5" x14ac:dyDescent="0.35"/>
  <cols>
    <col min="2" max="2" width="15.1796875" customWidth="1"/>
    <col min="7" max="7" width="15.26953125" bestFit="1" customWidth="1"/>
    <col min="8" max="8" width="23.6328125" bestFit="1" customWidth="1"/>
    <col min="9" max="9" width="28.54296875" bestFit="1" customWidth="1"/>
    <col min="10" max="10" width="19.36328125" bestFit="1" customWidth="1"/>
    <col min="11" max="11" width="26.7265625" bestFit="1" customWidth="1"/>
  </cols>
  <sheetData>
    <row r="1" spans="1:11" x14ac:dyDescent="0.35">
      <c r="G1" s="34" t="s">
        <v>395</v>
      </c>
      <c r="H1" s="34" t="s">
        <v>396</v>
      </c>
      <c r="I1" s="34" t="s">
        <v>397</v>
      </c>
      <c r="J1" s="34" t="s">
        <v>398</v>
      </c>
      <c r="K1" s="34" t="s">
        <v>399</v>
      </c>
    </row>
    <row r="2" spans="1:11" x14ac:dyDescent="0.35">
      <c r="G2" s="3" t="s">
        <v>197</v>
      </c>
      <c r="H2" s="3" t="s">
        <v>198</v>
      </c>
      <c r="I2" s="3" t="s">
        <v>199</v>
      </c>
      <c r="J2" s="3" t="s">
        <v>200</v>
      </c>
      <c r="K2" s="3" t="s">
        <v>201</v>
      </c>
    </row>
    <row r="3" spans="1:11" x14ac:dyDescent="0.35">
      <c r="A3" s="3"/>
      <c r="B3" s="3" t="s">
        <v>188</v>
      </c>
      <c r="C3" s="3" t="s">
        <v>189</v>
      </c>
      <c r="D3" s="3" t="s">
        <v>190</v>
      </c>
      <c r="E3" s="3" t="s">
        <v>191</v>
      </c>
    </row>
    <row r="4" spans="1:11" x14ac:dyDescent="0.35">
      <c r="A4" s="140" t="s">
        <v>32</v>
      </c>
      <c r="B4" s="3" t="s">
        <v>19</v>
      </c>
      <c r="C4" s="3" t="s">
        <v>39</v>
      </c>
      <c r="D4" s="3" t="s">
        <v>26</v>
      </c>
      <c r="E4" s="3" t="s">
        <v>194</v>
      </c>
      <c r="G4" s="107">
        <v>24.647000000000002</v>
      </c>
      <c r="H4" s="107">
        <v>7.8280000000000003</v>
      </c>
      <c r="I4" s="107">
        <f t="shared" ref="I4:I10" si="0">(H4/G4)*100</f>
        <v>31.760457662190124</v>
      </c>
      <c r="J4" s="107">
        <v>16.020550000000004</v>
      </c>
      <c r="K4" s="107">
        <v>0</v>
      </c>
    </row>
    <row r="5" spans="1:11" x14ac:dyDescent="0.35">
      <c r="A5" s="140"/>
      <c r="B5" s="3" t="s">
        <v>25</v>
      </c>
      <c r="C5" s="3" t="s">
        <v>34</v>
      </c>
      <c r="D5" s="3" t="s">
        <v>26</v>
      </c>
      <c r="E5" s="3" t="s">
        <v>193</v>
      </c>
      <c r="G5" s="107">
        <v>82.873999999999995</v>
      </c>
      <c r="H5" s="107">
        <v>1.702</v>
      </c>
      <c r="I5" s="107">
        <f t="shared" si="0"/>
        <v>2.0537201052199725</v>
      </c>
      <c r="J5" s="107">
        <v>74.586600000000004</v>
      </c>
      <c r="K5" s="107">
        <v>0</v>
      </c>
    </row>
    <row r="6" spans="1:11" x14ac:dyDescent="0.35">
      <c r="A6" s="140"/>
      <c r="B6" s="3" t="s">
        <v>25</v>
      </c>
      <c r="C6" s="3" t="s">
        <v>36</v>
      </c>
      <c r="D6" s="3" t="s">
        <v>26</v>
      </c>
      <c r="E6" s="3" t="s">
        <v>193</v>
      </c>
      <c r="G6" s="107">
        <v>17.841000000000001</v>
      </c>
      <c r="H6" s="107">
        <v>0</v>
      </c>
      <c r="I6" s="107">
        <f t="shared" si="0"/>
        <v>0</v>
      </c>
      <c r="J6" s="107">
        <v>15.164850000000001</v>
      </c>
      <c r="K6" s="107">
        <v>0</v>
      </c>
    </row>
    <row r="7" spans="1:11" x14ac:dyDescent="0.35">
      <c r="A7" s="140"/>
      <c r="B7" s="3" t="s">
        <v>192</v>
      </c>
      <c r="C7" s="3" t="s">
        <v>33</v>
      </c>
      <c r="D7" s="3" t="s">
        <v>26</v>
      </c>
      <c r="E7" s="3" t="s">
        <v>193</v>
      </c>
      <c r="G7" s="107">
        <v>19.834</v>
      </c>
      <c r="H7" s="107">
        <v>0.34320000000000001</v>
      </c>
      <c r="I7" s="107">
        <f t="shared" si="0"/>
        <v>1.7303620046384995</v>
      </c>
      <c r="J7" s="107">
        <v>6.9418999999999995</v>
      </c>
      <c r="K7" s="107">
        <v>0</v>
      </c>
    </row>
    <row r="8" spans="1:11" x14ac:dyDescent="0.35">
      <c r="A8" s="140"/>
      <c r="B8" s="3" t="s">
        <v>192</v>
      </c>
      <c r="C8" s="3" t="s">
        <v>35</v>
      </c>
      <c r="D8" s="3" t="s">
        <v>26</v>
      </c>
      <c r="E8" s="3" t="s">
        <v>193</v>
      </c>
      <c r="G8" s="107">
        <v>10.875</v>
      </c>
      <c r="H8" s="107">
        <v>3.0209999999999999</v>
      </c>
      <c r="I8" s="107">
        <f t="shared" si="0"/>
        <v>27.779310344827586</v>
      </c>
      <c r="J8" s="107">
        <v>4.3500000000000005</v>
      </c>
      <c r="K8" s="107">
        <v>0</v>
      </c>
    </row>
    <row r="9" spans="1:11" x14ac:dyDescent="0.35">
      <c r="A9" s="140"/>
      <c r="B9" s="3" t="s">
        <v>192</v>
      </c>
      <c r="C9" s="3" t="s">
        <v>38</v>
      </c>
      <c r="D9" s="3" t="s">
        <v>26</v>
      </c>
      <c r="E9" s="3" t="s">
        <v>193</v>
      </c>
      <c r="G9" s="107">
        <v>24.388800000000003</v>
      </c>
      <c r="H9" s="107">
        <v>9.9669999999999987</v>
      </c>
      <c r="I9" s="107">
        <f t="shared" si="0"/>
        <v>40.86711933346453</v>
      </c>
      <c r="J9" s="107">
        <v>0</v>
      </c>
      <c r="K9" s="107">
        <v>0.73166400000000009</v>
      </c>
    </row>
    <row r="10" spans="1:11" x14ac:dyDescent="0.35">
      <c r="A10" s="140"/>
      <c r="B10" s="3" t="s">
        <v>192</v>
      </c>
      <c r="C10" s="3" t="s">
        <v>37</v>
      </c>
      <c r="D10" s="3" t="s">
        <v>26</v>
      </c>
      <c r="E10" s="3" t="s">
        <v>193</v>
      </c>
      <c r="G10" s="107">
        <v>18.170000000000002</v>
      </c>
      <c r="H10" s="107">
        <v>0.93700000000000006</v>
      </c>
      <c r="I10" s="107">
        <f t="shared" si="0"/>
        <v>5.1568519537699506</v>
      </c>
      <c r="J10" s="107">
        <v>13.627500000000001</v>
      </c>
      <c r="K10" s="107">
        <v>0</v>
      </c>
    </row>
    <row r="11" spans="1:11" x14ac:dyDescent="0.35">
      <c r="A11" s="133"/>
    </row>
    <row r="12" spans="1:11" x14ac:dyDescent="0.35">
      <c r="B12" s="3" t="s">
        <v>188</v>
      </c>
      <c r="C12" s="3" t="s">
        <v>189</v>
      </c>
      <c r="D12" s="3" t="s">
        <v>190</v>
      </c>
      <c r="E12" s="3" t="s">
        <v>191</v>
      </c>
    </row>
    <row r="13" spans="1:11" x14ac:dyDescent="0.35">
      <c r="A13" s="140" t="s">
        <v>31</v>
      </c>
      <c r="B13" s="3" t="s">
        <v>19</v>
      </c>
      <c r="C13" s="3" t="s">
        <v>46</v>
      </c>
      <c r="D13" s="3" t="s">
        <v>26</v>
      </c>
      <c r="E13" s="3" t="s">
        <v>194</v>
      </c>
      <c r="G13" s="107">
        <v>24.650000000000002</v>
      </c>
      <c r="H13" s="107">
        <v>6.0999999999999999E-2</v>
      </c>
      <c r="I13" s="107">
        <f t="shared" ref="I13:I18" si="1">(H13/G13)*100</f>
        <v>0.24746450304259632</v>
      </c>
      <c r="J13" s="107">
        <v>9.8600000000000012</v>
      </c>
      <c r="K13" s="107">
        <v>0</v>
      </c>
    </row>
    <row r="14" spans="1:11" x14ac:dyDescent="0.35">
      <c r="A14" s="140"/>
      <c r="B14" s="3" t="s">
        <v>192</v>
      </c>
      <c r="C14" s="3" t="s">
        <v>40</v>
      </c>
      <c r="D14" s="3" t="s">
        <v>26</v>
      </c>
      <c r="E14" s="3" t="s">
        <v>193</v>
      </c>
      <c r="G14" s="107">
        <v>86.489000000000004</v>
      </c>
      <c r="H14" s="107">
        <v>21.601000000000003</v>
      </c>
      <c r="I14" s="107">
        <f t="shared" si="1"/>
        <v>24.975430401553957</v>
      </c>
      <c r="J14" s="107">
        <v>8.6489000000000011</v>
      </c>
      <c r="K14" s="107">
        <v>34.595600000000005</v>
      </c>
    </row>
    <row r="15" spans="1:11" x14ac:dyDescent="0.35">
      <c r="A15" s="140"/>
      <c r="B15" s="3" t="s">
        <v>192</v>
      </c>
      <c r="C15" s="3" t="s">
        <v>44</v>
      </c>
      <c r="D15" s="3" t="s">
        <v>26</v>
      </c>
      <c r="E15" s="3" t="s">
        <v>193</v>
      </c>
      <c r="G15" s="107">
        <v>33.127000000000002</v>
      </c>
      <c r="H15" s="107">
        <v>5.9160000000000004</v>
      </c>
      <c r="I15" s="107">
        <f t="shared" si="1"/>
        <v>17.858544389772693</v>
      </c>
      <c r="J15" s="107">
        <v>1.6563500000000002</v>
      </c>
      <c r="K15" s="107">
        <v>23.1889</v>
      </c>
    </row>
    <row r="16" spans="1:11" x14ac:dyDescent="0.35">
      <c r="A16" s="140"/>
      <c r="B16" s="3" t="s">
        <v>192</v>
      </c>
      <c r="C16" s="3" t="s">
        <v>41</v>
      </c>
      <c r="D16" s="3" t="s">
        <v>26</v>
      </c>
      <c r="E16" s="3" t="s">
        <v>193</v>
      </c>
      <c r="G16" s="107">
        <v>110.938</v>
      </c>
      <c r="H16" s="107">
        <v>18.372000000000003</v>
      </c>
      <c r="I16" s="107">
        <f t="shared" si="1"/>
        <v>16.5606014170077</v>
      </c>
      <c r="J16" s="107">
        <v>38.828299999999999</v>
      </c>
      <c r="K16" s="107">
        <v>1.6640699999999999</v>
      </c>
    </row>
    <row r="17" spans="1:11" x14ac:dyDescent="0.35">
      <c r="A17" s="140"/>
      <c r="B17" s="3" t="s">
        <v>195</v>
      </c>
      <c r="C17" s="3" t="s">
        <v>42</v>
      </c>
      <c r="D17" s="3" t="s">
        <v>26</v>
      </c>
      <c r="E17" s="3" t="s">
        <v>193</v>
      </c>
      <c r="G17" s="107">
        <v>49.884999999999998</v>
      </c>
      <c r="H17" s="107">
        <v>0</v>
      </c>
      <c r="I17" s="107">
        <f t="shared" si="1"/>
        <v>0</v>
      </c>
      <c r="J17" s="107">
        <v>34.919499999999999</v>
      </c>
      <c r="K17" s="107">
        <v>7.4827499999999993</v>
      </c>
    </row>
    <row r="18" spans="1:11" x14ac:dyDescent="0.35">
      <c r="A18" s="140"/>
      <c r="B18" s="3" t="s">
        <v>195</v>
      </c>
      <c r="C18" s="3" t="s">
        <v>45</v>
      </c>
      <c r="D18" s="3" t="s">
        <v>26</v>
      </c>
      <c r="E18" s="3" t="s">
        <v>193</v>
      </c>
      <c r="G18" s="107">
        <v>66.245000000000005</v>
      </c>
      <c r="H18" s="107">
        <v>0</v>
      </c>
      <c r="I18" s="107">
        <f t="shared" si="1"/>
        <v>0</v>
      </c>
      <c r="J18" s="107">
        <v>52.996000000000009</v>
      </c>
      <c r="K18" s="107">
        <v>0</v>
      </c>
    </row>
    <row r="19" spans="1:11" x14ac:dyDescent="0.35">
      <c r="A19" s="140"/>
      <c r="B19" s="3" t="s">
        <v>202</v>
      </c>
      <c r="C19" s="3" t="s">
        <v>43</v>
      </c>
      <c r="D19" s="3" t="s">
        <v>26</v>
      </c>
      <c r="E19" s="3" t="s">
        <v>193</v>
      </c>
      <c r="G19" s="107">
        <v>13.882</v>
      </c>
      <c r="H19" s="107">
        <v>0</v>
      </c>
      <c r="I19" s="107">
        <f t="shared" ref="I19" si="2">(H19/G19)*100</f>
        <v>0</v>
      </c>
      <c r="J19" s="107">
        <v>0.69410000000000005</v>
      </c>
      <c r="K19" s="107">
        <v>0</v>
      </c>
    </row>
    <row r="20" spans="1:11" x14ac:dyDescent="0.35">
      <c r="A20" s="35"/>
      <c r="B20" s="3" t="s">
        <v>196</v>
      </c>
      <c r="C20" s="3"/>
    </row>
    <row r="21" spans="1:11" x14ac:dyDescent="0.35">
      <c r="A21" s="133"/>
      <c r="B21" s="3"/>
      <c r="C21" s="3"/>
      <c r="D21" s="3"/>
      <c r="E21" s="3"/>
      <c r="G21" s="107"/>
      <c r="H21" s="107"/>
      <c r="I21" s="107"/>
      <c r="J21" s="107"/>
      <c r="K21" s="107"/>
    </row>
    <row r="22" spans="1:11" x14ac:dyDescent="0.35">
      <c r="B22" s="3" t="s">
        <v>188</v>
      </c>
      <c r="C22" s="3" t="s">
        <v>189</v>
      </c>
      <c r="D22" s="3" t="s">
        <v>22</v>
      </c>
      <c r="E22" s="3" t="s">
        <v>191</v>
      </c>
    </row>
    <row r="23" spans="1:11" x14ac:dyDescent="0.35">
      <c r="A23" s="140" t="s">
        <v>14</v>
      </c>
      <c r="B23" s="140" t="s">
        <v>23</v>
      </c>
      <c r="C23" s="22" t="s">
        <v>48</v>
      </c>
      <c r="D23" s="3" t="s">
        <v>192</v>
      </c>
      <c r="E23" s="3" t="s">
        <v>193</v>
      </c>
      <c r="G23" s="107">
        <v>19.755102299999997</v>
      </c>
      <c r="H23" s="107">
        <v>15.3538911</v>
      </c>
      <c r="I23" s="107">
        <f t="shared" ref="I23:I29" si="3">(H23/G23)*100</f>
        <v>77.721141945187512</v>
      </c>
      <c r="J23" s="107">
        <v>0.19755102299999996</v>
      </c>
      <c r="K23" s="107">
        <v>1.5013877747999997E-2</v>
      </c>
    </row>
    <row r="24" spans="1:11" x14ac:dyDescent="0.35">
      <c r="A24" s="140"/>
      <c r="B24" s="140"/>
      <c r="C24" s="3" t="s">
        <v>47</v>
      </c>
      <c r="D24" s="3" t="s">
        <v>192</v>
      </c>
      <c r="E24" s="3" t="s">
        <v>193</v>
      </c>
      <c r="G24" s="107">
        <v>37.0536599</v>
      </c>
      <c r="H24" s="107">
        <v>26.4011146</v>
      </c>
      <c r="I24" s="107">
        <f t="shared" si="3"/>
        <v>71.251030724767901</v>
      </c>
      <c r="J24" s="107">
        <v>0.37053659900000002</v>
      </c>
      <c r="K24" s="107">
        <v>0</v>
      </c>
    </row>
    <row r="25" spans="1:11" x14ac:dyDescent="0.35">
      <c r="A25" s="140"/>
      <c r="B25" s="140"/>
      <c r="C25" s="3" t="s">
        <v>49</v>
      </c>
      <c r="D25" s="3" t="s">
        <v>192</v>
      </c>
      <c r="E25" s="3" t="s">
        <v>193</v>
      </c>
      <c r="G25" s="107">
        <v>29.065054</v>
      </c>
      <c r="H25" s="107">
        <v>13.466508500000002</v>
      </c>
      <c r="I25" s="107">
        <f t="shared" si="3"/>
        <v>46.332301670590397</v>
      </c>
      <c r="J25" s="107">
        <v>0.29065054000000001</v>
      </c>
      <c r="K25" s="107">
        <v>0.39840550000000002</v>
      </c>
    </row>
    <row r="26" spans="1:11" x14ac:dyDescent="0.35">
      <c r="A26" s="140"/>
      <c r="B26" s="106"/>
      <c r="C26" s="3"/>
      <c r="D26" s="3"/>
      <c r="E26" s="3"/>
      <c r="I26" s="107"/>
    </row>
    <row r="27" spans="1:11" x14ac:dyDescent="0.35">
      <c r="A27" s="140"/>
      <c r="B27" s="140" t="s">
        <v>13</v>
      </c>
      <c r="C27" s="3" t="s">
        <v>0</v>
      </c>
      <c r="D27" s="3" t="s">
        <v>192</v>
      </c>
      <c r="E27" s="3" t="s">
        <v>193</v>
      </c>
      <c r="G27" s="107">
        <v>78.093805500000002</v>
      </c>
      <c r="H27" s="107">
        <v>57.322431700000003</v>
      </c>
      <c r="I27" s="107">
        <f t="shared" si="3"/>
        <v>73.402021239699991</v>
      </c>
      <c r="J27" s="107">
        <v>0.78093805500000002</v>
      </c>
      <c r="K27" s="107">
        <v>0</v>
      </c>
    </row>
    <row r="28" spans="1:11" x14ac:dyDescent="0.35">
      <c r="A28" s="140"/>
      <c r="B28" s="140"/>
      <c r="C28" s="3" t="s">
        <v>50</v>
      </c>
      <c r="D28" s="3" t="s">
        <v>192</v>
      </c>
      <c r="E28" s="3" t="s">
        <v>193</v>
      </c>
      <c r="G28" s="107">
        <v>72.536999999999992</v>
      </c>
      <c r="H28" s="107">
        <v>33.997</v>
      </c>
      <c r="I28" s="107">
        <f t="shared" si="3"/>
        <v>46.868494699256935</v>
      </c>
      <c r="J28" s="107">
        <v>0.72536999999999996</v>
      </c>
      <c r="K28" s="107">
        <v>0</v>
      </c>
    </row>
    <row r="29" spans="1:11" x14ac:dyDescent="0.35">
      <c r="A29" s="140"/>
      <c r="B29" s="140"/>
      <c r="C29" s="3" t="s">
        <v>51</v>
      </c>
      <c r="D29" s="3" t="s">
        <v>192</v>
      </c>
      <c r="E29" s="3" t="s">
        <v>193</v>
      </c>
      <c r="G29" s="107">
        <v>35.801999999999992</v>
      </c>
      <c r="H29" s="107">
        <v>11.413685000000001</v>
      </c>
      <c r="I29" s="107">
        <f t="shared" si="3"/>
        <v>31.880020669236366</v>
      </c>
      <c r="J29" s="107">
        <v>0.35801999999999995</v>
      </c>
      <c r="K29" s="107">
        <v>0</v>
      </c>
    </row>
    <row r="38" ht="14.5" customHeight="1" x14ac:dyDescent="0.35"/>
  </sheetData>
  <mergeCells count="5">
    <mergeCell ref="A4:A10"/>
    <mergeCell ref="A13:A19"/>
    <mergeCell ref="B27:B29"/>
    <mergeCell ref="B23:B25"/>
    <mergeCell ref="A23:A2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91D6E-1BEA-42CE-8CDE-FE0B661586A0}">
  <dimension ref="A1:O33"/>
  <sheetViews>
    <sheetView workbookViewId="0">
      <selection activeCell="C28" sqref="C28:O28"/>
    </sheetView>
  </sheetViews>
  <sheetFormatPr baseColWidth="10" defaultRowHeight="12.5" x14ac:dyDescent="0.25"/>
  <cols>
    <col min="1" max="1" width="30.26953125" style="37" customWidth="1"/>
    <col min="2" max="16384" width="10.90625" style="37"/>
  </cols>
  <sheetData>
    <row r="1" spans="1:15" ht="13" x14ac:dyDescent="0.3">
      <c r="A1" s="36" t="s">
        <v>172</v>
      </c>
    </row>
    <row r="2" spans="1:15" ht="13" thickBot="1" x14ac:dyDescent="0.3"/>
    <row r="3" spans="1:15" ht="13" x14ac:dyDescent="0.3">
      <c r="C3" s="141" t="s">
        <v>180</v>
      </c>
      <c r="D3" s="142"/>
      <c r="E3" s="143"/>
      <c r="F3" s="141" t="s">
        <v>179</v>
      </c>
      <c r="G3" s="142"/>
      <c r="H3" s="142"/>
      <c r="I3" s="143"/>
      <c r="J3" s="141" t="s">
        <v>178</v>
      </c>
      <c r="K3" s="142"/>
      <c r="L3" s="143"/>
      <c r="M3" s="141" t="s">
        <v>154</v>
      </c>
      <c r="N3" s="142"/>
      <c r="O3" s="143"/>
    </row>
    <row r="4" spans="1:15" ht="13" x14ac:dyDescent="0.3">
      <c r="B4" s="36" t="s">
        <v>27</v>
      </c>
      <c r="C4" s="38">
        <v>2762</v>
      </c>
      <c r="D4" s="39">
        <v>2651</v>
      </c>
      <c r="E4" s="40">
        <v>2868</v>
      </c>
      <c r="F4" s="38">
        <v>2750</v>
      </c>
      <c r="G4" s="39">
        <v>2650</v>
      </c>
      <c r="H4" s="39">
        <v>16299</v>
      </c>
      <c r="I4" s="40">
        <v>2735</v>
      </c>
      <c r="J4" s="38">
        <v>2907</v>
      </c>
      <c r="K4" s="39">
        <v>16356</v>
      </c>
      <c r="L4" s="40">
        <v>16721</v>
      </c>
      <c r="M4" s="38">
        <v>2819</v>
      </c>
      <c r="N4" s="39">
        <v>2884</v>
      </c>
      <c r="O4" s="40">
        <v>16441</v>
      </c>
    </row>
    <row r="5" spans="1:15" s="36" customFormat="1" ht="13.5" thickBot="1" x14ac:dyDescent="0.35">
      <c r="A5" s="22"/>
      <c r="B5" s="25" t="s">
        <v>22</v>
      </c>
      <c r="C5" s="41" t="s">
        <v>19</v>
      </c>
      <c r="D5" s="42" t="s">
        <v>19</v>
      </c>
      <c r="E5" s="43" t="s">
        <v>19</v>
      </c>
      <c r="F5" s="41" t="s">
        <v>155</v>
      </c>
      <c r="G5" s="42" t="s">
        <v>155</v>
      </c>
      <c r="H5" s="42" t="s">
        <v>155</v>
      </c>
      <c r="I5" s="43" t="s">
        <v>155</v>
      </c>
      <c r="J5" s="41" t="s">
        <v>155</v>
      </c>
      <c r="K5" s="42" t="s">
        <v>155</v>
      </c>
      <c r="L5" s="43" t="s">
        <v>155</v>
      </c>
      <c r="M5" s="41" t="s">
        <v>155</v>
      </c>
      <c r="N5" s="42" t="s">
        <v>155</v>
      </c>
      <c r="O5" s="43" t="s">
        <v>155</v>
      </c>
    </row>
    <row r="6" spans="1:15" ht="13" x14ac:dyDescent="0.3">
      <c r="A6" s="22"/>
    </row>
    <row r="7" spans="1:15" ht="13.5" thickBot="1" x14ac:dyDescent="0.35">
      <c r="A7" s="144" t="s">
        <v>145</v>
      </c>
      <c r="B7" s="144"/>
      <c r="C7" s="145" t="s">
        <v>401</v>
      </c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</row>
    <row r="8" spans="1:15" ht="13" x14ac:dyDescent="0.3">
      <c r="A8" s="22" t="s">
        <v>173</v>
      </c>
      <c r="B8" s="23">
        <v>-20</v>
      </c>
      <c r="C8" s="44">
        <v>2.62</v>
      </c>
      <c r="D8" s="45">
        <v>1.95</v>
      </c>
      <c r="E8" s="46">
        <v>2.58</v>
      </c>
      <c r="F8" s="44">
        <v>2.58</v>
      </c>
      <c r="G8" s="53">
        <v>2.355</v>
      </c>
      <c r="H8" s="53">
        <v>2.12</v>
      </c>
      <c r="I8" s="46">
        <v>1.38</v>
      </c>
      <c r="J8" s="44">
        <v>1.875</v>
      </c>
      <c r="K8" s="53">
        <v>2.21</v>
      </c>
      <c r="L8" s="46">
        <v>2.02</v>
      </c>
      <c r="M8" s="44">
        <v>2.9699999999999998</v>
      </c>
      <c r="N8" s="53">
        <v>2.835</v>
      </c>
      <c r="O8" s="46">
        <v>4.6850000000000938</v>
      </c>
    </row>
    <row r="9" spans="1:15" ht="13" x14ac:dyDescent="0.3">
      <c r="A9" s="22" t="s">
        <v>184</v>
      </c>
      <c r="B9" s="23">
        <v>28</v>
      </c>
      <c r="C9" s="47">
        <v>2.8600000000000003</v>
      </c>
      <c r="D9" s="48">
        <v>2.2149999999999999</v>
      </c>
      <c r="E9" s="49">
        <v>2.3199999999999998</v>
      </c>
      <c r="F9" s="47">
        <v>2.15</v>
      </c>
      <c r="G9" s="48">
        <v>2.2999999999999998</v>
      </c>
      <c r="H9" s="48">
        <v>1.875</v>
      </c>
      <c r="I9" s="49">
        <v>1.3</v>
      </c>
      <c r="J9" s="47">
        <v>3.74</v>
      </c>
      <c r="K9" s="48">
        <v>2.3049999999999997</v>
      </c>
      <c r="L9" s="49">
        <v>4.84</v>
      </c>
      <c r="M9" s="47">
        <v>5.1550000000000002</v>
      </c>
      <c r="N9" s="48">
        <v>5.3</v>
      </c>
      <c r="O9" s="49">
        <v>7.5899999998467367</v>
      </c>
    </row>
    <row r="10" spans="1:15" ht="13" x14ac:dyDescent="0.3">
      <c r="A10" s="22" t="s">
        <v>185</v>
      </c>
      <c r="B10" s="23">
        <v>56</v>
      </c>
      <c r="C10" s="47">
        <v>2.5700000000000003</v>
      </c>
      <c r="D10" s="48">
        <v>2.1500000000000004</v>
      </c>
      <c r="E10" s="49">
        <v>2.2750000000000004</v>
      </c>
      <c r="F10" s="47">
        <v>2.42</v>
      </c>
      <c r="G10" s="48">
        <v>2.52</v>
      </c>
      <c r="H10" s="48">
        <v>1.85</v>
      </c>
      <c r="I10" s="49">
        <v>1.3049999999999999</v>
      </c>
      <c r="J10" s="47">
        <v>3.7</v>
      </c>
      <c r="K10" s="54">
        <v>2.16</v>
      </c>
      <c r="L10" s="49">
        <v>5.085</v>
      </c>
      <c r="M10" s="47">
        <v>5.0150000000000006</v>
      </c>
      <c r="N10" s="48">
        <v>5.1099999999999994</v>
      </c>
      <c r="O10" s="49">
        <v>6.1400000000000006</v>
      </c>
    </row>
    <row r="11" spans="1:15" ht="13" x14ac:dyDescent="0.3">
      <c r="A11" s="22" t="s">
        <v>186</v>
      </c>
      <c r="B11" s="23">
        <v>84</v>
      </c>
      <c r="C11" s="47">
        <v>2.87</v>
      </c>
      <c r="D11" s="48">
        <v>1.45</v>
      </c>
      <c r="E11" s="49">
        <v>2.355</v>
      </c>
      <c r="F11" s="47">
        <v>2.8149999999999999</v>
      </c>
      <c r="G11" s="48">
        <v>3.335</v>
      </c>
      <c r="H11" s="48">
        <v>2.3200000000000003</v>
      </c>
      <c r="I11" s="49">
        <v>1.25</v>
      </c>
      <c r="J11" s="47">
        <v>3.6950000000000003</v>
      </c>
      <c r="K11" s="48">
        <v>2.4000000000000004</v>
      </c>
      <c r="L11" s="49">
        <v>4.4550000000000001</v>
      </c>
      <c r="M11" s="47">
        <v>4.99</v>
      </c>
      <c r="N11" s="48">
        <v>4.8100000000000005</v>
      </c>
      <c r="O11" s="49">
        <v>6.2399999999984823</v>
      </c>
    </row>
    <row r="12" spans="1:15" ht="13.5" thickBot="1" x14ac:dyDescent="0.35">
      <c r="A12" s="22" t="s">
        <v>187</v>
      </c>
      <c r="B12" s="23">
        <v>168</v>
      </c>
      <c r="C12" s="50">
        <v>2.7650000000000001</v>
      </c>
      <c r="D12" s="51">
        <v>1.45</v>
      </c>
      <c r="E12" s="52">
        <v>2.3849999999999998</v>
      </c>
      <c r="F12" s="50">
        <v>2.5649999999999999</v>
      </c>
      <c r="G12" s="51">
        <v>2.71</v>
      </c>
      <c r="H12" s="51">
        <v>2.145</v>
      </c>
      <c r="I12" s="52">
        <v>1.4350000000000001</v>
      </c>
      <c r="J12" s="50">
        <v>3.59</v>
      </c>
      <c r="K12" s="51">
        <v>2.34</v>
      </c>
      <c r="L12" s="52">
        <v>4.54</v>
      </c>
      <c r="M12" s="50">
        <v>4.63</v>
      </c>
      <c r="N12" s="51">
        <v>4.9000000000000004</v>
      </c>
      <c r="O12" s="52">
        <v>6.2849999999916006</v>
      </c>
    </row>
    <row r="14" spans="1:15" ht="13.5" thickBot="1" x14ac:dyDescent="0.35">
      <c r="A14" s="144" t="s">
        <v>145</v>
      </c>
      <c r="B14" s="144"/>
      <c r="C14" s="145" t="s">
        <v>402</v>
      </c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</row>
    <row r="15" spans="1:15" ht="13" x14ac:dyDescent="0.3">
      <c r="A15" s="22" t="s">
        <v>173</v>
      </c>
      <c r="B15" s="23">
        <v>-20</v>
      </c>
      <c r="C15" s="44">
        <v>3.87</v>
      </c>
      <c r="D15" s="45">
        <v>4.82</v>
      </c>
      <c r="E15" s="46">
        <v>3.7749999999999999</v>
      </c>
      <c r="F15" s="44">
        <v>3.9499999999999997</v>
      </c>
      <c r="G15" s="53">
        <v>5.04</v>
      </c>
      <c r="H15" s="53">
        <v>4.0250000000000004</v>
      </c>
      <c r="I15" s="46">
        <v>3.51</v>
      </c>
      <c r="J15" s="44">
        <v>4</v>
      </c>
      <c r="K15" s="53">
        <v>4.0250000000000004</v>
      </c>
      <c r="L15" s="46">
        <v>2.23</v>
      </c>
      <c r="M15" s="44">
        <v>3.91</v>
      </c>
      <c r="N15" s="53">
        <v>3.85</v>
      </c>
      <c r="O15" s="46">
        <v>4.4849999999999994</v>
      </c>
    </row>
    <row r="16" spans="1:15" ht="13" x14ac:dyDescent="0.3">
      <c r="A16" s="22" t="s">
        <v>184</v>
      </c>
      <c r="B16" s="23">
        <v>28</v>
      </c>
      <c r="C16" s="47">
        <v>3.4899999999999998</v>
      </c>
      <c r="D16" s="48">
        <v>5.16</v>
      </c>
      <c r="E16" s="49">
        <v>2.57</v>
      </c>
      <c r="F16" s="47">
        <v>3.49</v>
      </c>
      <c r="G16" s="48">
        <v>5.15</v>
      </c>
      <c r="H16" s="48">
        <v>3.165</v>
      </c>
      <c r="I16" s="49">
        <v>3.83</v>
      </c>
      <c r="J16" s="47">
        <v>5.34</v>
      </c>
      <c r="K16" s="48">
        <v>3.8600000000000003</v>
      </c>
      <c r="L16" s="49">
        <v>4.165</v>
      </c>
      <c r="M16" s="47">
        <v>5.04</v>
      </c>
      <c r="N16" s="48">
        <v>5</v>
      </c>
      <c r="O16" s="49">
        <v>5.17</v>
      </c>
    </row>
    <row r="17" spans="1:15" ht="13" x14ac:dyDescent="0.3">
      <c r="A17" s="22" t="s">
        <v>185</v>
      </c>
      <c r="B17" s="23">
        <v>56</v>
      </c>
      <c r="C17" s="47">
        <v>3.875</v>
      </c>
      <c r="D17" s="48">
        <v>5.2750000000000004</v>
      </c>
      <c r="E17" s="49">
        <v>3.085</v>
      </c>
      <c r="F17" s="47">
        <v>3.5199999999999996</v>
      </c>
      <c r="G17" s="48">
        <v>4.4749999999999996</v>
      </c>
      <c r="H17" s="48">
        <v>3.4699999999999998</v>
      </c>
      <c r="I17" s="49">
        <v>3.58</v>
      </c>
      <c r="J17" s="47">
        <v>5.5600000000000005</v>
      </c>
      <c r="K17" s="54">
        <v>3.82</v>
      </c>
      <c r="L17" s="49">
        <v>4.21</v>
      </c>
      <c r="M17" s="47">
        <v>4.41</v>
      </c>
      <c r="N17" s="48">
        <v>4.7050000000000001</v>
      </c>
      <c r="O17" s="49">
        <v>4.7750000000000004</v>
      </c>
    </row>
    <row r="18" spans="1:15" ht="13" x14ac:dyDescent="0.3">
      <c r="A18" s="22" t="s">
        <v>186</v>
      </c>
      <c r="B18" s="23">
        <v>84</v>
      </c>
      <c r="C18" s="47">
        <v>3.2749999999999999</v>
      </c>
      <c r="D18" s="48">
        <v>5.1449999999999996</v>
      </c>
      <c r="E18" s="49">
        <v>2.6550000000000002</v>
      </c>
      <c r="F18" s="47">
        <v>3.7850000000000001</v>
      </c>
      <c r="G18" s="48">
        <v>5.43</v>
      </c>
      <c r="H18" s="48">
        <v>3.625</v>
      </c>
      <c r="I18" s="49">
        <v>3.34</v>
      </c>
      <c r="J18" s="47">
        <v>5.93</v>
      </c>
      <c r="K18" s="48">
        <v>4.09</v>
      </c>
      <c r="L18" s="49">
        <v>3.92</v>
      </c>
      <c r="M18" s="47">
        <v>5.1749999999999998</v>
      </c>
      <c r="N18" s="48">
        <v>4.63</v>
      </c>
      <c r="O18" s="49">
        <v>4.7549999999999999</v>
      </c>
    </row>
    <row r="19" spans="1:15" ht="13.5" thickBot="1" x14ac:dyDescent="0.35">
      <c r="A19" s="22" t="s">
        <v>187</v>
      </c>
      <c r="B19" s="23">
        <v>168</v>
      </c>
      <c r="C19" s="50">
        <v>4.1750000000000007</v>
      </c>
      <c r="D19" s="51">
        <v>2.91</v>
      </c>
      <c r="E19" s="52">
        <v>2.69</v>
      </c>
      <c r="F19" s="50">
        <v>4.29</v>
      </c>
      <c r="G19" s="51">
        <v>5.49</v>
      </c>
      <c r="H19" s="51">
        <v>4.3150000000000004</v>
      </c>
      <c r="I19" s="52">
        <v>3.4750000000000001</v>
      </c>
      <c r="J19" s="50">
        <v>5.6950000000000003</v>
      </c>
      <c r="K19" s="51">
        <v>4.0549999999999997</v>
      </c>
      <c r="L19" s="52">
        <v>3.7650000000000001</v>
      </c>
      <c r="M19" s="50">
        <v>4.375</v>
      </c>
      <c r="N19" s="51">
        <v>3.9649999999999999</v>
      </c>
      <c r="O19" s="52">
        <v>4.76</v>
      </c>
    </row>
    <row r="21" spans="1:15" ht="13.5" thickBot="1" x14ac:dyDescent="0.35">
      <c r="A21" s="144" t="s">
        <v>145</v>
      </c>
      <c r="B21" s="144"/>
      <c r="C21" s="145" t="s">
        <v>403</v>
      </c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</row>
    <row r="22" spans="1:15" ht="13" x14ac:dyDescent="0.3">
      <c r="A22" s="22" t="s">
        <v>173</v>
      </c>
      <c r="B22" s="23">
        <v>-20</v>
      </c>
      <c r="C22" s="44">
        <v>5.9903155263980068</v>
      </c>
      <c r="D22" s="45">
        <v>8.3571428571428559</v>
      </c>
      <c r="E22" s="46">
        <v>3.287037037037035</v>
      </c>
      <c r="F22" s="44">
        <v>-1.7694957720012543</v>
      </c>
      <c r="G22" s="53">
        <v>5.6872037914691997</v>
      </c>
      <c r="H22" s="53">
        <v>8.9230084557187332</v>
      </c>
      <c r="I22" s="46">
        <v>-0.73529411764705943</v>
      </c>
      <c r="J22" s="44">
        <v>4.1379310344827624</v>
      </c>
      <c r="K22" s="53">
        <v>5.1250000000000053</v>
      </c>
      <c r="L22" s="46">
        <v>0.80154781647318263</v>
      </c>
      <c r="M22" s="44">
        <v>-4.7938860583603535</v>
      </c>
      <c r="N22" s="53">
        <v>7.7788448346823937</v>
      </c>
      <c r="O22" s="46">
        <v>5.5537837714680869</v>
      </c>
    </row>
    <row r="23" spans="1:15" ht="13" x14ac:dyDescent="0.3">
      <c r="A23" s="22" t="s">
        <v>184</v>
      </c>
      <c r="B23" s="23">
        <v>28</v>
      </c>
      <c r="C23" s="47">
        <v>-1.3364779874213841</v>
      </c>
      <c r="D23" s="48">
        <v>1.2170385395537533</v>
      </c>
      <c r="E23" s="49">
        <v>2.8338509316770173</v>
      </c>
      <c r="F23" s="47">
        <v>7.5555555555555554</v>
      </c>
      <c r="G23" s="48">
        <v>8.9766081871344969</v>
      </c>
      <c r="H23" s="48">
        <v>16.176911544227892</v>
      </c>
      <c r="I23" s="49">
        <v>0.38461538461538325</v>
      </c>
      <c r="J23" s="47">
        <v>1.8873403019744512</v>
      </c>
      <c r="K23" s="48">
        <v>6.1040949100650659</v>
      </c>
      <c r="L23" s="49">
        <v>9.6127336951839411</v>
      </c>
      <c r="M23" s="47">
        <v>19.32297154899894</v>
      </c>
      <c r="N23" s="48">
        <v>24.078995939461066</v>
      </c>
      <c r="O23" s="49">
        <v>5.4797259725949381</v>
      </c>
    </row>
    <row r="24" spans="1:15" ht="13" x14ac:dyDescent="0.3">
      <c r="A24" s="22" t="s">
        <v>185</v>
      </c>
      <c r="B24" s="23">
        <v>56</v>
      </c>
      <c r="C24" s="47">
        <v>11.887886597938135</v>
      </c>
      <c r="D24" s="48">
        <v>3.1249999999999956</v>
      </c>
      <c r="E24" s="49">
        <v>29.591836734693864</v>
      </c>
      <c r="F24" s="47">
        <v>10.167081407749736</v>
      </c>
      <c r="G24" s="48">
        <v>14.601139601139602</v>
      </c>
      <c r="H24" s="48">
        <v>-0.26315789473684337</v>
      </c>
      <c r="I24" s="49">
        <v>-2.8925619834710772</v>
      </c>
      <c r="J24" s="47">
        <v>18.549107142857139</v>
      </c>
      <c r="K24" s="54">
        <v>12.500000000000002</v>
      </c>
      <c r="L24" s="49">
        <v>17.272182254196643</v>
      </c>
      <c r="M24" s="47">
        <v>16.121272365805162</v>
      </c>
      <c r="N24" s="48">
        <v>23.846761453396528</v>
      </c>
      <c r="O24" s="49">
        <v>7.9133064516129021</v>
      </c>
    </row>
    <row r="25" spans="1:15" ht="13" x14ac:dyDescent="0.3">
      <c r="A25" s="22" t="s">
        <v>186</v>
      </c>
      <c r="B25" s="23">
        <v>84</v>
      </c>
      <c r="C25" s="47">
        <v>4.1071428571428568</v>
      </c>
      <c r="D25" s="48">
        <v>12.380952380952385</v>
      </c>
      <c r="E25" s="49">
        <v>5.5555555555555518</v>
      </c>
      <c r="F25" s="47">
        <v>-0.72434607645874782</v>
      </c>
      <c r="G25" s="48">
        <v>15.735994964481609</v>
      </c>
      <c r="H25" s="48">
        <v>-3.1108597285067954</v>
      </c>
      <c r="I25" s="49">
        <v>-5.3246753246753329</v>
      </c>
      <c r="J25" s="47">
        <v>27.264011799410032</v>
      </c>
      <c r="K25" s="48">
        <v>5.3496503496503429</v>
      </c>
      <c r="L25" s="49">
        <v>26.135549872122763</v>
      </c>
      <c r="M25" s="47">
        <v>23.911296802185436</v>
      </c>
      <c r="N25" s="48">
        <v>27.80836018617973</v>
      </c>
      <c r="O25" s="49">
        <v>-1.1924342104999948</v>
      </c>
    </row>
    <row r="26" spans="1:15" ht="13.5" thickBot="1" x14ac:dyDescent="0.35">
      <c r="A26" s="22" t="s">
        <v>187</v>
      </c>
      <c r="B26" s="23">
        <v>168</v>
      </c>
      <c r="C26" s="50">
        <v>-1.4686158798283326</v>
      </c>
      <c r="D26" s="51">
        <v>7.5862068965517313</v>
      </c>
      <c r="E26" s="52">
        <v>10.838355193193904</v>
      </c>
      <c r="F26" s="50">
        <v>13.755868544600943</v>
      </c>
      <c r="G26" s="51">
        <v>13.250834260289214</v>
      </c>
      <c r="H26" s="51">
        <v>-4.3650793650793602</v>
      </c>
      <c r="I26" s="52">
        <v>-9.0059055118110312</v>
      </c>
      <c r="J26" s="50">
        <v>0.67114093959731602</v>
      </c>
      <c r="K26" s="51">
        <v>5.5555555555555607</v>
      </c>
      <c r="L26" s="52">
        <v>17.598379064544474</v>
      </c>
      <c r="M26" s="50">
        <v>20.199664116439632</v>
      </c>
      <c r="N26" s="51">
        <v>27.258620689655174</v>
      </c>
      <c r="O26" s="52">
        <v>-1.2880198632777831</v>
      </c>
    </row>
    <row r="28" spans="1:15" ht="13.5" thickBot="1" x14ac:dyDescent="0.35">
      <c r="A28" s="144" t="s">
        <v>145</v>
      </c>
      <c r="B28" s="144"/>
      <c r="C28" s="145" t="s">
        <v>404</v>
      </c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</row>
    <row r="29" spans="1:15" ht="13" x14ac:dyDescent="0.3">
      <c r="A29" s="22" t="s">
        <v>173</v>
      </c>
      <c r="B29" s="23">
        <v>-20</v>
      </c>
      <c r="C29" s="44">
        <v>0</v>
      </c>
      <c r="D29" s="45">
        <v>0</v>
      </c>
      <c r="E29" s="46">
        <v>0</v>
      </c>
      <c r="F29" s="44">
        <v>0</v>
      </c>
      <c r="G29" s="53">
        <v>0</v>
      </c>
      <c r="H29" s="53">
        <v>0</v>
      </c>
      <c r="I29" s="46">
        <v>0</v>
      </c>
      <c r="J29" s="44">
        <v>0</v>
      </c>
      <c r="K29" s="53">
        <v>0</v>
      </c>
      <c r="L29" s="46">
        <v>0</v>
      </c>
      <c r="M29" s="44">
        <v>0</v>
      </c>
      <c r="N29" s="53">
        <v>0</v>
      </c>
      <c r="O29" s="46">
        <v>0</v>
      </c>
    </row>
    <row r="30" spans="1:15" ht="13" x14ac:dyDescent="0.3">
      <c r="A30" s="22" t="s">
        <v>184</v>
      </c>
      <c r="B30" s="23">
        <v>28</v>
      </c>
      <c r="C30" s="47">
        <v>1.6479961073106395</v>
      </c>
      <c r="D30" s="48">
        <v>1.3072256488744891</v>
      </c>
      <c r="E30" s="49">
        <v>-1.9695542438502649</v>
      </c>
      <c r="F30" s="47">
        <v>-0.3417904643805656</v>
      </c>
      <c r="G30" s="48">
        <v>9.5061999061918989</v>
      </c>
      <c r="H30" s="48">
        <v>1.7001140660061367</v>
      </c>
      <c r="I30" s="49">
        <v>-1.3245924530927411</v>
      </c>
      <c r="J30" s="47">
        <v>2.2725156027666458</v>
      </c>
      <c r="K30" s="48">
        <v>0.54975386206271892</v>
      </c>
      <c r="L30" s="49">
        <v>-1.9462243596448161</v>
      </c>
      <c r="M30" s="47">
        <v>4.9808130671400974</v>
      </c>
      <c r="N30" s="48">
        <v>14.076681017990992</v>
      </c>
      <c r="O30" s="49">
        <v>-0.58558164171436644</v>
      </c>
    </row>
    <row r="31" spans="1:15" ht="13" x14ac:dyDescent="0.3">
      <c r="A31" s="22" t="s">
        <v>185</v>
      </c>
      <c r="B31" s="23">
        <v>56</v>
      </c>
      <c r="C31" s="47">
        <v>-0.56392605366467663</v>
      </c>
      <c r="D31" s="48">
        <v>-1.2887314941606789</v>
      </c>
      <c r="E31" s="49">
        <v>-0.27471561619711338</v>
      </c>
      <c r="F31" s="47">
        <v>-1.2134656620229372</v>
      </c>
      <c r="G31" s="48">
        <v>6.6148129355447054</v>
      </c>
      <c r="H31" s="48">
        <v>2.2787286871441523</v>
      </c>
      <c r="I31" s="49">
        <v>-5.2376280362687133</v>
      </c>
      <c r="J31" s="47">
        <v>6.5201993178032041</v>
      </c>
      <c r="K31" s="54">
        <v>3.4082454379942391</v>
      </c>
      <c r="L31" s="49">
        <v>-4.6448297341309743</v>
      </c>
      <c r="M31" s="47">
        <v>10.636485670313309</v>
      </c>
      <c r="N31" s="48">
        <v>10.141659862419715</v>
      </c>
      <c r="O31" s="49">
        <v>1.4114788540352023</v>
      </c>
    </row>
    <row r="32" spans="1:15" ht="13" x14ac:dyDescent="0.3">
      <c r="A32" s="22" t="s">
        <v>186</v>
      </c>
      <c r="B32" s="23">
        <v>84</v>
      </c>
      <c r="C32" s="47">
        <v>-4.5721302614933776</v>
      </c>
      <c r="D32" s="48">
        <v>-2.6104957590980646</v>
      </c>
      <c r="E32" s="49">
        <v>-6.1692186413335044</v>
      </c>
      <c r="F32" s="47">
        <v>3.4092185830342459E-2</v>
      </c>
      <c r="G32" s="48">
        <v>7.7120033521274287</v>
      </c>
      <c r="H32" s="48">
        <v>-7.3096368919394195E-2</v>
      </c>
      <c r="I32" s="49">
        <v>-4.9253133015489325</v>
      </c>
      <c r="J32" s="47">
        <v>5.4951668949996986</v>
      </c>
      <c r="K32" s="48">
        <v>1.1559567622334157</v>
      </c>
      <c r="L32" s="49">
        <v>1.4939077627360966</v>
      </c>
      <c r="M32" s="47">
        <v>16.099463208416498</v>
      </c>
      <c r="N32" s="48">
        <v>7.0629454829995879</v>
      </c>
      <c r="O32" s="49">
        <v>-1.7025667970984166</v>
      </c>
    </row>
    <row r="33" spans="1:15" ht="13.5" thickBot="1" x14ac:dyDescent="0.35">
      <c r="A33" s="22" t="s">
        <v>187</v>
      </c>
      <c r="B33" s="23">
        <v>168</v>
      </c>
      <c r="C33" s="50">
        <v>-11.790006644274595</v>
      </c>
      <c r="D33" s="51">
        <v>-2.3492721982226072E-2</v>
      </c>
      <c r="E33" s="52">
        <v>1.0904652533824191</v>
      </c>
      <c r="F33" s="50">
        <v>-3.187941613808615</v>
      </c>
      <c r="G33" s="51">
        <v>-9.0735345215779972E-2</v>
      </c>
      <c r="H33" s="51">
        <v>4.3850012723927421</v>
      </c>
      <c r="I33" s="52">
        <v>-3.3303891431156067</v>
      </c>
      <c r="J33" s="50">
        <v>3.9099741761665072</v>
      </c>
      <c r="K33" s="51">
        <v>-2.3822037554504618</v>
      </c>
      <c r="L33" s="52">
        <v>-3.3170887125308717</v>
      </c>
      <c r="M33" s="50">
        <v>13.93642259438715</v>
      </c>
      <c r="N33" s="51">
        <v>3.6997995911208115</v>
      </c>
      <c r="O33" s="52">
        <v>2.3213052453202856</v>
      </c>
    </row>
  </sheetData>
  <mergeCells count="12">
    <mergeCell ref="M3:O3"/>
    <mergeCell ref="J3:L3"/>
    <mergeCell ref="F3:I3"/>
    <mergeCell ref="C3:E3"/>
    <mergeCell ref="A28:B28"/>
    <mergeCell ref="C28:O28"/>
    <mergeCell ref="A21:B21"/>
    <mergeCell ref="C7:O7"/>
    <mergeCell ref="C14:O14"/>
    <mergeCell ref="C21:O21"/>
    <mergeCell ref="A7:B7"/>
    <mergeCell ref="A14:B1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625BA-4E7B-4F90-A434-C376375E1AAA}">
  <dimension ref="A1:T105"/>
  <sheetViews>
    <sheetView workbookViewId="0">
      <selection activeCell="Q3" sqref="Q3:T3"/>
    </sheetView>
  </sheetViews>
  <sheetFormatPr baseColWidth="10" defaultRowHeight="14.5" x14ac:dyDescent="0.35"/>
  <sheetData>
    <row r="1" spans="1:20" s="3" customFormat="1" x14ac:dyDescent="0.35">
      <c r="A1" s="3" t="s">
        <v>1</v>
      </c>
      <c r="C1" s="3" t="s">
        <v>11</v>
      </c>
      <c r="E1" s="3" t="s">
        <v>13</v>
      </c>
      <c r="F1" s="3" t="s">
        <v>14</v>
      </c>
    </row>
    <row r="3" spans="1:20" s="3" customFormat="1" x14ac:dyDescent="0.35">
      <c r="B3" s="146" t="s">
        <v>405</v>
      </c>
      <c r="C3" s="146"/>
      <c r="D3" s="146"/>
      <c r="E3" s="146"/>
      <c r="G3" s="146" t="s">
        <v>12</v>
      </c>
      <c r="H3" s="146"/>
      <c r="I3" s="146"/>
      <c r="J3" s="146"/>
      <c r="L3" s="146" t="s">
        <v>12</v>
      </c>
      <c r="M3" s="146"/>
      <c r="N3" s="146"/>
      <c r="O3" s="146"/>
      <c r="Q3" s="146" t="s">
        <v>405</v>
      </c>
      <c r="R3" s="146"/>
      <c r="S3" s="146"/>
      <c r="T3" s="146"/>
    </row>
    <row r="4" spans="1:20" s="3" customFormat="1" x14ac:dyDescent="0.35">
      <c r="B4" s="3" t="s">
        <v>3</v>
      </c>
      <c r="C4" s="146" t="s">
        <v>7</v>
      </c>
      <c r="D4" s="146"/>
      <c r="E4" s="146"/>
      <c r="G4" s="3" t="s">
        <v>4</v>
      </c>
      <c r="H4" s="146" t="s">
        <v>7</v>
      </c>
      <c r="I4" s="146"/>
      <c r="J4" s="146"/>
      <c r="L4" s="3" t="s">
        <v>5</v>
      </c>
      <c r="M4" s="146" t="s">
        <v>7</v>
      </c>
      <c r="N4" s="146"/>
      <c r="O4" s="146"/>
      <c r="Q4" s="3" t="s">
        <v>6</v>
      </c>
      <c r="R4" s="146" t="s">
        <v>7</v>
      </c>
      <c r="S4" s="146"/>
      <c r="T4" s="146"/>
    </row>
    <row r="5" spans="1:20" s="3" customFormat="1" x14ac:dyDescent="0.35">
      <c r="B5" s="3" t="s">
        <v>2</v>
      </c>
      <c r="C5" s="3" t="s">
        <v>9</v>
      </c>
      <c r="D5" s="3" t="s">
        <v>10</v>
      </c>
      <c r="E5" s="3" t="s">
        <v>8</v>
      </c>
      <c r="G5" s="3" t="s">
        <v>2</v>
      </c>
      <c r="H5" s="3" t="s">
        <v>9</v>
      </c>
      <c r="I5" s="3" t="s">
        <v>10</v>
      </c>
      <c r="J5" s="3" t="s">
        <v>8</v>
      </c>
      <c r="L5" s="3" t="s">
        <v>2</v>
      </c>
      <c r="M5" s="3" t="s">
        <v>9</v>
      </c>
      <c r="N5" s="3" t="s">
        <v>10</v>
      </c>
      <c r="O5" s="3" t="s">
        <v>8</v>
      </c>
      <c r="Q5" s="3" t="s">
        <v>2</v>
      </c>
      <c r="R5" s="3" t="s">
        <v>9</v>
      </c>
      <c r="S5" s="3" t="s">
        <v>10</v>
      </c>
      <c r="T5" s="3" t="s">
        <v>8</v>
      </c>
    </row>
    <row r="6" spans="1:20" x14ac:dyDescent="0.35">
      <c r="B6">
        <v>0</v>
      </c>
      <c r="C6">
        <v>0.4</v>
      </c>
      <c r="D6">
        <v>0.1</v>
      </c>
      <c r="E6" s="1">
        <v>-0.4</v>
      </c>
      <c r="G6">
        <v>0</v>
      </c>
      <c r="H6">
        <v>-0.6</v>
      </c>
      <c r="I6">
        <v>0.3</v>
      </c>
      <c r="J6">
        <v>-4.5</v>
      </c>
      <c r="L6">
        <v>0</v>
      </c>
      <c r="M6">
        <v>-2.2999999999999998</v>
      </c>
      <c r="N6">
        <v>0.2</v>
      </c>
      <c r="O6">
        <v>-0.8</v>
      </c>
      <c r="Q6">
        <v>0</v>
      </c>
      <c r="R6">
        <v>-0.8</v>
      </c>
      <c r="S6">
        <v>-0.4</v>
      </c>
      <c r="T6">
        <v>0.3</v>
      </c>
    </row>
    <row r="7" spans="1:20" x14ac:dyDescent="0.35">
      <c r="B7">
        <v>0.5</v>
      </c>
      <c r="C7">
        <v>0.4</v>
      </c>
      <c r="D7">
        <v>0.1</v>
      </c>
      <c r="E7" s="1">
        <v>-0.4</v>
      </c>
      <c r="G7">
        <v>0.5</v>
      </c>
      <c r="H7">
        <v>-0.6</v>
      </c>
      <c r="I7">
        <v>0.4</v>
      </c>
      <c r="J7">
        <v>-3.3</v>
      </c>
      <c r="L7">
        <v>0.6</v>
      </c>
      <c r="M7">
        <v>-0.9</v>
      </c>
      <c r="N7">
        <v>0.2</v>
      </c>
      <c r="O7">
        <v>-0.5</v>
      </c>
      <c r="Q7">
        <v>0.6</v>
      </c>
      <c r="R7">
        <v>-0.7</v>
      </c>
      <c r="S7">
        <v>-0.1</v>
      </c>
      <c r="T7">
        <v>0.6</v>
      </c>
    </row>
    <row r="8" spans="1:20" x14ac:dyDescent="0.35">
      <c r="B8">
        <v>1.1000000000000001</v>
      </c>
      <c r="C8">
        <v>-0.9</v>
      </c>
      <c r="D8">
        <v>-0.2</v>
      </c>
      <c r="E8" s="1">
        <v>-0.4</v>
      </c>
      <c r="G8">
        <v>1</v>
      </c>
      <c r="H8">
        <v>-0.6</v>
      </c>
      <c r="I8">
        <v>0.3</v>
      </c>
      <c r="J8">
        <v>-2.2000000000000002</v>
      </c>
      <c r="L8">
        <v>1.2</v>
      </c>
      <c r="M8">
        <v>0</v>
      </c>
      <c r="N8">
        <v>-0.1</v>
      </c>
      <c r="O8">
        <v>-0.5</v>
      </c>
      <c r="Q8">
        <v>1.1000000000000001</v>
      </c>
      <c r="R8">
        <v>0.2</v>
      </c>
      <c r="S8">
        <v>-0.1</v>
      </c>
      <c r="T8">
        <v>0.3</v>
      </c>
    </row>
    <row r="9" spans="1:20" x14ac:dyDescent="0.35">
      <c r="B9">
        <v>1.6</v>
      </c>
      <c r="C9">
        <v>-0.9</v>
      </c>
      <c r="D9">
        <v>-0.2</v>
      </c>
      <c r="E9" s="1">
        <v>-0.4</v>
      </c>
      <c r="G9">
        <v>1.6</v>
      </c>
      <c r="H9">
        <v>-0.4</v>
      </c>
      <c r="I9">
        <v>-0.1</v>
      </c>
      <c r="J9">
        <v>-1.1000000000000001</v>
      </c>
      <c r="L9">
        <v>1.8</v>
      </c>
      <c r="M9">
        <v>0</v>
      </c>
      <c r="N9">
        <v>-0.2</v>
      </c>
      <c r="O9">
        <v>0</v>
      </c>
      <c r="Q9">
        <v>1.7</v>
      </c>
      <c r="R9">
        <v>0.2</v>
      </c>
      <c r="S9">
        <v>-0.1</v>
      </c>
      <c r="T9">
        <v>0.6</v>
      </c>
    </row>
    <row r="10" spans="1:20" x14ac:dyDescent="0.35">
      <c r="B10">
        <v>2.1</v>
      </c>
      <c r="C10">
        <v>0.2</v>
      </c>
      <c r="D10">
        <v>0.2</v>
      </c>
      <c r="E10" s="1">
        <v>-0.3</v>
      </c>
      <c r="G10">
        <v>2.1</v>
      </c>
      <c r="H10">
        <v>0.7</v>
      </c>
      <c r="I10">
        <v>-0.1</v>
      </c>
      <c r="J10">
        <v>-1.1000000000000001</v>
      </c>
      <c r="L10">
        <v>2.2999999999999998</v>
      </c>
      <c r="M10">
        <v>0</v>
      </c>
      <c r="N10">
        <v>-0.8</v>
      </c>
      <c r="O10">
        <v>0</v>
      </c>
      <c r="Q10">
        <v>2.2999999999999998</v>
      </c>
      <c r="R10">
        <v>-1</v>
      </c>
      <c r="S10">
        <v>0</v>
      </c>
      <c r="T10">
        <v>0.6</v>
      </c>
    </row>
    <row r="11" spans="1:20" x14ac:dyDescent="0.35">
      <c r="B11">
        <v>2.6</v>
      </c>
      <c r="C11">
        <v>0.2</v>
      </c>
      <c r="D11">
        <v>0.3</v>
      </c>
      <c r="E11" s="1">
        <v>-0.3</v>
      </c>
      <c r="G11">
        <v>2.6</v>
      </c>
      <c r="H11">
        <v>0.7</v>
      </c>
      <c r="I11">
        <v>-0.8</v>
      </c>
      <c r="J11">
        <v>-1.1000000000000001</v>
      </c>
      <c r="L11">
        <v>2.9</v>
      </c>
      <c r="M11">
        <v>-0.4</v>
      </c>
      <c r="N11">
        <v>-0.8</v>
      </c>
      <c r="O11">
        <v>0.7</v>
      </c>
      <c r="Q11">
        <v>2.8</v>
      </c>
      <c r="R11">
        <v>-1</v>
      </c>
      <c r="S11">
        <v>-0.2</v>
      </c>
      <c r="T11">
        <v>0.6</v>
      </c>
    </row>
    <row r="12" spans="1:20" x14ac:dyDescent="0.35">
      <c r="B12">
        <v>3.2</v>
      </c>
      <c r="C12">
        <v>0.3</v>
      </c>
      <c r="D12">
        <v>0.2</v>
      </c>
      <c r="E12" s="1">
        <v>0.9</v>
      </c>
      <c r="G12">
        <v>3.1</v>
      </c>
      <c r="H12">
        <v>0.7</v>
      </c>
      <c r="I12">
        <v>0</v>
      </c>
      <c r="J12">
        <v>-0.2</v>
      </c>
      <c r="L12">
        <v>3.5</v>
      </c>
      <c r="M12">
        <v>0.5</v>
      </c>
      <c r="N12">
        <v>-0.4</v>
      </c>
      <c r="O12">
        <v>0.7</v>
      </c>
      <c r="Q12">
        <v>3.4</v>
      </c>
      <c r="R12">
        <v>-0.6</v>
      </c>
      <c r="S12">
        <v>0</v>
      </c>
      <c r="T12">
        <v>0.3</v>
      </c>
    </row>
    <row r="13" spans="1:20" x14ac:dyDescent="0.35">
      <c r="B13">
        <v>3.7</v>
      </c>
      <c r="C13">
        <v>0.3</v>
      </c>
      <c r="D13">
        <v>0</v>
      </c>
      <c r="E13" s="1">
        <v>-0.2</v>
      </c>
      <c r="G13">
        <v>3.6</v>
      </c>
      <c r="H13">
        <v>0</v>
      </c>
      <c r="I13">
        <v>-0.6</v>
      </c>
      <c r="J13">
        <v>0</v>
      </c>
      <c r="L13">
        <v>4.0999999999999996</v>
      </c>
      <c r="M13">
        <v>0.6</v>
      </c>
      <c r="N13">
        <v>-0.1</v>
      </c>
      <c r="O13">
        <v>0.7</v>
      </c>
      <c r="Q13">
        <v>4</v>
      </c>
      <c r="R13">
        <v>0.5</v>
      </c>
      <c r="S13">
        <v>0</v>
      </c>
      <c r="T13">
        <v>-0.9</v>
      </c>
    </row>
    <row r="14" spans="1:20" x14ac:dyDescent="0.35">
      <c r="B14">
        <v>4.2</v>
      </c>
      <c r="C14">
        <v>0.3</v>
      </c>
      <c r="D14">
        <v>0</v>
      </c>
      <c r="E14" s="1">
        <v>-0.2</v>
      </c>
      <c r="G14">
        <v>4.0999999999999996</v>
      </c>
      <c r="H14">
        <v>0</v>
      </c>
      <c r="I14">
        <v>0.2</v>
      </c>
      <c r="J14">
        <v>0.6</v>
      </c>
      <c r="L14">
        <v>4.7</v>
      </c>
      <c r="M14">
        <v>0.6</v>
      </c>
      <c r="N14">
        <v>-0.3</v>
      </c>
      <c r="O14">
        <v>0.1</v>
      </c>
      <c r="Q14">
        <v>4.5</v>
      </c>
      <c r="R14">
        <v>0.5</v>
      </c>
      <c r="S14">
        <v>0.3</v>
      </c>
      <c r="T14">
        <v>-0.9</v>
      </c>
    </row>
    <row r="15" spans="1:20" x14ac:dyDescent="0.35">
      <c r="B15">
        <v>4.7</v>
      </c>
      <c r="C15">
        <v>-0.4</v>
      </c>
      <c r="D15">
        <v>0</v>
      </c>
      <c r="E15" s="1">
        <v>-0.2</v>
      </c>
      <c r="G15">
        <v>4.7</v>
      </c>
      <c r="H15">
        <v>0</v>
      </c>
      <c r="I15">
        <v>0.3</v>
      </c>
      <c r="J15">
        <v>1.7</v>
      </c>
      <c r="L15">
        <v>5.3</v>
      </c>
      <c r="M15">
        <v>-0.3</v>
      </c>
      <c r="N15">
        <v>0.3</v>
      </c>
      <c r="O15">
        <v>-0.2</v>
      </c>
      <c r="Q15">
        <v>5.0999999999999996</v>
      </c>
      <c r="R15">
        <v>0.2</v>
      </c>
      <c r="S15">
        <v>0.3</v>
      </c>
      <c r="T15">
        <v>-0.8</v>
      </c>
    </row>
    <row r="16" spans="1:20" x14ac:dyDescent="0.35">
      <c r="B16">
        <v>5.3</v>
      </c>
      <c r="C16">
        <v>-0.4</v>
      </c>
      <c r="D16">
        <v>-0.3</v>
      </c>
      <c r="E16" s="1">
        <v>0.2</v>
      </c>
      <c r="G16">
        <v>5.2</v>
      </c>
      <c r="H16">
        <v>-0.2</v>
      </c>
      <c r="I16">
        <v>0.3</v>
      </c>
      <c r="J16">
        <v>1.8</v>
      </c>
      <c r="L16">
        <v>5.9</v>
      </c>
      <c r="M16">
        <v>-0.3</v>
      </c>
      <c r="N16">
        <v>0.3</v>
      </c>
      <c r="O16">
        <v>-0.2</v>
      </c>
      <c r="Q16">
        <v>5.7</v>
      </c>
      <c r="R16">
        <v>0.2</v>
      </c>
      <c r="S16">
        <v>0.3</v>
      </c>
      <c r="T16">
        <v>-0.8</v>
      </c>
    </row>
    <row r="17" spans="2:20" x14ac:dyDescent="0.35">
      <c r="B17">
        <v>5.8</v>
      </c>
      <c r="C17">
        <v>-0.4</v>
      </c>
      <c r="D17">
        <v>-0.3</v>
      </c>
      <c r="E17" s="1">
        <v>0.2</v>
      </c>
      <c r="G17">
        <v>5.7</v>
      </c>
      <c r="H17">
        <v>-0.2</v>
      </c>
      <c r="I17">
        <v>-0.2</v>
      </c>
      <c r="J17">
        <v>2.2000000000000002</v>
      </c>
      <c r="L17">
        <v>6.5</v>
      </c>
      <c r="M17">
        <v>1.2</v>
      </c>
      <c r="N17">
        <v>0.4</v>
      </c>
      <c r="O17">
        <v>-1.2</v>
      </c>
      <c r="Q17">
        <v>6.3</v>
      </c>
      <c r="R17">
        <v>0.5</v>
      </c>
      <c r="S17">
        <v>0.1</v>
      </c>
      <c r="T17">
        <v>0.4</v>
      </c>
    </row>
    <row r="18" spans="2:20" x14ac:dyDescent="0.35">
      <c r="B18">
        <v>6.3</v>
      </c>
      <c r="C18">
        <v>-0.5</v>
      </c>
      <c r="D18">
        <v>-0.2</v>
      </c>
      <c r="E18" s="1">
        <v>0.8</v>
      </c>
      <c r="G18">
        <v>6.2</v>
      </c>
      <c r="H18">
        <v>0.1</v>
      </c>
      <c r="I18">
        <v>-0.4</v>
      </c>
      <c r="J18">
        <v>2.2000000000000002</v>
      </c>
      <c r="L18">
        <v>7.1</v>
      </c>
      <c r="M18">
        <v>1.2</v>
      </c>
      <c r="N18">
        <v>0.4</v>
      </c>
      <c r="O18">
        <v>-0.1</v>
      </c>
      <c r="Q18">
        <v>6.9</v>
      </c>
      <c r="R18">
        <v>0.5</v>
      </c>
      <c r="S18">
        <v>0</v>
      </c>
      <c r="T18">
        <v>-0.2</v>
      </c>
    </row>
    <row r="19" spans="2:20" x14ac:dyDescent="0.35">
      <c r="B19">
        <v>6.9</v>
      </c>
      <c r="C19">
        <v>-0.5</v>
      </c>
      <c r="D19">
        <v>0.2</v>
      </c>
      <c r="E19" s="1">
        <v>0.3</v>
      </c>
      <c r="G19">
        <v>6.7</v>
      </c>
      <c r="H19">
        <v>0.1</v>
      </c>
      <c r="I19">
        <v>-0.4</v>
      </c>
      <c r="J19">
        <v>2.6</v>
      </c>
      <c r="L19">
        <v>7.7</v>
      </c>
      <c r="M19">
        <v>0.8</v>
      </c>
      <c r="N19">
        <v>0.4</v>
      </c>
      <c r="O19">
        <v>0.6</v>
      </c>
      <c r="Q19">
        <v>7.4</v>
      </c>
      <c r="R19">
        <v>0.5</v>
      </c>
      <c r="S19">
        <v>0</v>
      </c>
      <c r="T19">
        <v>-0.2</v>
      </c>
    </row>
    <row r="20" spans="2:20" x14ac:dyDescent="0.35">
      <c r="B20">
        <v>7.4</v>
      </c>
      <c r="C20">
        <v>1.8</v>
      </c>
      <c r="D20">
        <v>0.1</v>
      </c>
      <c r="E20" s="1">
        <v>0.3</v>
      </c>
      <c r="G20">
        <v>7.2</v>
      </c>
      <c r="H20">
        <v>0.1</v>
      </c>
      <c r="I20">
        <v>0.7</v>
      </c>
      <c r="J20">
        <v>2.6</v>
      </c>
      <c r="L20">
        <v>8.3000000000000007</v>
      </c>
      <c r="M20">
        <v>-0.8</v>
      </c>
      <c r="N20">
        <v>0.4</v>
      </c>
      <c r="O20">
        <v>0.6</v>
      </c>
      <c r="Q20">
        <v>8</v>
      </c>
      <c r="R20">
        <v>0.9</v>
      </c>
      <c r="S20">
        <v>0</v>
      </c>
      <c r="T20">
        <v>-0.2</v>
      </c>
    </row>
    <row r="21" spans="2:20" x14ac:dyDescent="0.35">
      <c r="B21">
        <v>7.9</v>
      </c>
      <c r="C21">
        <v>1.8</v>
      </c>
      <c r="D21">
        <v>0.1</v>
      </c>
      <c r="E21" s="1">
        <v>0.3</v>
      </c>
      <c r="G21">
        <v>7.8</v>
      </c>
      <c r="H21">
        <v>-0.4</v>
      </c>
      <c r="I21">
        <v>0.7</v>
      </c>
      <c r="J21">
        <v>2.6</v>
      </c>
      <c r="L21">
        <v>8.9</v>
      </c>
      <c r="M21">
        <v>-0.8</v>
      </c>
      <c r="N21">
        <v>0</v>
      </c>
      <c r="O21">
        <v>1.6</v>
      </c>
      <c r="Q21">
        <v>8.6</v>
      </c>
      <c r="R21">
        <v>0.9</v>
      </c>
      <c r="S21">
        <v>0.9</v>
      </c>
      <c r="T21">
        <v>0.8</v>
      </c>
    </row>
    <row r="22" spans="2:20" x14ac:dyDescent="0.35">
      <c r="B22">
        <v>8.5</v>
      </c>
      <c r="C22">
        <v>0.9</v>
      </c>
      <c r="D22">
        <v>0.1</v>
      </c>
      <c r="E22" s="1">
        <v>-0.5</v>
      </c>
      <c r="G22">
        <v>8.3000000000000007</v>
      </c>
      <c r="H22">
        <v>0</v>
      </c>
      <c r="I22">
        <v>0.7</v>
      </c>
      <c r="J22">
        <v>2.9</v>
      </c>
      <c r="L22">
        <v>9.4</v>
      </c>
      <c r="M22">
        <v>0.3</v>
      </c>
      <c r="N22">
        <v>0</v>
      </c>
      <c r="O22">
        <v>2.8</v>
      </c>
      <c r="Q22">
        <v>9.8000000000000007</v>
      </c>
      <c r="R22">
        <v>-0.9</v>
      </c>
      <c r="S22">
        <v>0.6</v>
      </c>
      <c r="T22">
        <v>1.4</v>
      </c>
    </row>
    <row r="23" spans="2:20" x14ac:dyDescent="0.35">
      <c r="B23">
        <v>9</v>
      </c>
      <c r="C23">
        <v>-0.5</v>
      </c>
      <c r="D23">
        <v>-0.2</v>
      </c>
      <c r="E23" s="1">
        <v>1</v>
      </c>
      <c r="G23">
        <v>8.8000000000000007</v>
      </c>
      <c r="H23">
        <v>0</v>
      </c>
      <c r="I23">
        <v>0.7</v>
      </c>
      <c r="J23">
        <v>2.2000000000000002</v>
      </c>
      <c r="L23">
        <v>10</v>
      </c>
      <c r="M23">
        <v>0.6</v>
      </c>
      <c r="N23">
        <v>0</v>
      </c>
      <c r="O23">
        <v>6.7</v>
      </c>
      <c r="Q23">
        <v>10.4</v>
      </c>
      <c r="R23">
        <v>-0.9</v>
      </c>
      <c r="S23">
        <v>0.6</v>
      </c>
      <c r="T23">
        <v>1.4</v>
      </c>
    </row>
    <row r="24" spans="2:20" x14ac:dyDescent="0.35">
      <c r="B24">
        <v>9.5</v>
      </c>
      <c r="C24">
        <v>-0.5</v>
      </c>
      <c r="D24">
        <v>-0.1</v>
      </c>
      <c r="E24" s="1">
        <v>1.9</v>
      </c>
      <c r="G24">
        <v>9.3000000000000007</v>
      </c>
      <c r="H24">
        <v>0.8</v>
      </c>
      <c r="I24">
        <v>0.7</v>
      </c>
      <c r="J24">
        <v>3.5</v>
      </c>
      <c r="L24">
        <v>10.6</v>
      </c>
      <c r="M24">
        <v>1.1000000000000001</v>
      </c>
      <c r="N24">
        <v>0.8</v>
      </c>
      <c r="O24">
        <v>14.8</v>
      </c>
      <c r="Q24">
        <v>11</v>
      </c>
      <c r="R24">
        <v>0.8</v>
      </c>
      <c r="S24">
        <v>0</v>
      </c>
      <c r="T24">
        <v>1.3</v>
      </c>
    </row>
    <row r="25" spans="2:20" x14ac:dyDescent="0.35">
      <c r="B25">
        <v>10.1</v>
      </c>
      <c r="C25">
        <v>-0.5</v>
      </c>
      <c r="D25">
        <v>-0.1</v>
      </c>
      <c r="E25" s="1">
        <v>9.6999999999999993</v>
      </c>
      <c r="G25">
        <v>9.8000000000000007</v>
      </c>
      <c r="H25">
        <v>0.8</v>
      </c>
      <c r="I25">
        <v>1.2</v>
      </c>
      <c r="J25">
        <v>3.5</v>
      </c>
      <c r="L25">
        <v>11.2</v>
      </c>
      <c r="M25">
        <v>0.6</v>
      </c>
      <c r="N25">
        <v>0.8</v>
      </c>
      <c r="O25">
        <v>21.8</v>
      </c>
      <c r="Q25">
        <v>11.6</v>
      </c>
      <c r="R25">
        <v>0.8</v>
      </c>
      <c r="S25">
        <v>0</v>
      </c>
      <c r="T25">
        <v>1.3</v>
      </c>
    </row>
    <row r="26" spans="2:20" x14ac:dyDescent="0.35">
      <c r="B26">
        <v>10.6</v>
      </c>
      <c r="C26">
        <v>0.4</v>
      </c>
      <c r="D26">
        <v>0.2</v>
      </c>
      <c r="E26" s="1">
        <v>15.9</v>
      </c>
      <c r="G26">
        <v>10.4</v>
      </c>
      <c r="H26">
        <v>0.5</v>
      </c>
      <c r="I26">
        <v>1.5</v>
      </c>
      <c r="J26">
        <v>3.6</v>
      </c>
      <c r="L26">
        <v>11.8</v>
      </c>
      <c r="M26">
        <v>0.2</v>
      </c>
      <c r="N26">
        <v>0.6</v>
      </c>
      <c r="O26">
        <v>30</v>
      </c>
      <c r="Q26">
        <v>12.2</v>
      </c>
      <c r="R26">
        <v>0.3</v>
      </c>
      <c r="S26">
        <v>0.8</v>
      </c>
      <c r="T26">
        <v>4.9000000000000004</v>
      </c>
    </row>
    <row r="27" spans="2:20" x14ac:dyDescent="0.35">
      <c r="B27">
        <v>11.1</v>
      </c>
      <c r="C27">
        <v>0.4</v>
      </c>
      <c r="D27">
        <v>0.6</v>
      </c>
      <c r="E27" s="1">
        <v>29.9</v>
      </c>
      <c r="G27">
        <v>10.9</v>
      </c>
      <c r="H27">
        <v>0.1</v>
      </c>
      <c r="I27">
        <v>1.8</v>
      </c>
      <c r="J27">
        <v>7.8</v>
      </c>
      <c r="L27">
        <v>12.4</v>
      </c>
      <c r="M27">
        <v>0.2</v>
      </c>
      <c r="N27">
        <v>0.6</v>
      </c>
      <c r="O27">
        <v>43.3</v>
      </c>
      <c r="Q27">
        <v>12.8</v>
      </c>
      <c r="R27">
        <v>0.3</v>
      </c>
      <c r="S27">
        <v>1.2</v>
      </c>
      <c r="T27">
        <v>21.9</v>
      </c>
    </row>
    <row r="28" spans="2:20" x14ac:dyDescent="0.35">
      <c r="B28">
        <v>11.7</v>
      </c>
      <c r="C28">
        <v>1.4</v>
      </c>
      <c r="D28">
        <v>0.6</v>
      </c>
      <c r="E28" s="1">
        <v>42.8</v>
      </c>
      <c r="G28">
        <v>11.4</v>
      </c>
      <c r="H28">
        <v>0.2</v>
      </c>
      <c r="I28">
        <v>1.8</v>
      </c>
      <c r="J28">
        <v>9.6</v>
      </c>
      <c r="L28">
        <v>13</v>
      </c>
      <c r="M28">
        <v>0.2</v>
      </c>
      <c r="N28">
        <v>1.4</v>
      </c>
      <c r="O28">
        <v>44.6</v>
      </c>
      <c r="Q28">
        <v>13.4</v>
      </c>
      <c r="R28">
        <v>-0.2</v>
      </c>
      <c r="S28">
        <v>0.8</v>
      </c>
      <c r="T28">
        <v>41.2</v>
      </c>
    </row>
    <row r="29" spans="2:20" x14ac:dyDescent="0.35">
      <c r="B29">
        <v>12.2</v>
      </c>
      <c r="C29">
        <v>1.2</v>
      </c>
      <c r="D29">
        <v>0.6</v>
      </c>
      <c r="E29" s="1">
        <v>54.2</v>
      </c>
      <c r="G29">
        <v>11.9</v>
      </c>
      <c r="H29">
        <v>0.2</v>
      </c>
      <c r="I29">
        <v>1.8</v>
      </c>
      <c r="J29">
        <v>17.7</v>
      </c>
      <c r="L29">
        <v>13.6</v>
      </c>
      <c r="M29">
        <v>1.4</v>
      </c>
      <c r="N29">
        <v>1.5</v>
      </c>
      <c r="O29">
        <v>53.4</v>
      </c>
      <c r="Q29">
        <v>14</v>
      </c>
      <c r="R29">
        <v>0.4</v>
      </c>
      <c r="S29">
        <v>0.5</v>
      </c>
      <c r="T29">
        <v>54.4</v>
      </c>
    </row>
    <row r="30" spans="2:20" x14ac:dyDescent="0.35">
      <c r="B30">
        <v>12.7</v>
      </c>
      <c r="C30">
        <v>1.3</v>
      </c>
      <c r="D30">
        <v>1.2</v>
      </c>
      <c r="E30" s="1">
        <v>63.2</v>
      </c>
      <c r="G30">
        <v>12.4</v>
      </c>
      <c r="H30">
        <v>0.2</v>
      </c>
      <c r="I30">
        <v>2.2000000000000002</v>
      </c>
      <c r="J30">
        <v>25.1</v>
      </c>
      <c r="L30">
        <v>14.2</v>
      </c>
      <c r="M30">
        <v>1.5</v>
      </c>
      <c r="N30">
        <v>2.2999999999999998</v>
      </c>
      <c r="O30">
        <v>55.7</v>
      </c>
      <c r="Q30">
        <v>14.6</v>
      </c>
      <c r="R30">
        <v>-0.2</v>
      </c>
      <c r="S30">
        <v>0.5</v>
      </c>
      <c r="T30">
        <v>65.099999999999994</v>
      </c>
    </row>
    <row r="31" spans="2:20" x14ac:dyDescent="0.35">
      <c r="B31">
        <v>13.3</v>
      </c>
      <c r="C31">
        <v>1.2</v>
      </c>
      <c r="D31">
        <v>1.7</v>
      </c>
      <c r="E31" s="1">
        <v>74.900000000000006</v>
      </c>
      <c r="G31">
        <v>13</v>
      </c>
      <c r="H31">
        <v>0.3</v>
      </c>
      <c r="I31">
        <v>2.2000000000000002</v>
      </c>
      <c r="J31">
        <v>37.9</v>
      </c>
      <c r="L31">
        <v>14.8</v>
      </c>
      <c r="M31">
        <v>1.8</v>
      </c>
      <c r="N31">
        <v>2.4</v>
      </c>
      <c r="O31">
        <v>57.6</v>
      </c>
      <c r="Q31">
        <v>15.2</v>
      </c>
      <c r="R31">
        <v>0.4</v>
      </c>
      <c r="S31">
        <v>1.9</v>
      </c>
      <c r="T31">
        <v>78</v>
      </c>
    </row>
    <row r="32" spans="2:20" x14ac:dyDescent="0.35">
      <c r="B32">
        <v>13.8</v>
      </c>
      <c r="C32">
        <v>1.2</v>
      </c>
      <c r="D32">
        <v>2.6</v>
      </c>
      <c r="E32" s="1">
        <v>76.400000000000006</v>
      </c>
      <c r="G32">
        <v>13.5</v>
      </c>
      <c r="H32">
        <v>1.2</v>
      </c>
      <c r="I32">
        <v>2.1</v>
      </c>
      <c r="J32">
        <v>47.9</v>
      </c>
      <c r="L32">
        <v>15.4</v>
      </c>
      <c r="M32">
        <v>1.8</v>
      </c>
      <c r="N32">
        <v>2.6</v>
      </c>
      <c r="O32">
        <v>60.8</v>
      </c>
      <c r="Q32">
        <v>15.8</v>
      </c>
      <c r="R32">
        <v>0.9</v>
      </c>
      <c r="S32">
        <v>2.5</v>
      </c>
      <c r="T32">
        <v>87.2</v>
      </c>
    </row>
    <row r="33" spans="2:20" x14ac:dyDescent="0.35">
      <c r="B33">
        <v>14.3</v>
      </c>
      <c r="C33">
        <v>0.8</v>
      </c>
      <c r="D33">
        <v>2.8</v>
      </c>
      <c r="E33" s="1">
        <v>82.2</v>
      </c>
      <c r="G33">
        <v>14</v>
      </c>
      <c r="H33">
        <v>2.2999999999999998</v>
      </c>
      <c r="I33">
        <v>2.1</v>
      </c>
      <c r="J33">
        <v>50.5</v>
      </c>
      <c r="L33">
        <v>16</v>
      </c>
      <c r="M33">
        <v>1.9</v>
      </c>
      <c r="N33">
        <v>3.8</v>
      </c>
      <c r="O33">
        <v>61.4</v>
      </c>
      <c r="Q33">
        <v>16.399999999999999</v>
      </c>
      <c r="R33">
        <v>0.9</v>
      </c>
      <c r="S33">
        <v>2.8</v>
      </c>
      <c r="T33">
        <v>94.1</v>
      </c>
    </row>
    <row r="34" spans="2:20" x14ac:dyDescent="0.35">
      <c r="B34">
        <v>14.9</v>
      </c>
      <c r="C34">
        <v>0.8</v>
      </c>
      <c r="D34">
        <v>3.1</v>
      </c>
      <c r="E34" s="1">
        <v>83.5</v>
      </c>
      <c r="G34">
        <v>15</v>
      </c>
      <c r="H34">
        <v>3.4</v>
      </c>
      <c r="I34">
        <v>4</v>
      </c>
      <c r="J34">
        <v>57.9</v>
      </c>
      <c r="L34">
        <v>16.600000000000001</v>
      </c>
      <c r="M34">
        <v>1.9</v>
      </c>
      <c r="N34">
        <v>4.0999999999999996</v>
      </c>
      <c r="O34">
        <v>62.9</v>
      </c>
      <c r="Q34">
        <v>17</v>
      </c>
      <c r="R34">
        <v>0.3</v>
      </c>
      <c r="S34">
        <v>3.6</v>
      </c>
      <c r="T34">
        <v>94.4</v>
      </c>
    </row>
    <row r="35" spans="2:20" x14ac:dyDescent="0.35">
      <c r="B35">
        <v>15.4</v>
      </c>
      <c r="C35">
        <v>1</v>
      </c>
      <c r="D35">
        <v>4.0999999999999996</v>
      </c>
      <c r="E35" s="1">
        <v>87</v>
      </c>
      <c r="G35">
        <v>15.6</v>
      </c>
      <c r="H35">
        <v>3.6</v>
      </c>
      <c r="I35">
        <v>4</v>
      </c>
      <c r="J35">
        <v>79.2</v>
      </c>
      <c r="L35">
        <v>17.2</v>
      </c>
      <c r="M35">
        <v>1.9</v>
      </c>
      <c r="N35">
        <v>4.8</v>
      </c>
      <c r="O35">
        <v>64</v>
      </c>
      <c r="Q35">
        <v>17.5</v>
      </c>
      <c r="R35">
        <v>0.3</v>
      </c>
      <c r="S35">
        <v>3.7</v>
      </c>
      <c r="T35">
        <v>96.2</v>
      </c>
    </row>
    <row r="36" spans="2:20" x14ac:dyDescent="0.35">
      <c r="B36">
        <v>15.9</v>
      </c>
      <c r="C36">
        <v>2.1</v>
      </c>
      <c r="D36">
        <v>5.8</v>
      </c>
      <c r="E36" s="1">
        <v>87.5</v>
      </c>
      <c r="G36">
        <v>16.100000000000001</v>
      </c>
      <c r="H36">
        <v>4.3</v>
      </c>
      <c r="I36">
        <v>4</v>
      </c>
      <c r="J36">
        <v>79.599999999999994</v>
      </c>
      <c r="L36">
        <v>17.8</v>
      </c>
      <c r="M36">
        <v>1.4</v>
      </c>
      <c r="N36">
        <v>7</v>
      </c>
      <c r="O36">
        <v>64</v>
      </c>
      <c r="Q36">
        <v>18.100000000000001</v>
      </c>
      <c r="R36">
        <v>0.1</v>
      </c>
      <c r="S36">
        <v>5.0999999999999996</v>
      </c>
      <c r="T36">
        <v>97.9</v>
      </c>
    </row>
    <row r="37" spans="2:20" x14ac:dyDescent="0.35">
      <c r="B37">
        <v>16.5</v>
      </c>
      <c r="C37">
        <v>2.8</v>
      </c>
      <c r="D37">
        <v>6.4</v>
      </c>
      <c r="E37" s="1">
        <v>88.3</v>
      </c>
      <c r="G37">
        <v>16.600000000000001</v>
      </c>
      <c r="H37">
        <v>4.7</v>
      </c>
      <c r="I37">
        <v>4.3</v>
      </c>
      <c r="J37">
        <v>83.4</v>
      </c>
      <c r="L37">
        <v>18.399999999999999</v>
      </c>
      <c r="M37">
        <v>2.4</v>
      </c>
      <c r="N37">
        <v>7</v>
      </c>
      <c r="O37">
        <v>63.5</v>
      </c>
      <c r="Q37">
        <v>18.7</v>
      </c>
      <c r="R37">
        <v>0.4</v>
      </c>
      <c r="S37">
        <v>6.2</v>
      </c>
      <c r="T37">
        <v>97.9</v>
      </c>
    </row>
    <row r="38" spans="2:20" x14ac:dyDescent="0.35">
      <c r="B38">
        <v>17</v>
      </c>
      <c r="C38">
        <v>2.8</v>
      </c>
      <c r="D38">
        <v>7.9</v>
      </c>
      <c r="E38" s="1">
        <v>88.3</v>
      </c>
      <c r="G38">
        <v>17.100000000000001</v>
      </c>
      <c r="H38">
        <v>4.8</v>
      </c>
      <c r="I38">
        <v>5.2</v>
      </c>
      <c r="J38">
        <v>86.8</v>
      </c>
      <c r="L38">
        <v>19</v>
      </c>
      <c r="M38">
        <v>1.8</v>
      </c>
      <c r="N38">
        <v>7.9</v>
      </c>
      <c r="O38">
        <v>63.1</v>
      </c>
      <c r="Q38">
        <v>19.3</v>
      </c>
      <c r="R38">
        <v>0.8</v>
      </c>
      <c r="S38">
        <v>7</v>
      </c>
      <c r="T38">
        <v>97.4</v>
      </c>
    </row>
    <row r="39" spans="2:20" x14ac:dyDescent="0.35">
      <c r="B39">
        <v>17.5</v>
      </c>
      <c r="C39">
        <v>2.5</v>
      </c>
      <c r="D39">
        <v>8.6999999999999993</v>
      </c>
      <c r="E39" s="1">
        <v>87.5</v>
      </c>
      <c r="G39">
        <v>17.600000000000001</v>
      </c>
      <c r="H39">
        <v>5.9</v>
      </c>
      <c r="I39">
        <v>6.4</v>
      </c>
      <c r="J39">
        <v>87.1</v>
      </c>
      <c r="L39">
        <v>19.600000000000001</v>
      </c>
      <c r="M39">
        <v>2.7</v>
      </c>
      <c r="N39">
        <v>10.9</v>
      </c>
      <c r="O39">
        <v>63.1</v>
      </c>
      <c r="Q39">
        <v>19.899999999999999</v>
      </c>
      <c r="R39">
        <v>0.8</v>
      </c>
      <c r="S39">
        <v>7.9</v>
      </c>
      <c r="T39">
        <v>92.4</v>
      </c>
    </row>
    <row r="40" spans="2:20" x14ac:dyDescent="0.35">
      <c r="B40">
        <v>18.100000000000001</v>
      </c>
      <c r="C40">
        <v>2.5</v>
      </c>
      <c r="D40">
        <v>9.9</v>
      </c>
      <c r="E40" s="1">
        <v>85.7</v>
      </c>
      <c r="G40">
        <v>18.100000000000001</v>
      </c>
      <c r="H40">
        <v>6.2</v>
      </c>
      <c r="I40">
        <v>6.5</v>
      </c>
      <c r="J40">
        <v>88.4</v>
      </c>
      <c r="L40">
        <v>20.2</v>
      </c>
      <c r="M40">
        <v>1.8</v>
      </c>
      <c r="N40">
        <v>11</v>
      </c>
      <c r="O40">
        <v>61.1</v>
      </c>
      <c r="Q40">
        <v>20.5</v>
      </c>
      <c r="R40">
        <v>-0.5</v>
      </c>
      <c r="S40">
        <v>8.3000000000000007</v>
      </c>
      <c r="T40">
        <v>88.5</v>
      </c>
    </row>
    <row r="41" spans="2:20" x14ac:dyDescent="0.35">
      <c r="B41">
        <v>18.600000000000001</v>
      </c>
      <c r="C41">
        <v>3.6</v>
      </c>
      <c r="D41">
        <v>11.1</v>
      </c>
      <c r="E41" s="1">
        <v>83</v>
      </c>
      <c r="G41">
        <v>18.7</v>
      </c>
      <c r="H41">
        <v>6.3</v>
      </c>
      <c r="I41">
        <v>7.6</v>
      </c>
      <c r="J41">
        <v>88.6</v>
      </c>
      <c r="L41">
        <v>20.8</v>
      </c>
      <c r="M41">
        <v>1.6</v>
      </c>
      <c r="N41">
        <v>11.8</v>
      </c>
      <c r="O41">
        <v>57.7</v>
      </c>
      <c r="Q41">
        <v>21.1</v>
      </c>
      <c r="R41">
        <v>-0.5</v>
      </c>
      <c r="S41">
        <v>9.6</v>
      </c>
      <c r="T41">
        <v>85.2</v>
      </c>
    </row>
    <row r="42" spans="2:20" x14ac:dyDescent="0.35">
      <c r="B42">
        <v>19.100000000000001</v>
      </c>
      <c r="C42">
        <v>4.3</v>
      </c>
      <c r="D42">
        <v>11.3</v>
      </c>
      <c r="E42" s="1">
        <v>82.1</v>
      </c>
      <c r="G42">
        <v>19.2</v>
      </c>
      <c r="H42">
        <v>6.3</v>
      </c>
      <c r="I42">
        <v>8.8000000000000007</v>
      </c>
      <c r="J42">
        <v>89.1</v>
      </c>
      <c r="L42">
        <v>21.4</v>
      </c>
      <c r="M42">
        <v>1.6</v>
      </c>
      <c r="N42">
        <v>12.6</v>
      </c>
      <c r="O42">
        <v>57.5</v>
      </c>
      <c r="Q42">
        <v>21.7</v>
      </c>
      <c r="R42">
        <v>-0.5</v>
      </c>
      <c r="S42">
        <v>11.1</v>
      </c>
      <c r="T42">
        <v>77.3</v>
      </c>
    </row>
    <row r="43" spans="2:20" x14ac:dyDescent="0.35">
      <c r="B43">
        <v>19.7</v>
      </c>
      <c r="C43">
        <v>4.9000000000000004</v>
      </c>
      <c r="D43">
        <v>13.7</v>
      </c>
      <c r="E43" s="1">
        <v>80.400000000000006</v>
      </c>
      <c r="G43">
        <v>19.7</v>
      </c>
      <c r="H43">
        <v>6.3</v>
      </c>
      <c r="I43">
        <v>8.9</v>
      </c>
      <c r="J43">
        <v>89.1</v>
      </c>
      <c r="L43">
        <v>22</v>
      </c>
      <c r="M43">
        <v>3.4</v>
      </c>
      <c r="N43">
        <v>13.6</v>
      </c>
      <c r="O43">
        <v>57.5</v>
      </c>
      <c r="Q43">
        <v>22.3</v>
      </c>
      <c r="R43">
        <v>0.9</v>
      </c>
      <c r="S43">
        <v>11.3</v>
      </c>
      <c r="T43">
        <v>72.599999999999994</v>
      </c>
    </row>
    <row r="44" spans="2:20" x14ac:dyDescent="0.35">
      <c r="B44">
        <v>20.2</v>
      </c>
      <c r="C44">
        <v>4.3</v>
      </c>
      <c r="D44">
        <v>14.1</v>
      </c>
      <c r="E44" s="1">
        <v>80.099999999999994</v>
      </c>
      <c r="G44">
        <v>20.2</v>
      </c>
      <c r="H44">
        <v>6.4</v>
      </c>
      <c r="I44">
        <v>10.7</v>
      </c>
      <c r="J44">
        <v>89.1</v>
      </c>
      <c r="L44">
        <v>22.6</v>
      </c>
      <c r="M44">
        <v>3.5</v>
      </c>
      <c r="N44">
        <v>13.8</v>
      </c>
      <c r="O44">
        <v>53.1</v>
      </c>
      <c r="Q44">
        <v>22.8</v>
      </c>
      <c r="R44">
        <v>0.9</v>
      </c>
      <c r="S44">
        <v>12.6</v>
      </c>
      <c r="T44">
        <v>69.8</v>
      </c>
    </row>
    <row r="45" spans="2:20" x14ac:dyDescent="0.35">
      <c r="B45">
        <v>20.7</v>
      </c>
      <c r="C45">
        <v>4.9000000000000004</v>
      </c>
      <c r="D45">
        <v>14.4</v>
      </c>
      <c r="E45" s="1">
        <v>74</v>
      </c>
      <c r="G45">
        <v>20.7</v>
      </c>
      <c r="H45">
        <v>6.4</v>
      </c>
      <c r="I45">
        <v>11.3</v>
      </c>
      <c r="J45">
        <v>88.3</v>
      </c>
      <c r="L45">
        <v>23.2</v>
      </c>
      <c r="M45">
        <v>3.4</v>
      </c>
      <c r="N45">
        <v>14.7</v>
      </c>
      <c r="O45">
        <v>49.8</v>
      </c>
      <c r="Q45">
        <v>23.4</v>
      </c>
      <c r="R45">
        <v>0.9</v>
      </c>
      <c r="S45">
        <v>13.1</v>
      </c>
      <c r="T45">
        <v>65.599999999999994</v>
      </c>
    </row>
    <row r="46" spans="2:20" x14ac:dyDescent="0.35">
      <c r="B46">
        <v>21.3</v>
      </c>
      <c r="C46">
        <v>5.9</v>
      </c>
      <c r="D46">
        <v>15.1</v>
      </c>
      <c r="E46" s="1">
        <v>70.7</v>
      </c>
      <c r="G46">
        <v>21.3</v>
      </c>
      <c r="H46">
        <v>7.2</v>
      </c>
      <c r="I46">
        <v>13.4</v>
      </c>
      <c r="J46">
        <v>88</v>
      </c>
      <c r="L46">
        <v>23.7</v>
      </c>
      <c r="M46">
        <v>2.7</v>
      </c>
      <c r="N46">
        <v>15</v>
      </c>
      <c r="O46">
        <v>49.1</v>
      </c>
      <c r="Q46">
        <v>24</v>
      </c>
      <c r="R46">
        <v>2</v>
      </c>
      <c r="S46">
        <v>13.5</v>
      </c>
      <c r="T46">
        <v>59.8</v>
      </c>
    </row>
    <row r="47" spans="2:20" x14ac:dyDescent="0.35">
      <c r="B47">
        <v>21.8</v>
      </c>
      <c r="C47">
        <v>5.9</v>
      </c>
      <c r="D47">
        <v>15.8</v>
      </c>
      <c r="E47" s="1">
        <v>68.3</v>
      </c>
      <c r="G47">
        <v>21.8</v>
      </c>
      <c r="H47">
        <v>6.2</v>
      </c>
      <c r="I47">
        <v>13.4</v>
      </c>
      <c r="J47">
        <v>86.3</v>
      </c>
      <c r="L47">
        <v>24.3</v>
      </c>
      <c r="M47">
        <v>2.7</v>
      </c>
      <c r="N47">
        <v>15.8</v>
      </c>
      <c r="O47">
        <v>46.7</v>
      </c>
      <c r="Q47">
        <v>24.6</v>
      </c>
      <c r="R47">
        <v>1.4</v>
      </c>
      <c r="S47">
        <v>13.9</v>
      </c>
      <c r="T47">
        <v>55.4</v>
      </c>
    </row>
    <row r="48" spans="2:20" x14ac:dyDescent="0.35">
      <c r="B48">
        <v>22.3</v>
      </c>
      <c r="C48">
        <v>5.3</v>
      </c>
      <c r="D48">
        <v>16</v>
      </c>
      <c r="E48" s="1">
        <v>63.2</v>
      </c>
      <c r="G48">
        <v>22.3</v>
      </c>
      <c r="H48">
        <v>6.6</v>
      </c>
      <c r="I48">
        <v>13.3</v>
      </c>
      <c r="J48">
        <v>84.3</v>
      </c>
      <c r="L48">
        <v>24.9</v>
      </c>
      <c r="M48">
        <v>2.4</v>
      </c>
      <c r="N48">
        <v>16</v>
      </c>
      <c r="O48">
        <v>44.3</v>
      </c>
      <c r="Q48">
        <v>25.2</v>
      </c>
      <c r="R48">
        <v>1.5</v>
      </c>
      <c r="S48">
        <v>14.2</v>
      </c>
      <c r="T48">
        <v>49.6</v>
      </c>
    </row>
    <row r="49" spans="2:20" x14ac:dyDescent="0.35">
      <c r="B49">
        <v>22.9</v>
      </c>
      <c r="C49">
        <v>5.3</v>
      </c>
      <c r="D49">
        <v>16.2</v>
      </c>
      <c r="E49" s="1">
        <v>62.6</v>
      </c>
      <c r="G49">
        <v>22.8</v>
      </c>
      <c r="H49">
        <v>6.6</v>
      </c>
      <c r="I49">
        <v>13.3</v>
      </c>
      <c r="J49">
        <v>82.1</v>
      </c>
      <c r="L49">
        <v>25.5</v>
      </c>
      <c r="M49">
        <v>3.4</v>
      </c>
      <c r="N49">
        <v>16</v>
      </c>
      <c r="O49">
        <v>43.5</v>
      </c>
      <c r="Q49">
        <v>25.8</v>
      </c>
      <c r="R49">
        <v>1.5</v>
      </c>
      <c r="S49">
        <v>14.3</v>
      </c>
      <c r="T49">
        <v>46.3</v>
      </c>
    </row>
    <row r="50" spans="2:20" x14ac:dyDescent="0.35">
      <c r="B50">
        <v>23.4</v>
      </c>
      <c r="C50">
        <v>5.6</v>
      </c>
      <c r="D50">
        <v>17</v>
      </c>
      <c r="E50" s="1">
        <v>62.6</v>
      </c>
      <c r="G50">
        <v>23.3</v>
      </c>
      <c r="H50">
        <v>6.7</v>
      </c>
      <c r="I50">
        <v>14.4</v>
      </c>
      <c r="J50">
        <v>80.599999999999994</v>
      </c>
      <c r="L50">
        <v>26.1</v>
      </c>
      <c r="M50">
        <v>2.5</v>
      </c>
      <c r="N50">
        <v>16</v>
      </c>
      <c r="O50">
        <v>39.1</v>
      </c>
      <c r="Q50">
        <v>26.4</v>
      </c>
      <c r="R50">
        <v>1.5</v>
      </c>
      <c r="S50">
        <v>14.3</v>
      </c>
      <c r="T50">
        <v>44.9</v>
      </c>
    </row>
    <row r="51" spans="2:20" x14ac:dyDescent="0.35">
      <c r="B51">
        <v>23.9</v>
      </c>
      <c r="C51">
        <v>6.6</v>
      </c>
      <c r="D51">
        <v>18</v>
      </c>
      <c r="E51" s="1">
        <v>60.7</v>
      </c>
      <c r="G51">
        <v>23.9</v>
      </c>
      <c r="H51">
        <v>6.7</v>
      </c>
      <c r="I51">
        <v>16.2</v>
      </c>
      <c r="J51">
        <v>75.8</v>
      </c>
      <c r="L51">
        <v>26.7</v>
      </c>
      <c r="M51">
        <v>2.5</v>
      </c>
      <c r="N51">
        <v>16.399999999999999</v>
      </c>
      <c r="O51">
        <v>39.1</v>
      </c>
      <c r="Q51">
        <v>27</v>
      </c>
      <c r="R51">
        <v>2.9</v>
      </c>
      <c r="S51">
        <v>14.4</v>
      </c>
      <c r="T51">
        <v>44.1</v>
      </c>
    </row>
    <row r="52" spans="2:20" x14ac:dyDescent="0.35">
      <c r="B52">
        <v>24.5</v>
      </c>
      <c r="C52">
        <v>6.7</v>
      </c>
      <c r="D52">
        <v>18</v>
      </c>
      <c r="E52" s="1">
        <v>60.2</v>
      </c>
      <c r="G52">
        <v>24.4</v>
      </c>
      <c r="H52">
        <v>6.7</v>
      </c>
      <c r="I52">
        <v>16.600000000000001</v>
      </c>
      <c r="J52">
        <v>75.2</v>
      </c>
      <c r="L52">
        <v>27.3</v>
      </c>
      <c r="M52">
        <v>2.5</v>
      </c>
      <c r="N52">
        <v>16.399999999999999</v>
      </c>
      <c r="O52">
        <v>38.299999999999997</v>
      </c>
      <c r="Q52">
        <v>27.6</v>
      </c>
      <c r="R52">
        <v>1.5</v>
      </c>
      <c r="S52">
        <v>14.7</v>
      </c>
      <c r="T52">
        <v>42.2</v>
      </c>
    </row>
    <row r="53" spans="2:20" x14ac:dyDescent="0.35">
      <c r="B53">
        <v>25</v>
      </c>
      <c r="C53">
        <v>6.6</v>
      </c>
      <c r="D53">
        <v>18</v>
      </c>
      <c r="E53" s="1">
        <v>58.2</v>
      </c>
      <c r="G53">
        <v>24.9</v>
      </c>
      <c r="H53">
        <v>6.4</v>
      </c>
      <c r="I53">
        <v>16.600000000000001</v>
      </c>
      <c r="J53">
        <v>75.2</v>
      </c>
      <c r="L53">
        <v>27.9</v>
      </c>
      <c r="M53">
        <v>3.3</v>
      </c>
      <c r="N53">
        <v>16.8</v>
      </c>
      <c r="O53">
        <v>38.200000000000003</v>
      </c>
      <c r="Q53">
        <v>28.2</v>
      </c>
      <c r="R53">
        <v>1.8</v>
      </c>
      <c r="S53">
        <v>14.7</v>
      </c>
      <c r="T53">
        <v>41.3</v>
      </c>
    </row>
    <row r="54" spans="2:20" x14ac:dyDescent="0.35">
      <c r="B54">
        <v>25.6</v>
      </c>
      <c r="C54">
        <v>6.2</v>
      </c>
      <c r="D54">
        <v>17.8</v>
      </c>
      <c r="E54" s="1">
        <v>54</v>
      </c>
      <c r="G54">
        <v>25.4</v>
      </c>
      <c r="H54">
        <v>6.4</v>
      </c>
      <c r="I54">
        <v>16.600000000000001</v>
      </c>
      <c r="J54">
        <v>70.900000000000006</v>
      </c>
      <c r="L54">
        <v>28.5</v>
      </c>
      <c r="M54">
        <v>3.3</v>
      </c>
      <c r="N54">
        <v>17</v>
      </c>
      <c r="O54">
        <v>38.200000000000003</v>
      </c>
      <c r="Q54">
        <v>28.8</v>
      </c>
      <c r="R54">
        <v>1.8</v>
      </c>
      <c r="S54">
        <v>15.4</v>
      </c>
      <c r="T54">
        <v>41.3</v>
      </c>
    </row>
    <row r="55" spans="2:20" x14ac:dyDescent="0.35">
      <c r="B55">
        <v>26.1</v>
      </c>
      <c r="C55">
        <v>5.7</v>
      </c>
      <c r="D55">
        <v>17.8</v>
      </c>
      <c r="E55" s="1">
        <v>52.4</v>
      </c>
      <c r="G55">
        <v>25.9</v>
      </c>
      <c r="H55">
        <v>6.3</v>
      </c>
      <c r="I55">
        <v>17.399999999999999</v>
      </c>
      <c r="J55">
        <v>70.3</v>
      </c>
      <c r="L55">
        <v>29.1</v>
      </c>
      <c r="M55">
        <v>2.7</v>
      </c>
      <c r="N55">
        <v>17</v>
      </c>
      <c r="O55">
        <v>37.700000000000003</v>
      </c>
      <c r="Q55">
        <v>29.4</v>
      </c>
      <c r="R55">
        <v>3.8</v>
      </c>
      <c r="S55">
        <v>15.9</v>
      </c>
      <c r="T55">
        <v>44.2</v>
      </c>
    </row>
    <row r="56" spans="2:20" x14ac:dyDescent="0.35">
      <c r="B56">
        <v>26.6</v>
      </c>
      <c r="C56">
        <v>5.6</v>
      </c>
      <c r="D56">
        <v>17.100000000000001</v>
      </c>
      <c r="E56" s="1">
        <v>51.9</v>
      </c>
      <c r="G56">
        <v>26.5</v>
      </c>
      <c r="H56">
        <v>6.3</v>
      </c>
      <c r="I56">
        <v>17.7</v>
      </c>
      <c r="J56">
        <v>67.3</v>
      </c>
      <c r="L56">
        <v>29.7</v>
      </c>
      <c r="M56">
        <v>2.7</v>
      </c>
      <c r="N56">
        <v>16.399999999999999</v>
      </c>
      <c r="O56">
        <v>37.6</v>
      </c>
      <c r="Q56">
        <v>30</v>
      </c>
      <c r="R56">
        <v>4.5</v>
      </c>
      <c r="S56">
        <v>15.9</v>
      </c>
      <c r="T56">
        <v>44.2</v>
      </c>
    </row>
    <row r="57" spans="2:20" x14ac:dyDescent="0.35">
      <c r="B57">
        <v>27.2</v>
      </c>
      <c r="C57">
        <v>5.7</v>
      </c>
      <c r="D57">
        <v>16.5</v>
      </c>
      <c r="E57" s="1">
        <v>51.9</v>
      </c>
      <c r="G57">
        <v>27</v>
      </c>
      <c r="H57">
        <v>6.3</v>
      </c>
      <c r="I57">
        <v>19</v>
      </c>
      <c r="J57">
        <v>66.599999999999994</v>
      </c>
      <c r="L57">
        <v>30.3</v>
      </c>
      <c r="M57">
        <v>2.7</v>
      </c>
      <c r="N57">
        <v>16.2</v>
      </c>
      <c r="O57">
        <v>37.5</v>
      </c>
      <c r="Q57">
        <v>30.6</v>
      </c>
      <c r="R57">
        <v>4.5</v>
      </c>
      <c r="S57">
        <v>15.2</v>
      </c>
      <c r="T57">
        <v>46.1</v>
      </c>
    </row>
    <row r="58" spans="2:20" x14ac:dyDescent="0.35">
      <c r="B58">
        <v>27.7</v>
      </c>
      <c r="C58">
        <v>5.9</v>
      </c>
      <c r="D58">
        <v>16.5</v>
      </c>
      <c r="E58" s="1">
        <v>50.1</v>
      </c>
      <c r="G58">
        <v>27.5</v>
      </c>
      <c r="H58">
        <v>6.9</v>
      </c>
      <c r="I58">
        <v>19</v>
      </c>
      <c r="J58">
        <v>61.4</v>
      </c>
      <c r="L58">
        <v>30.9</v>
      </c>
      <c r="M58">
        <v>1.7</v>
      </c>
      <c r="N58">
        <v>16.399999999999999</v>
      </c>
      <c r="O58">
        <v>37.5</v>
      </c>
      <c r="Q58">
        <v>31.3</v>
      </c>
      <c r="R58">
        <v>4.0999999999999996</v>
      </c>
      <c r="S58">
        <v>14.9</v>
      </c>
      <c r="T58">
        <v>47.7</v>
      </c>
    </row>
    <row r="59" spans="2:20" x14ac:dyDescent="0.35">
      <c r="B59">
        <v>28.2</v>
      </c>
      <c r="C59">
        <v>6.2</v>
      </c>
      <c r="D59">
        <v>17.100000000000001</v>
      </c>
      <c r="E59" s="1">
        <v>50.1</v>
      </c>
      <c r="G59">
        <v>28</v>
      </c>
      <c r="H59">
        <v>6.9</v>
      </c>
      <c r="I59">
        <v>19.399999999999999</v>
      </c>
      <c r="J59">
        <v>60.5</v>
      </c>
      <c r="L59">
        <v>31.5</v>
      </c>
      <c r="M59">
        <v>1.7</v>
      </c>
      <c r="N59">
        <v>17.2</v>
      </c>
      <c r="O59">
        <v>37.6</v>
      </c>
      <c r="Q59">
        <v>31.9</v>
      </c>
      <c r="R59">
        <v>3.9</v>
      </c>
      <c r="S59">
        <v>14.5</v>
      </c>
      <c r="T59">
        <v>47.9</v>
      </c>
    </row>
    <row r="60" spans="2:20" x14ac:dyDescent="0.35">
      <c r="B60">
        <v>28.8</v>
      </c>
      <c r="C60">
        <v>6.1</v>
      </c>
      <c r="D60">
        <v>17.8</v>
      </c>
      <c r="E60" s="1">
        <v>52.2</v>
      </c>
      <c r="G60">
        <v>28.6</v>
      </c>
      <c r="H60">
        <v>6.9</v>
      </c>
      <c r="I60">
        <v>19.2</v>
      </c>
      <c r="J60">
        <v>60.5</v>
      </c>
      <c r="L60">
        <v>32.1</v>
      </c>
      <c r="M60">
        <v>4.3</v>
      </c>
      <c r="N60">
        <v>17.2</v>
      </c>
      <c r="O60">
        <v>38.4</v>
      </c>
      <c r="Q60">
        <v>32.5</v>
      </c>
      <c r="R60">
        <v>2.9</v>
      </c>
      <c r="S60">
        <v>14</v>
      </c>
      <c r="T60">
        <v>48.2</v>
      </c>
    </row>
    <row r="61" spans="2:20" x14ac:dyDescent="0.35">
      <c r="B61">
        <v>29.3</v>
      </c>
      <c r="C61">
        <v>6.1</v>
      </c>
      <c r="D61">
        <v>18.399999999999999</v>
      </c>
      <c r="E61" s="1">
        <v>52.2</v>
      </c>
      <c r="G61">
        <v>29.1</v>
      </c>
      <c r="H61">
        <v>7.2</v>
      </c>
      <c r="I61">
        <v>19.399999999999999</v>
      </c>
      <c r="J61">
        <v>59.3</v>
      </c>
      <c r="L61">
        <v>32.799999999999997</v>
      </c>
      <c r="M61">
        <v>4.3</v>
      </c>
      <c r="N61">
        <v>17.2</v>
      </c>
      <c r="O61">
        <v>40.200000000000003</v>
      </c>
      <c r="Q61">
        <v>33.1</v>
      </c>
      <c r="R61">
        <v>2.9</v>
      </c>
      <c r="S61">
        <v>13.2</v>
      </c>
      <c r="T61">
        <v>48.6</v>
      </c>
    </row>
    <row r="62" spans="2:20" x14ac:dyDescent="0.35">
      <c r="B62">
        <v>29.9</v>
      </c>
      <c r="C62">
        <v>6.1</v>
      </c>
      <c r="D62">
        <v>18.399999999999999</v>
      </c>
      <c r="E62" s="1">
        <v>53.3</v>
      </c>
      <c r="G62">
        <v>29.6</v>
      </c>
      <c r="H62">
        <v>7.6</v>
      </c>
      <c r="I62">
        <v>19.2</v>
      </c>
      <c r="J62">
        <v>58.4</v>
      </c>
      <c r="L62">
        <v>33.4</v>
      </c>
      <c r="M62">
        <v>2.9</v>
      </c>
      <c r="N62">
        <v>17.600000000000001</v>
      </c>
      <c r="O62">
        <v>41.6</v>
      </c>
      <c r="Q62">
        <v>33.700000000000003</v>
      </c>
      <c r="R62">
        <v>3.8</v>
      </c>
      <c r="S62">
        <v>13.8</v>
      </c>
      <c r="T62">
        <v>49.9</v>
      </c>
    </row>
    <row r="63" spans="2:20" x14ac:dyDescent="0.35">
      <c r="B63">
        <v>30.4</v>
      </c>
      <c r="C63">
        <v>6.6</v>
      </c>
      <c r="D63">
        <v>18.100000000000001</v>
      </c>
      <c r="E63" s="1">
        <v>53.3</v>
      </c>
      <c r="G63">
        <v>30.1</v>
      </c>
      <c r="H63">
        <v>7.2</v>
      </c>
      <c r="I63">
        <v>19.600000000000001</v>
      </c>
      <c r="J63">
        <v>57.8</v>
      </c>
      <c r="L63">
        <v>34</v>
      </c>
      <c r="M63">
        <v>2.2000000000000002</v>
      </c>
      <c r="N63">
        <v>18.5</v>
      </c>
      <c r="O63">
        <v>44.6</v>
      </c>
      <c r="Q63">
        <v>34.299999999999997</v>
      </c>
      <c r="R63">
        <v>3.8</v>
      </c>
      <c r="S63">
        <v>13.8</v>
      </c>
      <c r="T63">
        <v>49.9</v>
      </c>
    </row>
    <row r="64" spans="2:20" x14ac:dyDescent="0.35">
      <c r="B64">
        <v>31</v>
      </c>
      <c r="C64">
        <v>7.4</v>
      </c>
      <c r="D64">
        <v>17.7</v>
      </c>
      <c r="E64" s="1">
        <v>53.9</v>
      </c>
      <c r="G64">
        <v>30.6</v>
      </c>
      <c r="H64">
        <v>7.2</v>
      </c>
      <c r="I64">
        <v>19.899999999999999</v>
      </c>
      <c r="J64">
        <v>57.8</v>
      </c>
      <c r="L64">
        <v>34.6</v>
      </c>
      <c r="M64">
        <v>1.7</v>
      </c>
      <c r="N64">
        <v>18.5</v>
      </c>
      <c r="O64">
        <v>45.9</v>
      </c>
      <c r="Q64">
        <v>34.9</v>
      </c>
      <c r="R64">
        <v>3.8</v>
      </c>
      <c r="S64">
        <v>14.1</v>
      </c>
      <c r="T64">
        <v>49.9</v>
      </c>
    </row>
    <row r="65" spans="2:20" x14ac:dyDescent="0.35">
      <c r="B65">
        <v>31.5</v>
      </c>
      <c r="C65">
        <v>7</v>
      </c>
      <c r="D65">
        <v>16.8</v>
      </c>
      <c r="E65" s="1">
        <v>53.9</v>
      </c>
      <c r="G65">
        <v>31.2</v>
      </c>
      <c r="H65">
        <v>6.6</v>
      </c>
      <c r="I65">
        <v>19.899999999999999</v>
      </c>
      <c r="J65">
        <v>55.1</v>
      </c>
      <c r="L65">
        <v>35.200000000000003</v>
      </c>
      <c r="M65">
        <v>2.2000000000000002</v>
      </c>
      <c r="N65">
        <v>18.5</v>
      </c>
      <c r="O65">
        <v>45.9</v>
      </c>
      <c r="Q65">
        <v>35.5</v>
      </c>
      <c r="R65">
        <v>3.7</v>
      </c>
      <c r="S65">
        <v>14.1</v>
      </c>
      <c r="T65">
        <v>51.2</v>
      </c>
    </row>
    <row r="66" spans="2:20" x14ac:dyDescent="0.35">
      <c r="B66">
        <v>32</v>
      </c>
      <c r="C66">
        <v>7</v>
      </c>
      <c r="D66">
        <v>17.100000000000001</v>
      </c>
      <c r="E66" s="1">
        <v>53.6</v>
      </c>
      <c r="G66">
        <v>31.7</v>
      </c>
      <c r="H66">
        <v>6.6</v>
      </c>
      <c r="I66">
        <v>19.899999999999999</v>
      </c>
      <c r="J66">
        <v>55.7</v>
      </c>
      <c r="L66">
        <v>35.799999999999997</v>
      </c>
      <c r="M66">
        <v>1</v>
      </c>
      <c r="N66">
        <v>17.3</v>
      </c>
      <c r="O66">
        <v>43.5</v>
      </c>
      <c r="Q66">
        <v>36.1</v>
      </c>
      <c r="R66">
        <v>4.3</v>
      </c>
      <c r="S66">
        <v>13.4</v>
      </c>
      <c r="T66">
        <v>51.2</v>
      </c>
    </row>
    <row r="67" spans="2:20" x14ac:dyDescent="0.35">
      <c r="B67">
        <v>32.6</v>
      </c>
      <c r="C67">
        <v>7</v>
      </c>
      <c r="D67">
        <v>17.100000000000001</v>
      </c>
      <c r="E67" s="1">
        <v>53.6</v>
      </c>
      <c r="G67">
        <v>32.200000000000003</v>
      </c>
      <c r="H67">
        <v>7.4</v>
      </c>
      <c r="I67">
        <v>19</v>
      </c>
      <c r="J67">
        <v>53.9</v>
      </c>
      <c r="L67">
        <v>36.4</v>
      </c>
      <c r="M67">
        <v>1</v>
      </c>
      <c r="N67">
        <v>16.600000000000001</v>
      </c>
      <c r="O67">
        <v>39.9</v>
      </c>
      <c r="Q67">
        <v>36.6</v>
      </c>
      <c r="R67">
        <v>3.7</v>
      </c>
      <c r="S67">
        <v>12.9</v>
      </c>
      <c r="T67">
        <v>49.7</v>
      </c>
    </row>
    <row r="68" spans="2:20" x14ac:dyDescent="0.35">
      <c r="B68">
        <v>33.1</v>
      </c>
      <c r="C68">
        <v>7.3</v>
      </c>
      <c r="D68">
        <v>17.2</v>
      </c>
      <c r="E68" s="1">
        <v>54.8</v>
      </c>
      <c r="G68">
        <v>32.700000000000003</v>
      </c>
      <c r="H68">
        <v>7.4</v>
      </c>
      <c r="I68">
        <v>19.899999999999999</v>
      </c>
      <c r="J68">
        <v>53.2</v>
      </c>
      <c r="L68">
        <v>37</v>
      </c>
      <c r="M68">
        <v>1</v>
      </c>
      <c r="N68">
        <v>16</v>
      </c>
      <c r="O68">
        <v>38.5</v>
      </c>
      <c r="Q68">
        <v>37.200000000000003</v>
      </c>
      <c r="R68">
        <v>2.6</v>
      </c>
      <c r="S68">
        <v>12.9</v>
      </c>
      <c r="T68">
        <v>49.5</v>
      </c>
    </row>
    <row r="69" spans="2:20" x14ac:dyDescent="0.35">
      <c r="B69">
        <v>33.6</v>
      </c>
      <c r="C69">
        <v>7.3</v>
      </c>
      <c r="D69">
        <v>18</v>
      </c>
      <c r="E69" s="1">
        <v>56.5</v>
      </c>
      <c r="G69">
        <v>33.299999999999997</v>
      </c>
      <c r="H69">
        <v>6.8</v>
      </c>
      <c r="I69">
        <v>19.899999999999999</v>
      </c>
      <c r="J69">
        <v>52.1</v>
      </c>
      <c r="L69">
        <v>37.6</v>
      </c>
      <c r="M69">
        <v>1.1000000000000001</v>
      </c>
      <c r="N69">
        <v>15.7</v>
      </c>
      <c r="O69">
        <v>37.200000000000003</v>
      </c>
      <c r="Q69">
        <v>37.799999999999997</v>
      </c>
      <c r="R69">
        <v>2.6</v>
      </c>
      <c r="S69">
        <v>13.2</v>
      </c>
      <c r="T69">
        <v>49.5</v>
      </c>
    </row>
    <row r="70" spans="2:20" x14ac:dyDescent="0.35">
      <c r="B70">
        <v>34.200000000000003</v>
      </c>
      <c r="C70">
        <v>7.1</v>
      </c>
      <c r="D70">
        <v>18.2</v>
      </c>
      <c r="E70" s="1">
        <v>56.7</v>
      </c>
      <c r="G70">
        <v>33.799999999999997</v>
      </c>
      <c r="H70">
        <v>6.6</v>
      </c>
      <c r="I70">
        <v>20.399999999999999</v>
      </c>
      <c r="J70">
        <v>51.9</v>
      </c>
      <c r="L70">
        <v>38.299999999999997</v>
      </c>
      <c r="M70">
        <v>1.5</v>
      </c>
      <c r="N70">
        <v>16</v>
      </c>
      <c r="O70">
        <v>37.200000000000003</v>
      </c>
      <c r="Q70">
        <v>38.4</v>
      </c>
      <c r="R70">
        <v>4.9000000000000004</v>
      </c>
      <c r="S70">
        <v>13.7</v>
      </c>
      <c r="T70">
        <v>48.2</v>
      </c>
    </row>
    <row r="71" spans="2:20" x14ac:dyDescent="0.35">
      <c r="B71">
        <v>34.700000000000003</v>
      </c>
      <c r="C71">
        <v>7.1</v>
      </c>
      <c r="D71">
        <v>18.7</v>
      </c>
      <c r="E71" s="1">
        <v>56.7</v>
      </c>
      <c r="G71">
        <v>34.299999999999997</v>
      </c>
      <c r="H71">
        <v>5.0999999999999996</v>
      </c>
      <c r="I71">
        <v>21.9</v>
      </c>
      <c r="J71">
        <v>49.9</v>
      </c>
      <c r="L71">
        <v>38.9</v>
      </c>
      <c r="M71">
        <v>1.5</v>
      </c>
      <c r="N71">
        <v>16</v>
      </c>
      <c r="O71">
        <v>39.9</v>
      </c>
      <c r="Q71">
        <v>39</v>
      </c>
      <c r="R71">
        <v>4.9000000000000004</v>
      </c>
      <c r="S71">
        <v>14.2</v>
      </c>
      <c r="T71">
        <v>48.2</v>
      </c>
    </row>
    <row r="72" spans="2:20" x14ac:dyDescent="0.35">
      <c r="B72">
        <v>35.299999999999997</v>
      </c>
      <c r="C72">
        <v>7.2</v>
      </c>
      <c r="D72">
        <v>18.7</v>
      </c>
      <c r="E72" s="1">
        <v>56.4</v>
      </c>
      <c r="G72">
        <v>34.799999999999997</v>
      </c>
      <c r="H72">
        <v>5.0999999999999996</v>
      </c>
      <c r="I72">
        <v>21.9</v>
      </c>
      <c r="J72">
        <v>48</v>
      </c>
      <c r="L72">
        <v>39.5</v>
      </c>
      <c r="M72">
        <v>2.2999999999999998</v>
      </c>
      <c r="N72">
        <v>16.100000000000001</v>
      </c>
      <c r="O72">
        <v>41.1</v>
      </c>
      <c r="Q72">
        <v>39.5</v>
      </c>
      <c r="R72">
        <v>4.9000000000000004</v>
      </c>
      <c r="S72">
        <v>14.2</v>
      </c>
      <c r="T72">
        <v>46.8</v>
      </c>
    </row>
    <row r="73" spans="2:20" x14ac:dyDescent="0.35">
      <c r="B73">
        <v>35.799999999999997</v>
      </c>
      <c r="C73">
        <v>7.6</v>
      </c>
      <c r="D73">
        <v>18</v>
      </c>
      <c r="E73" s="1">
        <v>55.8</v>
      </c>
      <c r="G73">
        <v>35.299999999999997</v>
      </c>
      <c r="H73">
        <v>4.8</v>
      </c>
      <c r="I73">
        <v>21.7</v>
      </c>
      <c r="J73">
        <v>45.7</v>
      </c>
      <c r="L73">
        <v>40.1</v>
      </c>
      <c r="M73">
        <v>2.2999999999999998</v>
      </c>
      <c r="N73">
        <v>16.3</v>
      </c>
      <c r="O73">
        <v>42.3</v>
      </c>
      <c r="Q73">
        <v>40.1</v>
      </c>
      <c r="R73">
        <v>4.5</v>
      </c>
      <c r="S73">
        <v>13.6</v>
      </c>
      <c r="T73">
        <v>46.1</v>
      </c>
    </row>
    <row r="74" spans="2:20" x14ac:dyDescent="0.35">
      <c r="B74">
        <v>36.299999999999997</v>
      </c>
      <c r="C74">
        <v>8.9</v>
      </c>
      <c r="D74">
        <v>17.2</v>
      </c>
      <c r="E74" s="1">
        <v>55.1</v>
      </c>
      <c r="G74">
        <v>35.9</v>
      </c>
      <c r="H74">
        <v>5.0999999999999996</v>
      </c>
      <c r="I74">
        <v>20.9</v>
      </c>
      <c r="J74">
        <v>45.7</v>
      </c>
      <c r="L74">
        <v>40.700000000000003</v>
      </c>
      <c r="M74">
        <v>3.3</v>
      </c>
      <c r="N74">
        <v>16.3</v>
      </c>
      <c r="O74">
        <v>43</v>
      </c>
      <c r="Q74">
        <v>40.700000000000003</v>
      </c>
      <c r="R74">
        <v>4.5</v>
      </c>
      <c r="S74">
        <v>13.5</v>
      </c>
      <c r="T74">
        <v>45.7</v>
      </c>
    </row>
    <row r="75" spans="2:20" x14ac:dyDescent="0.35">
      <c r="B75">
        <v>36.9</v>
      </c>
      <c r="C75">
        <v>8.9</v>
      </c>
      <c r="D75">
        <v>17.3</v>
      </c>
      <c r="E75" s="1">
        <v>53.5</v>
      </c>
      <c r="G75">
        <v>36.4</v>
      </c>
      <c r="H75">
        <v>5.2</v>
      </c>
      <c r="I75">
        <v>19.8</v>
      </c>
      <c r="J75">
        <v>47.1</v>
      </c>
      <c r="L75">
        <v>41.3</v>
      </c>
      <c r="M75">
        <v>2.2999999999999998</v>
      </c>
      <c r="N75">
        <v>15.7</v>
      </c>
      <c r="O75">
        <v>42.3</v>
      </c>
      <c r="Q75">
        <v>41.3</v>
      </c>
      <c r="R75">
        <v>4.3</v>
      </c>
      <c r="S75">
        <v>13.5</v>
      </c>
      <c r="T75">
        <v>46.1</v>
      </c>
    </row>
    <row r="76" spans="2:20" x14ac:dyDescent="0.35">
      <c r="B76">
        <v>37.4</v>
      </c>
      <c r="C76">
        <v>7.3</v>
      </c>
      <c r="D76">
        <v>16.600000000000001</v>
      </c>
      <c r="E76" s="1">
        <v>52</v>
      </c>
      <c r="G76">
        <v>36.9</v>
      </c>
      <c r="H76">
        <v>7</v>
      </c>
      <c r="I76">
        <v>19.399999999999999</v>
      </c>
      <c r="J76">
        <v>47.2</v>
      </c>
      <c r="L76">
        <v>41.9</v>
      </c>
      <c r="M76">
        <v>2.9</v>
      </c>
      <c r="N76">
        <v>15.7</v>
      </c>
      <c r="O76">
        <v>39.799999999999997</v>
      </c>
      <c r="Q76">
        <v>41.8</v>
      </c>
      <c r="R76">
        <v>4.3</v>
      </c>
      <c r="S76">
        <v>13.1</v>
      </c>
      <c r="T76">
        <v>45.5</v>
      </c>
    </row>
    <row r="77" spans="2:20" x14ac:dyDescent="0.35">
      <c r="B77">
        <v>38</v>
      </c>
      <c r="C77">
        <v>7.2</v>
      </c>
      <c r="D77">
        <v>17.3</v>
      </c>
      <c r="E77" s="1">
        <v>52</v>
      </c>
      <c r="G77">
        <v>37.4</v>
      </c>
      <c r="H77">
        <v>7</v>
      </c>
      <c r="I77">
        <v>18</v>
      </c>
      <c r="J77">
        <v>49.1</v>
      </c>
      <c r="L77">
        <v>42.5</v>
      </c>
      <c r="M77">
        <v>2.9</v>
      </c>
      <c r="N77">
        <v>14.8</v>
      </c>
      <c r="O77">
        <v>36.1</v>
      </c>
      <c r="Q77">
        <v>42.4</v>
      </c>
      <c r="R77">
        <v>5</v>
      </c>
      <c r="S77">
        <v>12.8</v>
      </c>
      <c r="T77">
        <v>45.5</v>
      </c>
    </row>
    <row r="78" spans="2:20" x14ac:dyDescent="0.35">
      <c r="B78">
        <v>38.5</v>
      </c>
      <c r="C78">
        <v>7.2</v>
      </c>
      <c r="D78">
        <v>17.399999999999999</v>
      </c>
      <c r="E78" s="1">
        <v>52.2</v>
      </c>
      <c r="G78">
        <v>37.9</v>
      </c>
      <c r="H78">
        <v>6.8</v>
      </c>
      <c r="I78">
        <v>18</v>
      </c>
      <c r="J78">
        <v>49.1</v>
      </c>
      <c r="L78">
        <v>43.1</v>
      </c>
      <c r="M78">
        <v>3.5</v>
      </c>
      <c r="N78">
        <v>15.1</v>
      </c>
      <c r="O78">
        <v>34.799999999999997</v>
      </c>
      <c r="Q78">
        <v>43</v>
      </c>
      <c r="R78">
        <v>5.4</v>
      </c>
      <c r="S78">
        <v>13.1</v>
      </c>
      <c r="T78">
        <v>41.8</v>
      </c>
    </row>
    <row r="79" spans="2:20" x14ac:dyDescent="0.35">
      <c r="B79">
        <v>39</v>
      </c>
      <c r="C79">
        <v>7.9</v>
      </c>
      <c r="D79">
        <v>17.399999999999999</v>
      </c>
      <c r="E79" s="1">
        <v>52.2</v>
      </c>
      <c r="G79">
        <v>38.5</v>
      </c>
      <c r="H79">
        <v>6.1</v>
      </c>
      <c r="I79">
        <v>18.2</v>
      </c>
      <c r="J79">
        <v>48.8</v>
      </c>
      <c r="L79">
        <v>43.7</v>
      </c>
      <c r="M79">
        <v>3.5</v>
      </c>
      <c r="N79">
        <v>14.5</v>
      </c>
      <c r="O79">
        <v>34</v>
      </c>
      <c r="Q79">
        <v>43.6</v>
      </c>
      <c r="R79">
        <v>5.8</v>
      </c>
      <c r="S79">
        <v>13.6</v>
      </c>
      <c r="T79">
        <v>41.6</v>
      </c>
    </row>
    <row r="80" spans="2:20" x14ac:dyDescent="0.35">
      <c r="B80">
        <v>39.6</v>
      </c>
      <c r="C80">
        <v>7.9</v>
      </c>
      <c r="D80">
        <v>17.899999999999999</v>
      </c>
      <c r="E80" s="1">
        <v>52.1</v>
      </c>
      <c r="G80">
        <v>39</v>
      </c>
      <c r="H80">
        <v>4.8</v>
      </c>
      <c r="I80">
        <v>19.8</v>
      </c>
      <c r="J80">
        <v>46.6</v>
      </c>
      <c r="L80">
        <v>44.3</v>
      </c>
      <c r="M80">
        <v>3</v>
      </c>
      <c r="N80">
        <v>14.6</v>
      </c>
      <c r="O80">
        <v>34.799999999999997</v>
      </c>
      <c r="Q80">
        <v>44.1</v>
      </c>
      <c r="R80">
        <v>5.8</v>
      </c>
      <c r="S80">
        <v>13.9</v>
      </c>
      <c r="T80">
        <v>40.200000000000003</v>
      </c>
    </row>
    <row r="81" spans="2:20" x14ac:dyDescent="0.35">
      <c r="B81">
        <v>40.1</v>
      </c>
      <c r="C81">
        <v>7.8</v>
      </c>
      <c r="D81">
        <v>17.8</v>
      </c>
      <c r="E81" s="1">
        <v>49.9</v>
      </c>
      <c r="G81">
        <v>39.5</v>
      </c>
      <c r="H81">
        <v>4.8</v>
      </c>
      <c r="I81">
        <v>19.8</v>
      </c>
      <c r="J81">
        <v>43.8</v>
      </c>
      <c r="L81">
        <v>44.9</v>
      </c>
      <c r="M81">
        <v>3</v>
      </c>
      <c r="N81">
        <v>14.6</v>
      </c>
      <c r="O81">
        <v>34.9</v>
      </c>
      <c r="Q81">
        <v>44.7</v>
      </c>
      <c r="R81">
        <v>5.8</v>
      </c>
      <c r="S81">
        <v>13.6</v>
      </c>
      <c r="T81">
        <v>38.6</v>
      </c>
    </row>
    <row r="82" spans="2:20" x14ac:dyDescent="0.35">
      <c r="B82">
        <v>40.6</v>
      </c>
      <c r="C82">
        <v>7.8</v>
      </c>
      <c r="D82">
        <v>17.899999999999999</v>
      </c>
      <c r="E82" s="1">
        <v>48.4</v>
      </c>
      <c r="G82">
        <v>40</v>
      </c>
      <c r="H82">
        <v>4.8</v>
      </c>
      <c r="I82">
        <v>18.5</v>
      </c>
      <c r="J82">
        <v>43.2</v>
      </c>
      <c r="L82">
        <v>45.5</v>
      </c>
      <c r="M82">
        <v>3</v>
      </c>
      <c r="N82">
        <v>15.5</v>
      </c>
      <c r="O82">
        <v>36.1</v>
      </c>
      <c r="Q82">
        <v>45.3</v>
      </c>
      <c r="R82">
        <v>4.9000000000000004</v>
      </c>
      <c r="S82">
        <v>13.5</v>
      </c>
      <c r="T82">
        <v>37.799999999999997</v>
      </c>
    </row>
    <row r="83" spans="2:20" x14ac:dyDescent="0.35">
      <c r="B83">
        <v>41.2</v>
      </c>
      <c r="C83">
        <v>8.1999999999999993</v>
      </c>
      <c r="D83">
        <v>17.8</v>
      </c>
      <c r="E83" s="1">
        <v>46.1</v>
      </c>
      <c r="G83">
        <v>40.5</v>
      </c>
      <c r="H83">
        <v>5</v>
      </c>
      <c r="I83">
        <v>18.2</v>
      </c>
      <c r="J83">
        <v>43.2</v>
      </c>
      <c r="L83">
        <v>46.1</v>
      </c>
      <c r="M83">
        <v>3</v>
      </c>
      <c r="N83">
        <v>15.8</v>
      </c>
      <c r="O83">
        <v>36.1</v>
      </c>
      <c r="Q83">
        <v>45.8</v>
      </c>
      <c r="R83">
        <v>3.9</v>
      </c>
      <c r="S83">
        <v>13.5</v>
      </c>
      <c r="T83">
        <v>37.4</v>
      </c>
    </row>
    <row r="84" spans="2:20" x14ac:dyDescent="0.35">
      <c r="B84">
        <v>41.7</v>
      </c>
      <c r="C84">
        <v>8.9</v>
      </c>
      <c r="D84">
        <v>17.399999999999999</v>
      </c>
      <c r="E84" s="1">
        <v>45.2</v>
      </c>
      <c r="G84">
        <v>41.1</v>
      </c>
      <c r="H84">
        <v>6.4</v>
      </c>
      <c r="I84">
        <v>18.2</v>
      </c>
      <c r="J84">
        <v>43.5</v>
      </c>
      <c r="L84">
        <v>46.7</v>
      </c>
      <c r="M84">
        <v>2.1</v>
      </c>
      <c r="N84">
        <v>15.5</v>
      </c>
      <c r="O84">
        <v>37.6</v>
      </c>
      <c r="Q84">
        <v>46.4</v>
      </c>
      <c r="R84">
        <v>3.9</v>
      </c>
      <c r="S84">
        <v>13.5</v>
      </c>
      <c r="T84">
        <v>36.700000000000003</v>
      </c>
    </row>
    <row r="85" spans="2:20" x14ac:dyDescent="0.35">
      <c r="B85">
        <v>42.2</v>
      </c>
      <c r="C85">
        <v>8.9</v>
      </c>
      <c r="D85">
        <v>16.899999999999999</v>
      </c>
      <c r="E85" s="1">
        <v>45</v>
      </c>
      <c r="G85">
        <v>41.6</v>
      </c>
      <c r="H85">
        <v>6.4</v>
      </c>
      <c r="I85">
        <v>18.5</v>
      </c>
      <c r="J85">
        <v>43.5</v>
      </c>
      <c r="L85">
        <v>47.3</v>
      </c>
      <c r="M85">
        <v>1.8</v>
      </c>
      <c r="N85">
        <v>15.1</v>
      </c>
      <c r="O85">
        <v>37.6</v>
      </c>
      <c r="Q85">
        <v>47</v>
      </c>
      <c r="R85">
        <v>3.8</v>
      </c>
      <c r="S85">
        <v>13.2</v>
      </c>
      <c r="T85">
        <v>35.1</v>
      </c>
    </row>
    <row r="86" spans="2:20" x14ac:dyDescent="0.35">
      <c r="B86">
        <v>42.8</v>
      </c>
      <c r="C86">
        <v>8.4</v>
      </c>
      <c r="D86">
        <v>17.2</v>
      </c>
      <c r="E86" s="1">
        <v>45</v>
      </c>
      <c r="G86">
        <v>42.1</v>
      </c>
      <c r="H86">
        <v>6.2</v>
      </c>
      <c r="I86">
        <v>18.5</v>
      </c>
      <c r="J86">
        <v>43.7</v>
      </c>
      <c r="L86">
        <v>47.9</v>
      </c>
      <c r="M86">
        <v>1.6</v>
      </c>
      <c r="N86">
        <v>14.3</v>
      </c>
      <c r="O86">
        <v>36.9</v>
      </c>
      <c r="Q86">
        <v>47.6</v>
      </c>
      <c r="R86">
        <v>4.2</v>
      </c>
      <c r="S86">
        <v>13.2</v>
      </c>
      <c r="T86">
        <v>35.1</v>
      </c>
    </row>
    <row r="87" spans="2:20" x14ac:dyDescent="0.35">
      <c r="B87">
        <v>43.3</v>
      </c>
      <c r="C87">
        <v>8.1</v>
      </c>
      <c r="D87">
        <v>17.2</v>
      </c>
      <c r="E87" s="1">
        <v>43.5</v>
      </c>
      <c r="G87">
        <v>42.6</v>
      </c>
      <c r="H87">
        <v>6.1</v>
      </c>
      <c r="I87">
        <v>18.2</v>
      </c>
      <c r="J87">
        <v>46.6</v>
      </c>
      <c r="L87">
        <v>48.5</v>
      </c>
      <c r="M87">
        <v>1.6</v>
      </c>
      <c r="N87">
        <v>14.3</v>
      </c>
      <c r="O87">
        <v>33</v>
      </c>
      <c r="Q87">
        <v>48.1</v>
      </c>
      <c r="R87">
        <v>4.2</v>
      </c>
      <c r="S87">
        <v>14.4</v>
      </c>
      <c r="T87">
        <v>34.9</v>
      </c>
    </row>
    <row r="88" spans="2:20" x14ac:dyDescent="0.35">
      <c r="B88">
        <v>43.8</v>
      </c>
      <c r="C88">
        <v>8.1</v>
      </c>
      <c r="D88">
        <v>17.5</v>
      </c>
      <c r="E88" s="1">
        <v>42.2</v>
      </c>
      <c r="G88">
        <v>43.2</v>
      </c>
      <c r="H88">
        <v>5.8</v>
      </c>
      <c r="I88">
        <v>18.2</v>
      </c>
      <c r="J88">
        <v>46.6</v>
      </c>
      <c r="L88">
        <v>49.1</v>
      </c>
      <c r="M88">
        <v>1.8</v>
      </c>
      <c r="N88">
        <v>14.4</v>
      </c>
      <c r="O88">
        <v>32.4</v>
      </c>
      <c r="Q88">
        <v>48.7</v>
      </c>
      <c r="R88">
        <v>4.2</v>
      </c>
      <c r="S88">
        <v>14.4</v>
      </c>
      <c r="T88">
        <v>34.9</v>
      </c>
    </row>
    <row r="89" spans="2:20" x14ac:dyDescent="0.35">
      <c r="B89">
        <v>44.4</v>
      </c>
      <c r="C89">
        <v>8.1</v>
      </c>
      <c r="D89">
        <v>17.5</v>
      </c>
      <c r="E89" s="1">
        <v>42.2</v>
      </c>
      <c r="G89">
        <v>43.7</v>
      </c>
      <c r="H89">
        <v>5.5</v>
      </c>
      <c r="I89">
        <v>18.7</v>
      </c>
      <c r="J89">
        <v>44.8</v>
      </c>
      <c r="L89">
        <v>49.7</v>
      </c>
      <c r="M89">
        <v>3.5</v>
      </c>
      <c r="N89">
        <v>15.8</v>
      </c>
      <c r="O89">
        <v>32.4</v>
      </c>
      <c r="Q89">
        <v>49.3</v>
      </c>
      <c r="R89">
        <v>5.4</v>
      </c>
      <c r="S89">
        <v>13.5</v>
      </c>
      <c r="T89">
        <v>32.9</v>
      </c>
    </row>
    <row r="90" spans="2:20" x14ac:dyDescent="0.35">
      <c r="B90">
        <v>44.9</v>
      </c>
      <c r="C90">
        <v>7.8</v>
      </c>
      <c r="D90">
        <v>17.5</v>
      </c>
      <c r="E90" s="1">
        <v>41.3</v>
      </c>
      <c r="G90">
        <v>44.2</v>
      </c>
      <c r="H90">
        <v>5.0999999999999996</v>
      </c>
      <c r="I90">
        <v>18.7</v>
      </c>
      <c r="J90">
        <v>44.1</v>
      </c>
      <c r="L90">
        <v>50.3</v>
      </c>
      <c r="M90">
        <v>2.9</v>
      </c>
      <c r="N90">
        <v>14.4</v>
      </c>
      <c r="O90">
        <v>29.8</v>
      </c>
      <c r="Q90">
        <v>49.8</v>
      </c>
      <c r="R90">
        <v>3.9</v>
      </c>
      <c r="S90">
        <v>13.5</v>
      </c>
      <c r="T90">
        <v>32.9</v>
      </c>
    </row>
    <row r="91" spans="2:20" x14ac:dyDescent="0.35">
      <c r="B91">
        <v>45.5</v>
      </c>
      <c r="C91">
        <v>7.8</v>
      </c>
      <c r="D91">
        <v>17.5</v>
      </c>
      <c r="E91" s="1">
        <v>40.700000000000003</v>
      </c>
      <c r="G91">
        <v>44.7</v>
      </c>
      <c r="H91">
        <v>5.5</v>
      </c>
      <c r="I91">
        <v>18.5</v>
      </c>
      <c r="J91">
        <v>40.4</v>
      </c>
      <c r="L91">
        <v>50.9</v>
      </c>
      <c r="M91">
        <v>2.9</v>
      </c>
      <c r="N91">
        <v>14.9</v>
      </c>
      <c r="O91">
        <v>30.1</v>
      </c>
      <c r="Q91">
        <v>50.4</v>
      </c>
      <c r="R91">
        <v>4.3</v>
      </c>
      <c r="S91">
        <v>13.5</v>
      </c>
      <c r="T91">
        <v>32.200000000000003</v>
      </c>
    </row>
    <row r="92" spans="2:20" x14ac:dyDescent="0.35">
      <c r="B92">
        <v>46</v>
      </c>
      <c r="C92">
        <v>8.6</v>
      </c>
      <c r="D92">
        <v>17.5</v>
      </c>
      <c r="E92" s="1">
        <v>40.200000000000003</v>
      </c>
      <c r="G92">
        <v>45.3</v>
      </c>
      <c r="H92">
        <v>5.5</v>
      </c>
      <c r="I92">
        <v>17.899999999999999</v>
      </c>
      <c r="J92">
        <v>40.4</v>
      </c>
      <c r="L92">
        <v>51.5</v>
      </c>
      <c r="M92">
        <v>2.9</v>
      </c>
      <c r="N92">
        <v>14.7</v>
      </c>
      <c r="O92">
        <v>30.1</v>
      </c>
      <c r="Q92">
        <v>51</v>
      </c>
      <c r="R92">
        <v>4.3</v>
      </c>
      <c r="S92">
        <v>13.3</v>
      </c>
      <c r="T92">
        <v>33</v>
      </c>
    </row>
    <row r="93" spans="2:20" x14ac:dyDescent="0.35">
      <c r="B93">
        <v>46.5</v>
      </c>
      <c r="C93">
        <v>9.5</v>
      </c>
      <c r="D93">
        <v>16.899999999999999</v>
      </c>
      <c r="E93" s="1">
        <v>39.4</v>
      </c>
      <c r="G93">
        <v>45.8</v>
      </c>
      <c r="H93">
        <v>6.2</v>
      </c>
      <c r="I93">
        <v>17.600000000000001</v>
      </c>
      <c r="J93">
        <v>41.6</v>
      </c>
      <c r="L93">
        <v>52.1</v>
      </c>
      <c r="M93">
        <v>2.6</v>
      </c>
      <c r="N93">
        <v>14.9</v>
      </c>
      <c r="O93">
        <v>30.1</v>
      </c>
      <c r="Q93">
        <v>51.6</v>
      </c>
      <c r="R93">
        <v>4.7</v>
      </c>
      <c r="S93">
        <v>13.3</v>
      </c>
      <c r="T93">
        <v>32.200000000000003</v>
      </c>
    </row>
    <row r="94" spans="2:20" x14ac:dyDescent="0.35">
      <c r="B94">
        <v>47.1</v>
      </c>
      <c r="C94">
        <v>9.5</v>
      </c>
      <c r="D94">
        <v>16.899999999999999</v>
      </c>
      <c r="E94" s="1">
        <v>39.4</v>
      </c>
      <c r="G94">
        <v>46.3</v>
      </c>
      <c r="H94">
        <v>6.2</v>
      </c>
      <c r="I94">
        <v>17.3</v>
      </c>
      <c r="J94">
        <v>41.7</v>
      </c>
      <c r="L94">
        <v>52.7</v>
      </c>
      <c r="M94">
        <v>2</v>
      </c>
      <c r="N94">
        <v>14.9</v>
      </c>
      <c r="O94">
        <v>31.4</v>
      </c>
      <c r="Q94">
        <v>52.2</v>
      </c>
      <c r="R94">
        <v>5.3</v>
      </c>
      <c r="S94">
        <v>13.4</v>
      </c>
      <c r="T94">
        <v>32.200000000000003</v>
      </c>
    </row>
    <row r="95" spans="2:20" x14ac:dyDescent="0.35">
      <c r="B95">
        <v>47.6</v>
      </c>
      <c r="C95">
        <v>9.1999999999999993</v>
      </c>
      <c r="D95">
        <v>16.8</v>
      </c>
      <c r="E95" s="1">
        <v>38.9</v>
      </c>
      <c r="G95">
        <v>46.8</v>
      </c>
      <c r="H95">
        <v>6.6</v>
      </c>
      <c r="I95">
        <v>17.3</v>
      </c>
      <c r="J95">
        <v>41.7</v>
      </c>
      <c r="L95">
        <v>53.3</v>
      </c>
      <c r="M95">
        <v>2</v>
      </c>
      <c r="N95">
        <v>14.9</v>
      </c>
      <c r="O95">
        <v>32.1</v>
      </c>
      <c r="Q95">
        <v>52.7</v>
      </c>
      <c r="R95">
        <v>5.3</v>
      </c>
      <c r="S95">
        <v>13.6</v>
      </c>
      <c r="T95">
        <v>32</v>
      </c>
    </row>
    <row r="96" spans="2:20" x14ac:dyDescent="0.35">
      <c r="B96">
        <v>48.1</v>
      </c>
      <c r="C96">
        <v>9</v>
      </c>
      <c r="D96">
        <v>16.8</v>
      </c>
      <c r="E96" s="1">
        <v>39.1</v>
      </c>
      <c r="G96">
        <v>47.4</v>
      </c>
      <c r="H96">
        <v>6.9</v>
      </c>
      <c r="I96">
        <v>17.399999999999999</v>
      </c>
      <c r="J96">
        <v>41.7</v>
      </c>
      <c r="L96">
        <v>53.9</v>
      </c>
      <c r="M96">
        <v>2.2999999999999998</v>
      </c>
      <c r="N96">
        <v>14.5</v>
      </c>
      <c r="O96">
        <v>32.1</v>
      </c>
      <c r="Q96">
        <v>53.3</v>
      </c>
      <c r="R96">
        <v>5.3</v>
      </c>
      <c r="S96">
        <v>13.4</v>
      </c>
      <c r="T96">
        <v>31.7</v>
      </c>
    </row>
    <row r="97" spans="2:20" x14ac:dyDescent="0.35">
      <c r="B97">
        <v>48.7</v>
      </c>
      <c r="C97">
        <v>8.6</v>
      </c>
      <c r="D97">
        <v>16.600000000000001</v>
      </c>
      <c r="E97" s="1">
        <v>38.9</v>
      </c>
      <c r="G97">
        <v>47.9</v>
      </c>
      <c r="H97">
        <v>6.9</v>
      </c>
      <c r="I97">
        <v>17.899999999999999</v>
      </c>
      <c r="J97">
        <v>41.4</v>
      </c>
      <c r="L97">
        <v>54.5</v>
      </c>
      <c r="M97">
        <v>4.0999999999999996</v>
      </c>
      <c r="N97">
        <v>14.5</v>
      </c>
      <c r="O97">
        <v>29.8</v>
      </c>
      <c r="Q97">
        <v>53.9</v>
      </c>
      <c r="R97">
        <v>5.4</v>
      </c>
      <c r="S97">
        <v>13.3</v>
      </c>
      <c r="T97">
        <v>31.7</v>
      </c>
    </row>
    <row r="98" spans="2:20" x14ac:dyDescent="0.35">
      <c r="B98">
        <v>49.2</v>
      </c>
      <c r="C98">
        <v>8.6</v>
      </c>
      <c r="D98">
        <v>16.600000000000001</v>
      </c>
      <c r="E98" s="1">
        <v>37.4</v>
      </c>
      <c r="G98">
        <v>48.4</v>
      </c>
      <c r="H98">
        <v>4.9000000000000004</v>
      </c>
      <c r="I98">
        <v>18.100000000000001</v>
      </c>
      <c r="J98">
        <v>41.4</v>
      </c>
      <c r="L98">
        <v>55.1</v>
      </c>
      <c r="M98">
        <v>4.0999999999999996</v>
      </c>
      <c r="N98">
        <v>15.1</v>
      </c>
      <c r="O98">
        <v>28.5</v>
      </c>
      <c r="Q98">
        <v>54.5</v>
      </c>
      <c r="R98">
        <v>5.0999999999999996</v>
      </c>
      <c r="S98">
        <v>12.9</v>
      </c>
      <c r="T98">
        <v>31.7</v>
      </c>
    </row>
    <row r="99" spans="2:20" x14ac:dyDescent="0.35">
      <c r="B99">
        <v>49.7</v>
      </c>
      <c r="C99">
        <v>8.6</v>
      </c>
      <c r="D99">
        <v>17.100000000000001</v>
      </c>
      <c r="E99" s="1">
        <v>36.700000000000003</v>
      </c>
      <c r="G99">
        <v>48.9</v>
      </c>
      <c r="H99">
        <v>4.5999999999999996</v>
      </c>
      <c r="I99">
        <v>18.100000000000001</v>
      </c>
      <c r="J99">
        <v>40.5</v>
      </c>
      <c r="L99">
        <v>55.7</v>
      </c>
      <c r="M99">
        <v>2</v>
      </c>
      <c r="N99">
        <v>15.1</v>
      </c>
      <c r="O99">
        <v>28.5</v>
      </c>
      <c r="Q99">
        <v>55.1</v>
      </c>
      <c r="R99">
        <v>4.9000000000000004</v>
      </c>
      <c r="S99">
        <v>12.5</v>
      </c>
      <c r="T99">
        <v>31.7</v>
      </c>
    </row>
    <row r="100" spans="2:20" x14ac:dyDescent="0.35">
      <c r="B100">
        <v>50.3</v>
      </c>
      <c r="C100">
        <v>9.1999999999999993</v>
      </c>
      <c r="D100">
        <v>17.100000000000001</v>
      </c>
      <c r="E100" s="1">
        <v>36.700000000000003</v>
      </c>
      <c r="G100">
        <v>49.4</v>
      </c>
      <c r="H100">
        <v>4.9000000000000004</v>
      </c>
      <c r="I100">
        <v>18.100000000000001</v>
      </c>
      <c r="J100">
        <v>36.799999999999997</v>
      </c>
      <c r="L100">
        <v>56.3</v>
      </c>
      <c r="M100">
        <v>2</v>
      </c>
      <c r="N100">
        <v>15</v>
      </c>
      <c r="O100">
        <v>27.3</v>
      </c>
      <c r="Q100">
        <v>55.6</v>
      </c>
      <c r="R100">
        <v>4.5</v>
      </c>
      <c r="S100">
        <v>12.5</v>
      </c>
      <c r="T100">
        <v>31.5</v>
      </c>
    </row>
    <row r="101" spans="2:20" x14ac:dyDescent="0.35">
      <c r="B101">
        <v>50.8</v>
      </c>
      <c r="C101">
        <v>9.1999999999999993</v>
      </c>
      <c r="D101">
        <v>16.399999999999999</v>
      </c>
      <c r="E101" s="1">
        <v>36.700000000000003</v>
      </c>
      <c r="G101">
        <v>50</v>
      </c>
      <c r="H101">
        <v>5.6</v>
      </c>
      <c r="I101">
        <v>16.899999999999999</v>
      </c>
      <c r="J101">
        <v>35.799999999999997</v>
      </c>
      <c r="L101">
        <v>56.9</v>
      </c>
      <c r="M101">
        <v>2.8</v>
      </c>
      <c r="N101">
        <v>13.1</v>
      </c>
      <c r="O101">
        <v>26.9</v>
      </c>
      <c r="Q101">
        <v>56.2</v>
      </c>
      <c r="R101">
        <v>4.5</v>
      </c>
      <c r="S101">
        <v>12.8</v>
      </c>
      <c r="T101">
        <v>31</v>
      </c>
    </row>
    <row r="102" spans="2:20" x14ac:dyDescent="0.35">
      <c r="B102">
        <v>51.3</v>
      </c>
      <c r="C102">
        <v>9.9</v>
      </c>
      <c r="D102">
        <v>16.399999999999999</v>
      </c>
      <c r="E102" s="1">
        <v>37</v>
      </c>
      <c r="G102">
        <v>50.5</v>
      </c>
      <c r="H102">
        <v>6.4</v>
      </c>
      <c r="I102">
        <v>16.899999999999999</v>
      </c>
      <c r="J102">
        <v>36.799999999999997</v>
      </c>
      <c r="L102">
        <v>57.5</v>
      </c>
      <c r="M102">
        <v>2.8</v>
      </c>
      <c r="N102">
        <v>13.1</v>
      </c>
      <c r="O102">
        <v>26.9</v>
      </c>
      <c r="Q102">
        <v>56.8</v>
      </c>
      <c r="R102">
        <v>5.2</v>
      </c>
      <c r="S102">
        <v>13.7</v>
      </c>
      <c r="T102">
        <v>31</v>
      </c>
    </row>
    <row r="103" spans="2:20" x14ac:dyDescent="0.35">
      <c r="B103">
        <v>51.9</v>
      </c>
      <c r="C103">
        <v>9.9</v>
      </c>
      <c r="D103">
        <v>16.100000000000001</v>
      </c>
      <c r="E103" s="1">
        <v>36.6</v>
      </c>
      <c r="G103">
        <v>51</v>
      </c>
      <c r="H103">
        <v>6.4</v>
      </c>
      <c r="I103">
        <v>16.899999999999999</v>
      </c>
      <c r="J103">
        <v>35.799999999999997</v>
      </c>
      <c r="L103">
        <v>58.1</v>
      </c>
      <c r="M103">
        <v>1.9</v>
      </c>
      <c r="N103">
        <v>14.5</v>
      </c>
      <c r="O103">
        <v>27.2</v>
      </c>
      <c r="Q103">
        <v>57.4</v>
      </c>
      <c r="R103">
        <v>6.4</v>
      </c>
      <c r="S103">
        <v>13.7</v>
      </c>
      <c r="T103">
        <v>30.1</v>
      </c>
    </row>
    <row r="104" spans="2:20" x14ac:dyDescent="0.35">
      <c r="B104">
        <v>52.4</v>
      </c>
      <c r="C104">
        <v>9.9</v>
      </c>
      <c r="D104">
        <v>16.3</v>
      </c>
      <c r="E104" s="1">
        <v>35.799999999999997</v>
      </c>
      <c r="G104">
        <v>51.5</v>
      </c>
      <c r="H104">
        <v>6.4</v>
      </c>
      <c r="I104">
        <v>17</v>
      </c>
      <c r="J104">
        <v>37.4</v>
      </c>
      <c r="L104">
        <v>58.7</v>
      </c>
      <c r="M104">
        <v>1.9</v>
      </c>
      <c r="N104">
        <v>14.5</v>
      </c>
      <c r="O104">
        <v>29.2</v>
      </c>
      <c r="Q104">
        <v>57.9</v>
      </c>
      <c r="R104">
        <v>6.4</v>
      </c>
      <c r="S104">
        <v>13.2</v>
      </c>
      <c r="T104">
        <v>28.9</v>
      </c>
    </row>
    <row r="105" spans="2:20" x14ac:dyDescent="0.35">
      <c r="B105">
        <v>52.9</v>
      </c>
      <c r="C105">
        <v>9.9</v>
      </c>
      <c r="D105">
        <v>15.4</v>
      </c>
      <c r="E105" s="1">
        <v>34.299999999999997</v>
      </c>
      <c r="G105">
        <v>52.1</v>
      </c>
      <c r="H105">
        <v>6.2</v>
      </c>
      <c r="I105">
        <v>16.899999999999999</v>
      </c>
      <c r="J105">
        <v>34.6</v>
      </c>
      <c r="L105">
        <v>59.3</v>
      </c>
      <c r="M105">
        <v>1.9</v>
      </c>
      <c r="N105">
        <v>14.2</v>
      </c>
      <c r="O105">
        <v>29.2</v>
      </c>
      <c r="Q105">
        <v>58.5</v>
      </c>
      <c r="R105">
        <v>6.4</v>
      </c>
      <c r="S105">
        <v>13.1</v>
      </c>
      <c r="T105">
        <v>27.6</v>
      </c>
    </row>
  </sheetData>
  <mergeCells count="8">
    <mergeCell ref="C4:E4"/>
    <mergeCell ref="H4:J4"/>
    <mergeCell ref="M4:O4"/>
    <mergeCell ref="R4:T4"/>
    <mergeCell ref="B3:E3"/>
    <mergeCell ref="G3:J3"/>
    <mergeCell ref="L3:O3"/>
    <mergeCell ref="Q3:T3"/>
  </mergeCells>
  <pageMargins left="0.7" right="0.7" top="0.78740157499999996" bottom="0.78740157499999996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136BA-6041-4C45-91C4-E770EA335ECF}">
  <dimension ref="A1:J61"/>
  <sheetViews>
    <sheetView workbookViewId="0">
      <selection activeCell="M43" sqref="M43"/>
    </sheetView>
  </sheetViews>
  <sheetFormatPr baseColWidth="10" defaultRowHeight="14.5" x14ac:dyDescent="0.35"/>
  <cols>
    <col min="1" max="1" width="15.54296875" customWidth="1"/>
    <col min="2" max="2" width="10.26953125" customWidth="1"/>
  </cols>
  <sheetData>
    <row r="1" spans="1:10" x14ac:dyDescent="0.35">
      <c r="A1" s="7" t="s">
        <v>29</v>
      </c>
      <c r="B1" s="7"/>
      <c r="C1" s="7"/>
      <c r="D1" s="7"/>
    </row>
    <row r="2" spans="1:10" x14ac:dyDescent="0.35">
      <c r="A2" s="7"/>
      <c r="B2" s="7"/>
      <c r="C2" s="7"/>
      <c r="D2" s="7"/>
    </row>
    <row r="3" spans="1:10" x14ac:dyDescent="0.35">
      <c r="B3" s="3"/>
      <c r="C3" s="146" t="s">
        <v>406</v>
      </c>
      <c r="D3" s="146"/>
      <c r="E3" s="146"/>
      <c r="F3" s="146" t="s">
        <v>407</v>
      </c>
      <c r="G3" s="146"/>
      <c r="H3" s="146"/>
      <c r="I3" s="3"/>
      <c r="J3" s="3"/>
    </row>
    <row r="4" spans="1:10" x14ac:dyDescent="0.35">
      <c r="B4" s="3" t="s">
        <v>27</v>
      </c>
      <c r="C4" s="3" t="s">
        <v>15</v>
      </c>
      <c r="D4" s="3" t="s">
        <v>16</v>
      </c>
      <c r="E4" s="3" t="s">
        <v>9</v>
      </c>
      <c r="F4" s="3" t="s">
        <v>15</v>
      </c>
      <c r="G4" s="3" t="s">
        <v>16</v>
      </c>
      <c r="H4" s="3" t="s">
        <v>9</v>
      </c>
      <c r="I4" s="3" t="s">
        <v>21</v>
      </c>
      <c r="J4" s="3" t="s">
        <v>22</v>
      </c>
    </row>
    <row r="5" spans="1:10" x14ac:dyDescent="0.35">
      <c r="A5" s="140" t="s">
        <v>32</v>
      </c>
      <c r="B5" s="3" t="s">
        <v>33</v>
      </c>
      <c r="C5">
        <v>1110</v>
      </c>
      <c r="D5">
        <v>1304</v>
      </c>
      <c r="E5">
        <v>264</v>
      </c>
      <c r="F5" s="5">
        <v>4726.7514600000004</v>
      </c>
      <c r="G5" s="5">
        <v>3402.922791</v>
      </c>
      <c r="H5" s="5">
        <v>1553.643276</v>
      </c>
      <c r="I5" t="s">
        <v>26</v>
      </c>
      <c r="J5" t="s">
        <v>20</v>
      </c>
    </row>
    <row r="6" spans="1:10" x14ac:dyDescent="0.35">
      <c r="A6" s="140"/>
      <c r="B6" s="3" t="s">
        <v>34</v>
      </c>
      <c r="C6">
        <v>934</v>
      </c>
      <c r="D6">
        <v>1032</v>
      </c>
      <c r="E6">
        <v>108</v>
      </c>
      <c r="F6" s="5">
        <v>5318.2323260000003</v>
      </c>
      <c r="G6" s="5">
        <v>4622.3645960000003</v>
      </c>
      <c r="H6" s="5">
        <v>983.84464560000004</v>
      </c>
      <c r="I6" t="s">
        <v>26</v>
      </c>
      <c r="J6" t="s">
        <v>25</v>
      </c>
    </row>
    <row r="7" spans="1:10" x14ac:dyDescent="0.35">
      <c r="A7" s="140"/>
      <c r="B7" s="3" t="s">
        <v>35</v>
      </c>
      <c r="C7">
        <v>858</v>
      </c>
      <c r="D7">
        <v>922</v>
      </c>
      <c r="E7">
        <v>136</v>
      </c>
      <c r="F7" s="5">
        <v>5255.1192149999997</v>
      </c>
      <c r="G7" s="5">
        <v>2833.8220809999998</v>
      </c>
      <c r="H7" s="5">
        <v>1503.1805979999999</v>
      </c>
      <c r="I7" t="s">
        <v>26</v>
      </c>
      <c r="J7" t="s">
        <v>20</v>
      </c>
    </row>
    <row r="8" spans="1:10" x14ac:dyDescent="0.35">
      <c r="A8" s="140"/>
      <c r="B8" s="3" t="s">
        <v>36</v>
      </c>
      <c r="C8">
        <v>1938</v>
      </c>
      <c r="D8">
        <v>1668</v>
      </c>
      <c r="E8">
        <v>612</v>
      </c>
      <c r="F8" s="5">
        <v>4281.4236060000003</v>
      </c>
      <c r="G8" s="5">
        <v>2080.3022270000001</v>
      </c>
      <c r="H8" s="5">
        <v>0</v>
      </c>
      <c r="I8" t="s">
        <v>26</v>
      </c>
      <c r="J8" t="s">
        <v>25</v>
      </c>
    </row>
    <row r="9" spans="1:10" x14ac:dyDescent="0.35">
      <c r="A9" s="140"/>
      <c r="B9" s="3" t="s">
        <v>38</v>
      </c>
      <c r="C9">
        <v>1029</v>
      </c>
      <c r="D9">
        <v>670</v>
      </c>
      <c r="E9">
        <v>188</v>
      </c>
      <c r="F9" s="5">
        <v>6151.5793610000001</v>
      </c>
      <c r="G9" s="5">
        <v>5590.1448419999997</v>
      </c>
      <c r="H9" s="5">
        <v>1669.358581</v>
      </c>
      <c r="I9" t="s">
        <v>26</v>
      </c>
      <c r="J9" t="s">
        <v>20</v>
      </c>
    </row>
    <row r="10" spans="1:10" x14ac:dyDescent="0.35">
      <c r="A10" s="140"/>
      <c r="B10" s="3" t="s">
        <v>37</v>
      </c>
      <c r="C10">
        <v>868</v>
      </c>
      <c r="D10">
        <v>886</v>
      </c>
      <c r="E10">
        <v>121</v>
      </c>
      <c r="F10" s="5">
        <v>5634.4432919999999</v>
      </c>
      <c r="G10" s="5">
        <v>4651.5133100000003</v>
      </c>
      <c r="H10" s="5">
        <v>1534.806</v>
      </c>
      <c r="I10" t="s">
        <v>26</v>
      </c>
      <c r="J10" t="s">
        <v>20</v>
      </c>
    </row>
    <row r="11" spans="1:10" x14ac:dyDescent="0.35">
      <c r="A11" s="140"/>
      <c r="B11" s="3" t="s">
        <v>39</v>
      </c>
      <c r="C11">
        <v>1606</v>
      </c>
      <c r="D11">
        <v>1330</v>
      </c>
      <c r="E11">
        <v>308</v>
      </c>
      <c r="F11" s="5">
        <v>4657.7469959999999</v>
      </c>
      <c r="G11" s="5">
        <v>2841.7282270000001</v>
      </c>
      <c r="H11" s="5">
        <v>908.09168260000001</v>
      </c>
      <c r="I11" t="s">
        <v>26</v>
      </c>
      <c r="J11" t="s">
        <v>19</v>
      </c>
    </row>
    <row r="12" spans="1:10" x14ac:dyDescent="0.35">
      <c r="A12" s="108"/>
      <c r="B12" s="3" t="s">
        <v>54</v>
      </c>
      <c r="C12" s="8">
        <f>AVERAGE(C5:C11)</f>
        <v>1191.8571428571429</v>
      </c>
      <c r="D12" s="8">
        <f t="shared" ref="D12:H12" si="0">AVERAGE(D5:D11)</f>
        <v>1116</v>
      </c>
      <c r="E12" s="8">
        <f t="shared" si="0"/>
        <v>248.14285714285714</v>
      </c>
      <c r="F12" s="8">
        <f t="shared" si="0"/>
        <v>5146.4708937142859</v>
      </c>
      <c r="G12" s="8">
        <f t="shared" si="0"/>
        <v>3717.5425819999996</v>
      </c>
      <c r="H12" s="8">
        <f t="shared" si="0"/>
        <v>1164.7035404571429</v>
      </c>
    </row>
    <row r="13" spans="1:10" x14ac:dyDescent="0.35">
      <c r="A13" s="108"/>
      <c r="B13" s="3" t="s">
        <v>55</v>
      </c>
      <c r="C13" s="8">
        <f>STDEV(C5:C11)</f>
        <v>417.19317211232345</v>
      </c>
      <c r="D13" s="8">
        <f t="shared" ref="D13:H13" si="1">STDEV(D5:D11)</f>
        <v>337.23186879850681</v>
      </c>
      <c r="E13" s="8">
        <f t="shared" si="1"/>
        <v>177.11806662170159</v>
      </c>
      <c r="F13" s="8">
        <f t="shared" si="1"/>
        <v>639.39930156535127</v>
      </c>
      <c r="G13" s="8">
        <f t="shared" si="1"/>
        <v>1259.9733941091881</v>
      </c>
      <c r="H13" s="8">
        <f t="shared" si="1"/>
        <v>593.37836432123243</v>
      </c>
    </row>
    <row r="14" spans="1:10" x14ac:dyDescent="0.35">
      <c r="A14" s="108"/>
      <c r="B14" s="3" t="s">
        <v>56</v>
      </c>
      <c r="C14" s="8">
        <f>C13/SQRT(C15)</f>
        <v>157.68419744048217</v>
      </c>
      <c r="D14" s="8">
        <f t="shared" ref="D14:H14" si="2">D13/SQRT(D15)</f>
        <v>127.46166557234447</v>
      </c>
      <c r="E14" s="8">
        <f t="shared" si="2"/>
        <v>66.944336711084631</v>
      </c>
      <c r="F14" s="8">
        <f t="shared" si="2"/>
        <v>241.67022005861594</v>
      </c>
      <c r="G14" s="8">
        <f t="shared" si="2"/>
        <v>476.22517991012666</v>
      </c>
      <c r="H14" s="8">
        <f t="shared" si="2"/>
        <v>224.27594076575184</v>
      </c>
    </row>
    <row r="15" spans="1:10" x14ac:dyDescent="0.35">
      <c r="A15" s="108"/>
      <c r="B15" s="3" t="s">
        <v>57</v>
      </c>
      <c r="C15" s="3">
        <f>COUNT(C5:C11)</f>
        <v>7</v>
      </c>
      <c r="D15" s="3">
        <f t="shared" ref="D15:H15" si="3">COUNT(D5:D11)</f>
        <v>7</v>
      </c>
      <c r="E15" s="3">
        <f t="shared" si="3"/>
        <v>7</v>
      </c>
      <c r="F15" s="3">
        <f t="shared" si="3"/>
        <v>7</v>
      </c>
      <c r="G15" s="3">
        <f t="shared" si="3"/>
        <v>7</v>
      </c>
      <c r="H15" s="3">
        <f t="shared" si="3"/>
        <v>7</v>
      </c>
    </row>
    <row r="17" spans="1:10" ht="14.25" customHeight="1" x14ac:dyDescent="0.35">
      <c r="A17" s="140" t="s">
        <v>31</v>
      </c>
      <c r="B17" s="3" t="s">
        <v>40</v>
      </c>
      <c r="C17">
        <v>1462</v>
      </c>
      <c r="D17">
        <v>1238</v>
      </c>
      <c r="E17">
        <v>144</v>
      </c>
      <c r="F17" s="5">
        <v>3508.3836849999998</v>
      </c>
      <c r="G17" s="5">
        <v>2403.207621</v>
      </c>
      <c r="H17" s="5">
        <v>1649.2572740000001</v>
      </c>
      <c r="I17" t="s">
        <v>13</v>
      </c>
      <c r="J17" t="s">
        <v>20</v>
      </c>
    </row>
    <row r="18" spans="1:10" x14ac:dyDescent="0.35">
      <c r="A18" s="140"/>
      <c r="B18" s="3" t="s">
        <v>46</v>
      </c>
      <c r="C18">
        <v>1764</v>
      </c>
      <c r="D18">
        <v>1388</v>
      </c>
      <c r="E18">
        <v>552</v>
      </c>
      <c r="F18" s="5">
        <v>4323.954643</v>
      </c>
      <c r="G18" s="5">
        <v>2782.955978</v>
      </c>
      <c r="H18" s="5">
        <v>762.25188360000004</v>
      </c>
      <c r="I18" t="s">
        <v>13</v>
      </c>
      <c r="J18" t="s">
        <v>19</v>
      </c>
    </row>
    <row r="19" spans="1:10" x14ac:dyDescent="0.35">
      <c r="A19" s="140"/>
      <c r="B19" s="3" t="s">
        <v>45</v>
      </c>
      <c r="C19">
        <v>1168</v>
      </c>
      <c r="D19">
        <v>1122</v>
      </c>
      <c r="E19">
        <v>588</v>
      </c>
      <c r="F19" s="5">
        <v>4071.5147149999998</v>
      </c>
      <c r="G19" s="5">
        <v>3947.530252</v>
      </c>
      <c r="H19" s="5">
        <v>0</v>
      </c>
      <c r="I19" t="s">
        <v>13</v>
      </c>
      <c r="J19" t="s">
        <v>24</v>
      </c>
    </row>
    <row r="20" spans="1:10" x14ac:dyDescent="0.35">
      <c r="A20" s="140"/>
      <c r="B20" s="3" t="s">
        <v>42</v>
      </c>
      <c r="C20">
        <v>1440</v>
      </c>
      <c r="D20">
        <v>1340</v>
      </c>
      <c r="E20">
        <v>452</v>
      </c>
      <c r="F20" s="5">
        <v>4217.9192000000003</v>
      </c>
      <c r="G20" s="5">
        <v>3674.56504</v>
      </c>
      <c r="H20" s="5">
        <v>0</v>
      </c>
      <c r="I20" t="s">
        <v>13</v>
      </c>
      <c r="J20" t="s">
        <v>24</v>
      </c>
    </row>
    <row r="21" spans="1:10" x14ac:dyDescent="0.35">
      <c r="A21" s="140"/>
      <c r="B21" s="3" t="s">
        <v>41</v>
      </c>
      <c r="C21">
        <v>1262</v>
      </c>
      <c r="D21">
        <v>1218</v>
      </c>
      <c r="E21">
        <v>128</v>
      </c>
      <c r="F21" s="5">
        <v>5089.0369369999999</v>
      </c>
      <c r="G21" s="5">
        <v>2930.6813520000001</v>
      </c>
      <c r="H21" s="5">
        <v>1702.4190799999999</v>
      </c>
      <c r="I21" t="s">
        <v>13</v>
      </c>
      <c r="J21" t="s">
        <v>20</v>
      </c>
    </row>
    <row r="22" spans="1:10" x14ac:dyDescent="0.35">
      <c r="A22" s="140"/>
      <c r="B22" s="3" t="s">
        <v>44</v>
      </c>
      <c r="C22">
        <v>956</v>
      </c>
      <c r="D22">
        <v>1190</v>
      </c>
      <c r="E22">
        <v>216</v>
      </c>
      <c r="F22" s="5">
        <v>5630.6031290000001</v>
      </c>
      <c r="G22" s="5">
        <v>5224.9536269999999</v>
      </c>
      <c r="H22" s="5">
        <v>1506.688948</v>
      </c>
      <c r="I22" t="s">
        <v>13</v>
      </c>
      <c r="J22" t="s">
        <v>20</v>
      </c>
    </row>
    <row r="23" spans="1:10" x14ac:dyDescent="0.35">
      <c r="A23" s="140"/>
      <c r="B23" s="3" t="s">
        <v>43</v>
      </c>
      <c r="C23">
        <v>1574</v>
      </c>
      <c r="D23">
        <v>1582</v>
      </c>
      <c r="E23">
        <v>292</v>
      </c>
      <c r="F23" s="5">
        <v>3871.0124540000002</v>
      </c>
      <c r="G23" s="5">
        <v>2685.1859039999999</v>
      </c>
      <c r="H23" s="5">
        <v>0</v>
      </c>
      <c r="I23" t="s">
        <v>13</v>
      </c>
      <c r="J23" t="s">
        <v>18</v>
      </c>
    </row>
    <row r="24" spans="1:10" x14ac:dyDescent="0.35">
      <c r="A24" s="108"/>
      <c r="B24" s="3" t="s">
        <v>54</v>
      </c>
      <c r="C24" s="8">
        <f>AVERAGE(C17:C23)</f>
        <v>1375.1428571428571</v>
      </c>
      <c r="D24" s="8">
        <f t="shared" ref="D24" si="4">AVERAGE(D17:D23)</f>
        <v>1296.8571428571429</v>
      </c>
      <c r="E24" s="8">
        <f t="shared" ref="E24" si="5">AVERAGE(E17:E23)</f>
        <v>338.85714285714283</v>
      </c>
      <c r="F24" s="8">
        <f t="shared" ref="F24" si="6">AVERAGE(F17:F23)</f>
        <v>4387.4892518571423</v>
      </c>
      <c r="G24" s="8">
        <f t="shared" ref="G24" si="7">AVERAGE(G17:G23)</f>
        <v>3378.4399677142856</v>
      </c>
      <c r="H24" s="8">
        <f t="shared" ref="H24" si="8">AVERAGE(H17:H23)</f>
        <v>802.94531222857142</v>
      </c>
    </row>
    <row r="25" spans="1:10" x14ac:dyDescent="0.35">
      <c r="A25" s="108"/>
      <c r="B25" s="3" t="s">
        <v>55</v>
      </c>
      <c r="C25" s="8">
        <f>STDEV(C17:C23)</f>
        <v>268.91598971390562</v>
      </c>
      <c r="D25" s="8">
        <f t="shared" ref="D25:H25" si="9">STDEV(D17:D23)</f>
        <v>154.46189235690483</v>
      </c>
      <c r="E25" s="8">
        <f t="shared" si="9"/>
        <v>191.49536858753581</v>
      </c>
      <c r="F25" s="8">
        <f t="shared" si="9"/>
        <v>731.40352558510949</v>
      </c>
      <c r="G25" s="8">
        <f t="shared" si="9"/>
        <v>983.86438690502246</v>
      </c>
      <c r="H25" s="8">
        <f t="shared" si="9"/>
        <v>812.03156536124311</v>
      </c>
    </row>
    <row r="26" spans="1:10" x14ac:dyDescent="0.35">
      <c r="A26" s="108"/>
      <c r="B26" s="3" t="s">
        <v>56</v>
      </c>
      <c r="C26" s="8">
        <f>C25/SQRT(C27)</f>
        <v>101.6406903359711</v>
      </c>
      <c r="D26" s="8">
        <f t="shared" ref="D26" si="10">D25/SQRT(D27)</f>
        <v>58.381107744685515</v>
      </c>
      <c r="E26" s="8">
        <f t="shared" ref="E26" si="11">E25/SQRT(E27)</f>
        <v>72.378446071895695</v>
      </c>
      <c r="F26" s="8">
        <f t="shared" ref="F26" si="12">F25/SQRT(F27)</f>
        <v>276.44454810486673</v>
      </c>
      <c r="G26" s="8">
        <f t="shared" ref="G26" si="13">G25/SQRT(G27)</f>
        <v>371.86578450910326</v>
      </c>
      <c r="H26" s="8">
        <f t="shared" ref="H26" si="14">H25/SQRT(H27)</f>
        <v>306.91908266862009</v>
      </c>
    </row>
    <row r="27" spans="1:10" x14ac:dyDescent="0.35">
      <c r="A27" s="108"/>
      <c r="B27" s="3" t="s">
        <v>57</v>
      </c>
      <c r="C27" s="3">
        <f>COUNT(C17:C23)</f>
        <v>7</v>
      </c>
      <c r="D27" s="3">
        <f t="shared" ref="D27:H27" si="15">COUNT(D17:D23)</f>
        <v>7</v>
      </c>
      <c r="E27" s="3">
        <f t="shared" si="15"/>
        <v>7</v>
      </c>
      <c r="F27" s="3">
        <f t="shared" si="15"/>
        <v>7</v>
      </c>
      <c r="G27" s="3">
        <f t="shared" si="15"/>
        <v>7</v>
      </c>
      <c r="H27" s="3">
        <f t="shared" si="15"/>
        <v>7</v>
      </c>
    </row>
    <row r="29" spans="1:10" x14ac:dyDescent="0.35">
      <c r="A29" s="140" t="s">
        <v>14</v>
      </c>
      <c r="B29" s="3" t="s">
        <v>48</v>
      </c>
      <c r="C29">
        <v>1516</v>
      </c>
      <c r="D29">
        <v>960</v>
      </c>
      <c r="E29">
        <v>232</v>
      </c>
      <c r="F29" s="5">
        <v>5303.570068</v>
      </c>
      <c r="G29" s="5">
        <v>3008.0689560000001</v>
      </c>
      <c r="H29" s="5">
        <v>1791.181323</v>
      </c>
      <c r="I29" t="s">
        <v>23</v>
      </c>
      <c r="J29" t="s">
        <v>20</v>
      </c>
    </row>
    <row r="30" spans="1:10" x14ac:dyDescent="0.35">
      <c r="A30" s="140"/>
      <c r="B30" s="3" t="s">
        <v>47</v>
      </c>
      <c r="C30">
        <v>936</v>
      </c>
      <c r="D30">
        <v>1256</v>
      </c>
      <c r="E30">
        <v>484</v>
      </c>
      <c r="F30" s="5">
        <v>3885.8074849999998</v>
      </c>
      <c r="G30" s="5">
        <v>3369.7321160000001</v>
      </c>
      <c r="H30" s="5">
        <v>1808.293711</v>
      </c>
      <c r="I30" t="s">
        <v>23</v>
      </c>
      <c r="J30" t="s">
        <v>20</v>
      </c>
    </row>
    <row r="31" spans="1:10" x14ac:dyDescent="0.35">
      <c r="A31" s="140"/>
      <c r="B31" s="3" t="s">
        <v>49</v>
      </c>
      <c r="C31">
        <v>1090</v>
      </c>
      <c r="D31">
        <v>882</v>
      </c>
      <c r="E31">
        <v>124</v>
      </c>
      <c r="F31" s="5">
        <v>6116.7211569999999</v>
      </c>
      <c r="G31" s="5">
        <v>4966.9736329999996</v>
      </c>
      <c r="H31" s="5">
        <v>1977.7777699999999</v>
      </c>
      <c r="I31" t="s">
        <v>23</v>
      </c>
      <c r="J31" t="s">
        <v>20</v>
      </c>
    </row>
    <row r="32" spans="1:10" x14ac:dyDescent="0.35">
      <c r="A32" s="140"/>
      <c r="B32" s="3" t="s">
        <v>0</v>
      </c>
      <c r="C32">
        <v>1500</v>
      </c>
      <c r="D32">
        <v>1244</v>
      </c>
      <c r="E32">
        <v>216</v>
      </c>
      <c r="F32" s="5">
        <v>4065.1901910000001</v>
      </c>
      <c r="G32" s="5">
        <v>3728.574235</v>
      </c>
      <c r="H32" s="5">
        <v>1640.717715</v>
      </c>
      <c r="I32" t="s">
        <v>13</v>
      </c>
      <c r="J32" t="s">
        <v>20</v>
      </c>
    </row>
    <row r="33" spans="1:10" x14ac:dyDescent="0.35">
      <c r="A33" s="140"/>
      <c r="B33" s="3" t="s">
        <v>50</v>
      </c>
      <c r="C33">
        <v>1017</v>
      </c>
      <c r="D33">
        <v>824</v>
      </c>
      <c r="E33">
        <v>230</v>
      </c>
      <c r="F33" s="5">
        <v>5263.0629239999998</v>
      </c>
      <c r="G33" s="5">
        <v>4517.063408</v>
      </c>
      <c r="H33" s="5">
        <v>1520.3036810000001</v>
      </c>
      <c r="I33" t="s">
        <v>13</v>
      </c>
      <c r="J33" t="s">
        <v>20</v>
      </c>
    </row>
    <row r="34" spans="1:10" x14ac:dyDescent="0.35">
      <c r="A34" s="140"/>
      <c r="B34" s="3" t="s">
        <v>51</v>
      </c>
      <c r="C34">
        <v>1220</v>
      </c>
      <c r="D34">
        <v>841.5</v>
      </c>
      <c r="E34">
        <v>233</v>
      </c>
      <c r="F34" s="5">
        <v>4700.9152190000004</v>
      </c>
      <c r="G34" s="5">
        <v>4443.2010129999999</v>
      </c>
      <c r="H34" s="5">
        <v>1955.9891090000001</v>
      </c>
      <c r="I34" t="s">
        <v>13</v>
      </c>
      <c r="J34" t="s">
        <v>20</v>
      </c>
    </row>
    <row r="35" spans="1:10" x14ac:dyDescent="0.35">
      <c r="A35" s="108"/>
      <c r="B35" s="3" t="s">
        <v>54</v>
      </c>
      <c r="C35" s="8">
        <f>AVERAGE(C29:C34)</f>
        <v>1213.1666666666667</v>
      </c>
      <c r="D35" s="8">
        <f t="shared" ref="D35:H35" si="16">AVERAGE(D29:D34)</f>
        <v>1001.25</v>
      </c>
      <c r="E35" s="8">
        <f t="shared" si="16"/>
        <v>253.16666666666666</v>
      </c>
      <c r="F35" s="8">
        <f t="shared" si="16"/>
        <v>4889.211174</v>
      </c>
      <c r="G35" s="8">
        <f t="shared" si="16"/>
        <v>4005.6022268333327</v>
      </c>
      <c r="H35" s="8">
        <f t="shared" si="16"/>
        <v>1782.3772181666666</v>
      </c>
    </row>
    <row r="36" spans="1:10" x14ac:dyDescent="0.35">
      <c r="A36" s="108"/>
      <c r="B36" s="3" t="s">
        <v>55</v>
      </c>
      <c r="C36" s="8">
        <f>STDEV(C29:C34)</f>
        <v>246.77959126853821</v>
      </c>
      <c r="D36" s="8">
        <f t="shared" ref="D36:H36" si="17">STDEV(D29:D34)</f>
        <v>198.33551119252448</v>
      </c>
      <c r="E36" s="8">
        <f t="shared" si="17"/>
        <v>120.61578116758463</v>
      </c>
      <c r="F36" s="8">
        <f t="shared" si="17"/>
        <v>841.37079727930109</v>
      </c>
      <c r="G36" s="8">
        <f t="shared" si="17"/>
        <v>755.44267163295729</v>
      </c>
      <c r="H36" s="8">
        <f t="shared" si="17"/>
        <v>177.66349927808358</v>
      </c>
    </row>
    <row r="37" spans="1:10" x14ac:dyDescent="0.35">
      <c r="A37" s="108"/>
      <c r="B37" s="3" t="s">
        <v>56</v>
      </c>
      <c r="C37" s="8">
        <f>C36/SQRT(C38)</f>
        <v>100.74734625675158</v>
      </c>
      <c r="D37" s="8">
        <f t="shared" ref="D37:H37" si="18">D36/SQRT(D38)</f>
        <v>80.970133382624496</v>
      </c>
      <c r="E37" s="8">
        <f t="shared" si="18"/>
        <v>49.241186464629834</v>
      </c>
      <c r="F37" s="8">
        <f t="shared" si="18"/>
        <v>343.48818963549212</v>
      </c>
      <c r="G37" s="8">
        <f t="shared" si="18"/>
        <v>308.40817923760824</v>
      </c>
      <c r="H37" s="8">
        <f t="shared" si="18"/>
        <v>72.530819858105389</v>
      </c>
    </row>
    <row r="38" spans="1:10" x14ac:dyDescent="0.35">
      <c r="A38" s="108"/>
      <c r="B38" s="3" t="s">
        <v>57</v>
      </c>
      <c r="C38" s="3">
        <f>COUNT(C29:C34)</f>
        <v>6</v>
      </c>
      <c r="D38" s="3">
        <f t="shared" ref="D38:H38" si="19">COUNT(D29:D34)</f>
        <v>6</v>
      </c>
      <c r="E38" s="3">
        <f t="shared" si="19"/>
        <v>6</v>
      </c>
      <c r="F38" s="3">
        <f t="shared" si="19"/>
        <v>6</v>
      </c>
      <c r="G38" s="3">
        <f t="shared" si="19"/>
        <v>6</v>
      </c>
      <c r="H38" s="3">
        <f t="shared" si="19"/>
        <v>6</v>
      </c>
    </row>
    <row r="40" spans="1:10" x14ac:dyDescent="0.35">
      <c r="A40" s="147" t="s">
        <v>393</v>
      </c>
      <c r="B40" s="3" t="s">
        <v>54</v>
      </c>
      <c r="C40" s="8">
        <f>AVERAGE(C5:C11,C17:C23,C29:C34)</f>
        <v>1262.4000000000001</v>
      </c>
      <c r="D40" s="8">
        <f t="shared" ref="D40:H40" si="20">AVERAGE(D5:D11,D17:D23,D29:D34)</f>
        <v>1144.875</v>
      </c>
      <c r="E40" s="8">
        <f t="shared" si="20"/>
        <v>281.39999999999998</v>
      </c>
      <c r="F40" s="8">
        <f t="shared" si="20"/>
        <v>4803.6494031500006</v>
      </c>
      <c r="G40" s="8">
        <f t="shared" si="20"/>
        <v>3685.2745604500001</v>
      </c>
      <c r="H40" s="8">
        <f t="shared" si="20"/>
        <v>1223.3902638899999</v>
      </c>
    </row>
    <row r="41" spans="1:10" x14ac:dyDescent="0.35">
      <c r="A41" s="147"/>
      <c r="B41" s="3" t="s">
        <v>55</v>
      </c>
      <c r="C41" s="8">
        <f>STDEV(C5:C11,C17:C23,C29:C34)</f>
        <v>317.97474245937411</v>
      </c>
      <c r="D41" s="8">
        <f t="shared" ref="D41:H41" si="21">STDEV(D5:D11,D17:D23,D29:D34)</f>
        <v>262.92713994765285</v>
      </c>
      <c r="E41" s="8">
        <f t="shared" si="21"/>
        <v>164.89594805273575</v>
      </c>
      <c r="F41" s="8">
        <f t="shared" si="21"/>
        <v>770.54852022026228</v>
      </c>
      <c r="G41" s="8">
        <f t="shared" si="21"/>
        <v>1012.2559587746168</v>
      </c>
      <c r="H41" s="8">
        <f t="shared" si="21"/>
        <v>701.99361167085704</v>
      </c>
    </row>
    <row r="42" spans="1:10" x14ac:dyDescent="0.35">
      <c r="A42" s="147"/>
      <c r="B42" s="3" t="s">
        <v>56</v>
      </c>
      <c r="C42" s="8">
        <f>C41/SQRT(C43)</f>
        <v>71.101313926714909</v>
      </c>
      <c r="D42" s="8">
        <f t="shared" ref="D42:H42" si="22">D41/SQRT(D43)</f>
        <v>58.792295805255222</v>
      </c>
      <c r="E42" s="8">
        <f t="shared" si="22"/>
        <v>36.871854906019117</v>
      </c>
      <c r="F42" s="8">
        <f t="shared" si="22"/>
        <v>172.29988711743775</v>
      </c>
      <c r="G42" s="8">
        <f t="shared" si="22"/>
        <v>226.34731344492678</v>
      </c>
      <c r="H42" s="8">
        <f t="shared" si="22"/>
        <v>156.97054354666261</v>
      </c>
    </row>
    <row r="43" spans="1:10" x14ac:dyDescent="0.35">
      <c r="A43" s="147"/>
      <c r="B43" s="3" t="s">
        <v>57</v>
      </c>
      <c r="C43" s="3">
        <f>COUNT(C5:C11,C17:C23,C29:C34)</f>
        <v>20</v>
      </c>
      <c r="D43" s="3">
        <f t="shared" ref="D43:H43" si="23">COUNT(D5:D11,D17:D23,D29:D34)</f>
        <v>20</v>
      </c>
      <c r="E43" s="3">
        <f t="shared" si="23"/>
        <v>20</v>
      </c>
      <c r="F43" s="3">
        <f t="shared" si="23"/>
        <v>20</v>
      </c>
      <c r="G43" s="3">
        <f t="shared" si="23"/>
        <v>20</v>
      </c>
      <c r="H43" s="3">
        <f t="shared" si="23"/>
        <v>20</v>
      </c>
      <c r="I43" s="4"/>
      <c r="J43" s="4"/>
    </row>
    <row r="44" spans="1:10" x14ac:dyDescent="0.35">
      <c r="H44" s="4"/>
      <c r="I44" s="4"/>
      <c r="J44" s="4"/>
    </row>
    <row r="45" spans="1:10" x14ac:dyDescent="0.35">
      <c r="A45" s="148" t="s">
        <v>394</v>
      </c>
      <c r="B45" s="3" t="s">
        <v>54</v>
      </c>
      <c r="D45" s="4"/>
      <c r="E45" s="4"/>
      <c r="G45" s="4"/>
      <c r="H45" s="131">
        <f>AVERAGE(H5,H7,H9:H10,H17,H21,H22,H29:H34)</f>
        <v>1677.9705435384615</v>
      </c>
      <c r="I45" s="4"/>
      <c r="J45" s="4"/>
    </row>
    <row r="46" spans="1:10" x14ac:dyDescent="0.35">
      <c r="A46" s="148"/>
      <c r="B46" s="3" t="s">
        <v>55</v>
      </c>
      <c r="C46" s="4"/>
      <c r="D46" s="4"/>
      <c r="E46" s="4"/>
      <c r="F46" s="4"/>
      <c r="G46" s="4"/>
      <c r="H46" s="131">
        <f>STDEV(H5,H7,H9:H10,H17,H21,H22,H29:H34)</f>
        <v>163.44334691602532</v>
      </c>
      <c r="I46" s="4"/>
      <c r="J46" s="4"/>
    </row>
    <row r="47" spans="1:10" x14ac:dyDescent="0.35">
      <c r="A47" s="148"/>
      <c r="B47" s="3" t="s">
        <v>56</v>
      </c>
      <c r="C47" s="6"/>
      <c r="D47" s="6"/>
      <c r="E47" s="6"/>
      <c r="F47" s="6"/>
      <c r="G47" s="6"/>
      <c r="H47" s="131">
        <f>H46/SQRT(H48)</f>
        <v>45.331028303013724</v>
      </c>
      <c r="I47" s="4"/>
      <c r="J47" s="4"/>
    </row>
    <row r="48" spans="1:10" x14ac:dyDescent="0.35">
      <c r="A48" s="148"/>
      <c r="B48" s="3" t="s">
        <v>57</v>
      </c>
      <c r="D48" s="4"/>
      <c r="F48" s="4"/>
      <c r="G48" s="4"/>
      <c r="H48" s="23">
        <f>COUNT(H5,H7,H9:H10,H17,H21,H22,H29:H34)</f>
        <v>13</v>
      </c>
      <c r="I48" s="4"/>
      <c r="J48" s="4"/>
    </row>
    <row r="49" spans="4:10" x14ac:dyDescent="0.35">
      <c r="D49" s="4"/>
      <c r="F49" s="4"/>
      <c r="G49" s="4"/>
      <c r="H49" s="4"/>
      <c r="I49" s="4"/>
      <c r="J49" s="4"/>
    </row>
    <row r="50" spans="4:10" x14ac:dyDescent="0.35">
      <c r="D50" s="4"/>
      <c r="F50" s="4"/>
      <c r="G50" s="4"/>
      <c r="H50" s="4"/>
      <c r="I50" s="4"/>
      <c r="J50" s="4"/>
    </row>
    <row r="51" spans="4:10" x14ac:dyDescent="0.35">
      <c r="D51" s="4"/>
      <c r="F51" s="4"/>
      <c r="G51" s="4"/>
      <c r="H51" s="4"/>
      <c r="I51" s="4"/>
      <c r="J51" s="4"/>
    </row>
    <row r="52" spans="4:10" x14ac:dyDescent="0.35">
      <c r="D52" s="4"/>
      <c r="F52" s="4"/>
      <c r="G52" s="4"/>
      <c r="H52" s="4"/>
      <c r="I52" s="4"/>
      <c r="J52" s="4"/>
    </row>
    <row r="53" spans="4:10" x14ac:dyDescent="0.35">
      <c r="D53" s="4"/>
      <c r="F53" s="4"/>
      <c r="G53" s="4"/>
      <c r="H53" s="4"/>
      <c r="I53" s="4"/>
      <c r="J53" s="4"/>
    </row>
    <row r="54" spans="4:10" x14ac:dyDescent="0.35">
      <c r="D54" s="4"/>
      <c r="F54" s="4"/>
      <c r="G54" s="4"/>
      <c r="H54" s="4"/>
      <c r="I54" s="4"/>
      <c r="J54" s="4"/>
    </row>
    <row r="55" spans="4:10" x14ac:dyDescent="0.35">
      <c r="D55" s="4"/>
      <c r="F55" s="4"/>
      <c r="H55" s="4"/>
      <c r="I55" s="4"/>
      <c r="J55" s="4"/>
    </row>
    <row r="56" spans="4:10" x14ac:dyDescent="0.35">
      <c r="D56" s="4"/>
      <c r="F56" s="4"/>
      <c r="G56" s="4"/>
      <c r="H56" s="4"/>
      <c r="J56" s="4"/>
    </row>
    <row r="57" spans="4:10" x14ac:dyDescent="0.35">
      <c r="F57" s="4"/>
      <c r="G57" s="4"/>
      <c r="H57" s="4"/>
      <c r="I57" s="4"/>
      <c r="J57" s="4"/>
    </row>
    <row r="58" spans="4:10" x14ac:dyDescent="0.35">
      <c r="F58" s="4"/>
      <c r="G58" s="4"/>
      <c r="H58" s="4"/>
      <c r="I58" s="4"/>
      <c r="J58" s="4"/>
    </row>
    <row r="59" spans="4:10" x14ac:dyDescent="0.35">
      <c r="F59" s="4"/>
      <c r="G59" s="4"/>
      <c r="H59" s="4"/>
      <c r="I59" s="4"/>
      <c r="J59" s="4"/>
    </row>
    <row r="60" spans="4:10" x14ac:dyDescent="0.35">
      <c r="F60" s="4"/>
      <c r="G60" s="4"/>
      <c r="H60" s="4"/>
      <c r="I60" s="4"/>
      <c r="J60" s="4"/>
    </row>
    <row r="61" spans="4:10" x14ac:dyDescent="0.35">
      <c r="F61" s="4"/>
      <c r="G61" s="4"/>
      <c r="H61" s="4"/>
      <c r="I61" s="4"/>
      <c r="J61" s="4"/>
    </row>
  </sheetData>
  <mergeCells count="7">
    <mergeCell ref="A40:A43"/>
    <mergeCell ref="A45:A48"/>
    <mergeCell ref="C3:E3"/>
    <mergeCell ref="F3:H3"/>
    <mergeCell ref="A29:A34"/>
    <mergeCell ref="A17:A23"/>
    <mergeCell ref="A5:A1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6C34C-CB27-486A-98F2-92165C9D613E}">
  <dimension ref="A1:J71"/>
  <sheetViews>
    <sheetView workbookViewId="0">
      <selection activeCell="I2" sqref="I2:J2"/>
    </sheetView>
  </sheetViews>
  <sheetFormatPr baseColWidth="10" defaultColWidth="10.6328125" defaultRowHeight="14" x14ac:dyDescent="0.3"/>
  <cols>
    <col min="1" max="2" width="10.6328125" style="10"/>
    <col min="3" max="4" width="15.6328125" style="10" customWidth="1"/>
    <col min="5" max="5" width="12.6328125" style="10" customWidth="1"/>
    <col min="6" max="7" width="15.6328125" style="10" customWidth="1"/>
    <col min="8" max="8" width="12.6328125" style="10" customWidth="1"/>
    <col min="9" max="10" width="15.6328125" style="11" customWidth="1"/>
    <col min="11" max="11" width="12.6328125" style="10" customWidth="1"/>
    <col min="12" max="12" width="8.36328125" style="10" customWidth="1"/>
    <col min="13" max="15" width="10.6328125" style="10" customWidth="1"/>
    <col min="16" max="16384" width="10.6328125" style="10"/>
  </cols>
  <sheetData>
    <row r="1" spans="1:10" x14ac:dyDescent="0.3">
      <c r="A1" s="9" t="s">
        <v>61</v>
      </c>
      <c r="B1" s="9"/>
      <c r="C1" s="9"/>
      <c r="D1" s="9"/>
    </row>
    <row r="2" spans="1:10" x14ac:dyDescent="0.3">
      <c r="A2" s="9"/>
      <c r="B2" s="9"/>
      <c r="C2" s="150" t="s">
        <v>408</v>
      </c>
      <c r="D2" s="150"/>
      <c r="F2" s="150" t="s">
        <v>408</v>
      </c>
      <c r="G2" s="150"/>
      <c r="I2" s="150" t="s">
        <v>408</v>
      </c>
      <c r="J2" s="150"/>
    </row>
    <row r="3" spans="1:10" s="12" customFormat="1" x14ac:dyDescent="0.3">
      <c r="C3" s="139" t="s">
        <v>53</v>
      </c>
      <c r="D3" s="139"/>
      <c r="E3" s="13"/>
      <c r="F3" s="139" t="s">
        <v>58</v>
      </c>
      <c r="G3" s="139"/>
      <c r="I3" s="149" t="s">
        <v>30</v>
      </c>
      <c r="J3" s="149"/>
    </row>
    <row r="4" spans="1:10" s="12" customFormat="1" x14ac:dyDescent="0.3">
      <c r="C4" s="12" t="s">
        <v>9</v>
      </c>
      <c r="D4" s="12" t="s">
        <v>52</v>
      </c>
      <c r="F4" s="12" t="s">
        <v>9</v>
      </c>
      <c r="G4" s="12" t="s">
        <v>52</v>
      </c>
      <c r="I4" s="14" t="s">
        <v>9</v>
      </c>
      <c r="J4" s="14" t="s">
        <v>52</v>
      </c>
    </row>
    <row r="5" spans="1:10" x14ac:dyDescent="0.3">
      <c r="C5" s="15">
        <v>67.010000000000005</v>
      </c>
      <c r="D5" s="15">
        <v>125</v>
      </c>
      <c r="F5" s="15">
        <v>8.5</v>
      </c>
      <c r="G5" s="15">
        <v>20.13</v>
      </c>
      <c r="I5" s="11">
        <f>C5*F5</f>
        <v>569.58500000000004</v>
      </c>
      <c r="J5" s="11">
        <f>D5*G5</f>
        <v>2516.25</v>
      </c>
    </row>
    <row r="6" spans="1:10" x14ac:dyDescent="0.3">
      <c r="C6" s="15">
        <v>75.17</v>
      </c>
      <c r="D6" s="15">
        <v>120</v>
      </c>
      <c r="F6" s="15">
        <v>8.67</v>
      </c>
      <c r="G6" s="15">
        <v>18.53</v>
      </c>
      <c r="I6" s="11">
        <f t="shared" ref="I6:I66" si="0">C6*F6</f>
        <v>651.72389999999996</v>
      </c>
      <c r="J6" s="11">
        <f t="shared" ref="J6:J37" si="1">D6*G6</f>
        <v>2223.6000000000004</v>
      </c>
    </row>
    <row r="7" spans="1:10" x14ac:dyDescent="0.3">
      <c r="C7" s="15">
        <v>72.41</v>
      </c>
      <c r="D7" s="15">
        <v>111.5</v>
      </c>
      <c r="F7" s="15">
        <v>9.1</v>
      </c>
      <c r="G7" s="15">
        <v>17.53</v>
      </c>
      <c r="I7" s="11">
        <f t="shared" si="0"/>
        <v>658.93099999999993</v>
      </c>
      <c r="J7" s="11">
        <f t="shared" si="1"/>
        <v>1954.595</v>
      </c>
    </row>
    <row r="8" spans="1:10" x14ac:dyDescent="0.3">
      <c r="C8" s="15">
        <v>73.67</v>
      </c>
      <c r="D8" s="15">
        <v>140.4</v>
      </c>
      <c r="F8" s="15">
        <v>7.51</v>
      </c>
      <c r="G8" s="15">
        <v>19.03</v>
      </c>
      <c r="I8" s="11">
        <f t="shared" si="0"/>
        <v>553.26170000000002</v>
      </c>
      <c r="J8" s="11">
        <f t="shared" si="1"/>
        <v>2671.8120000000004</v>
      </c>
    </row>
    <row r="9" spans="1:10" x14ac:dyDescent="0.3">
      <c r="C9" s="15">
        <v>72.11</v>
      </c>
      <c r="D9" s="15">
        <v>123.5</v>
      </c>
      <c r="F9" s="15">
        <v>7.6</v>
      </c>
      <c r="G9" s="15">
        <v>18.559999999999999</v>
      </c>
      <c r="I9" s="11">
        <f t="shared" si="0"/>
        <v>548.03599999999994</v>
      </c>
      <c r="J9" s="11">
        <f t="shared" si="1"/>
        <v>2292.16</v>
      </c>
    </row>
    <row r="10" spans="1:10" x14ac:dyDescent="0.3">
      <c r="C10" s="15">
        <v>76.53</v>
      </c>
      <c r="D10" s="15">
        <v>128.1</v>
      </c>
      <c r="F10" s="15">
        <v>11.34</v>
      </c>
      <c r="G10" s="15">
        <v>18.010000000000002</v>
      </c>
      <c r="I10" s="11">
        <f t="shared" si="0"/>
        <v>867.85019999999997</v>
      </c>
      <c r="J10" s="11">
        <f t="shared" si="1"/>
        <v>2307.0810000000001</v>
      </c>
    </row>
    <row r="11" spans="1:10" x14ac:dyDescent="0.3">
      <c r="C11" s="15">
        <v>89.43</v>
      </c>
      <c r="D11" s="15">
        <v>127.4</v>
      </c>
      <c r="F11" s="15">
        <v>11.17</v>
      </c>
      <c r="G11" s="15">
        <v>23</v>
      </c>
      <c r="I11" s="11">
        <f t="shared" si="0"/>
        <v>998.93310000000008</v>
      </c>
      <c r="J11" s="11">
        <f t="shared" si="1"/>
        <v>2930.2000000000003</v>
      </c>
    </row>
    <row r="12" spans="1:10" x14ac:dyDescent="0.3">
      <c r="C12" s="15">
        <v>90.87</v>
      </c>
      <c r="D12" s="15">
        <v>120.5</v>
      </c>
      <c r="F12" s="15">
        <v>7.28</v>
      </c>
      <c r="G12" s="15">
        <v>17.399999999999999</v>
      </c>
      <c r="I12" s="11">
        <f t="shared" si="0"/>
        <v>661.53360000000009</v>
      </c>
      <c r="J12" s="11">
        <f t="shared" si="1"/>
        <v>2096.6999999999998</v>
      </c>
    </row>
    <row r="13" spans="1:10" x14ac:dyDescent="0.3">
      <c r="C13" s="15">
        <v>93.6</v>
      </c>
      <c r="D13" s="15">
        <v>112</v>
      </c>
      <c r="F13" s="15">
        <v>10.06</v>
      </c>
      <c r="G13" s="15">
        <v>20</v>
      </c>
      <c r="I13" s="11">
        <f t="shared" si="0"/>
        <v>941.61599999999999</v>
      </c>
      <c r="J13" s="11">
        <f t="shared" si="1"/>
        <v>2240</v>
      </c>
    </row>
    <row r="14" spans="1:10" x14ac:dyDescent="0.3">
      <c r="C14" s="15">
        <v>68.040000000000006</v>
      </c>
      <c r="D14" s="15">
        <v>158.19999999999999</v>
      </c>
      <c r="F14" s="15">
        <v>7</v>
      </c>
      <c r="G14" s="15">
        <v>22.2</v>
      </c>
      <c r="I14" s="11">
        <f t="shared" si="0"/>
        <v>476.28000000000003</v>
      </c>
      <c r="J14" s="11">
        <f t="shared" si="1"/>
        <v>3512.0399999999995</v>
      </c>
    </row>
    <row r="15" spans="1:10" x14ac:dyDescent="0.3">
      <c r="C15" s="15">
        <v>110.8</v>
      </c>
      <c r="D15" s="15">
        <v>128.5</v>
      </c>
      <c r="F15" s="15">
        <v>9.89</v>
      </c>
      <c r="G15" s="15">
        <v>24.74</v>
      </c>
      <c r="I15" s="11">
        <f t="shared" si="0"/>
        <v>1095.8120000000001</v>
      </c>
      <c r="J15" s="11">
        <f t="shared" si="1"/>
        <v>3179.0899999999997</v>
      </c>
    </row>
    <row r="16" spans="1:10" x14ac:dyDescent="0.3">
      <c r="C16" s="15">
        <v>97.4</v>
      </c>
      <c r="D16" s="15">
        <v>134.69999999999999</v>
      </c>
      <c r="F16" s="15">
        <v>7.76</v>
      </c>
      <c r="G16" s="15">
        <v>38.33</v>
      </c>
      <c r="I16" s="11">
        <f t="shared" si="0"/>
        <v>755.82400000000007</v>
      </c>
      <c r="J16" s="11">
        <f t="shared" si="1"/>
        <v>5163.0509999999995</v>
      </c>
    </row>
    <row r="17" spans="3:10" x14ac:dyDescent="0.3">
      <c r="C17" s="15">
        <v>85.7</v>
      </c>
      <c r="D17" s="15">
        <v>149.5</v>
      </c>
      <c r="F17" s="15">
        <v>8.6999999999999993</v>
      </c>
      <c r="G17" s="15">
        <v>26.73</v>
      </c>
      <c r="I17" s="11">
        <f t="shared" si="0"/>
        <v>745.58999999999992</v>
      </c>
      <c r="J17" s="11">
        <f t="shared" si="1"/>
        <v>3996.1350000000002</v>
      </c>
    </row>
    <row r="18" spans="3:10" x14ac:dyDescent="0.3">
      <c r="C18" s="15">
        <v>97.71</v>
      </c>
      <c r="D18" s="15">
        <v>126.8</v>
      </c>
      <c r="F18" s="15">
        <v>7.48</v>
      </c>
      <c r="G18" s="15">
        <v>27.4</v>
      </c>
      <c r="I18" s="11">
        <f t="shared" si="0"/>
        <v>730.87080000000003</v>
      </c>
      <c r="J18" s="11">
        <f t="shared" si="1"/>
        <v>3474.3199999999997</v>
      </c>
    </row>
    <row r="19" spans="3:10" x14ac:dyDescent="0.3">
      <c r="C19" s="15">
        <v>92.23</v>
      </c>
      <c r="D19" s="15">
        <v>161.1</v>
      </c>
      <c r="F19" s="15">
        <v>8.01</v>
      </c>
      <c r="G19" s="15">
        <v>34.54</v>
      </c>
      <c r="I19" s="11">
        <f t="shared" si="0"/>
        <v>738.76229999999998</v>
      </c>
      <c r="J19" s="11">
        <f t="shared" si="1"/>
        <v>5564.3939999999993</v>
      </c>
    </row>
    <row r="20" spans="3:10" x14ac:dyDescent="0.3">
      <c r="C20" s="15">
        <v>115.9</v>
      </c>
      <c r="D20" s="15">
        <v>144.19999999999999</v>
      </c>
      <c r="F20" s="15">
        <v>10.92</v>
      </c>
      <c r="G20" s="15">
        <v>33.119999999999997</v>
      </c>
      <c r="I20" s="11">
        <f t="shared" si="0"/>
        <v>1265.6280000000002</v>
      </c>
      <c r="J20" s="11">
        <f t="shared" si="1"/>
        <v>4775.9039999999995</v>
      </c>
    </row>
    <row r="21" spans="3:10" x14ac:dyDescent="0.3">
      <c r="C21" s="15">
        <v>111.3</v>
      </c>
      <c r="D21" s="15">
        <v>162</v>
      </c>
      <c r="F21" s="15">
        <v>12.28</v>
      </c>
      <c r="G21" s="15">
        <v>29.12</v>
      </c>
      <c r="I21" s="11">
        <f t="shared" si="0"/>
        <v>1366.7639999999999</v>
      </c>
      <c r="J21" s="11">
        <f t="shared" si="1"/>
        <v>4717.4400000000005</v>
      </c>
    </row>
    <row r="22" spans="3:10" x14ac:dyDescent="0.3">
      <c r="C22" s="15">
        <v>108.1</v>
      </c>
      <c r="D22" s="15">
        <v>141.9</v>
      </c>
      <c r="F22" s="15">
        <v>10.54</v>
      </c>
      <c r="G22" s="15">
        <v>35.17</v>
      </c>
      <c r="I22" s="11">
        <f t="shared" si="0"/>
        <v>1139.3739999999998</v>
      </c>
      <c r="J22" s="11">
        <f t="shared" si="1"/>
        <v>4990.6230000000005</v>
      </c>
    </row>
    <row r="23" spans="3:10" x14ac:dyDescent="0.3">
      <c r="C23" s="15">
        <v>118.8</v>
      </c>
      <c r="D23" s="15">
        <v>134.9</v>
      </c>
      <c r="F23" s="15">
        <v>11.88</v>
      </c>
      <c r="G23" s="15">
        <v>30.81</v>
      </c>
      <c r="I23" s="11">
        <f t="shared" si="0"/>
        <v>1411.3440000000001</v>
      </c>
      <c r="J23" s="11">
        <f t="shared" si="1"/>
        <v>4156.2690000000002</v>
      </c>
    </row>
    <row r="24" spans="3:10" x14ac:dyDescent="0.3">
      <c r="C24" s="15">
        <v>125.3</v>
      </c>
      <c r="D24" s="15">
        <v>134.9</v>
      </c>
      <c r="F24" s="15">
        <v>12.68</v>
      </c>
      <c r="G24" s="15">
        <v>32.28</v>
      </c>
      <c r="I24" s="11">
        <f t="shared" si="0"/>
        <v>1588.8039999999999</v>
      </c>
      <c r="J24" s="11">
        <f t="shared" si="1"/>
        <v>4354.5720000000001</v>
      </c>
    </row>
    <row r="25" spans="3:10" x14ac:dyDescent="0.3">
      <c r="C25" s="15">
        <v>101.1</v>
      </c>
      <c r="D25" s="15">
        <v>131.69999999999999</v>
      </c>
      <c r="F25" s="15">
        <v>9.1199999999999992</v>
      </c>
      <c r="G25" s="15">
        <v>29.7</v>
      </c>
      <c r="I25" s="11">
        <f t="shared" si="0"/>
        <v>922.03199999999993</v>
      </c>
      <c r="J25" s="11">
        <f t="shared" si="1"/>
        <v>3911.49</v>
      </c>
    </row>
    <row r="26" spans="3:10" x14ac:dyDescent="0.3">
      <c r="C26" s="15">
        <v>96.4</v>
      </c>
      <c r="D26" s="15">
        <v>147.6</v>
      </c>
      <c r="F26" s="15">
        <v>8.25</v>
      </c>
      <c r="G26" s="15">
        <v>28.04</v>
      </c>
      <c r="I26" s="11">
        <f t="shared" si="0"/>
        <v>795.30000000000007</v>
      </c>
      <c r="J26" s="11">
        <f t="shared" si="1"/>
        <v>4138.7039999999997</v>
      </c>
    </row>
    <row r="27" spans="3:10" x14ac:dyDescent="0.3">
      <c r="C27" s="15">
        <v>87.57</v>
      </c>
      <c r="D27" s="15">
        <v>152.69999999999999</v>
      </c>
      <c r="F27" s="15">
        <v>9.0299999999999994</v>
      </c>
      <c r="G27" s="15">
        <v>30.65</v>
      </c>
      <c r="I27" s="11">
        <f t="shared" si="0"/>
        <v>790.75709999999992</v>
      </c>
      <c r="J27" s="11">
        <f t="shared" si="1"/>
        <v>4680.2549999999992</v>
      </c>
    </row>
    <row r="28" spans="3:10" x14ac:dyDescent="0.3">
      <c r="C28" s="15">
        <v>95.81</v>
      </c>
      <c r="D28" s="15">
        <v>146.69999999999999</v>
      </c>
      <c r="F28" s="15">
        <v>10.18</v>
      </c>
      <c r="G28" s="15">
        <v>27.04</v>
      </c>
      <c r="I28" s="11">
        <f t="shared" si="0"/>
        <v>975.34579999999994</v>
      </c>
      <c r="J28" s="11">
        <f t="shared" si="1"/>
        <v>3966.7679999999996</v>
      </c>
    </row>
    <row r="29" spans="3:10" x14ac:dyDescent="0.3">
      <c r="C29" s="15">
        <v>100.6</v>
      </c>
      <c r="D29" s="15">
        <v>151.30000000000001</v>
      </c>
      <c r="F29" s="15">
        <v>10.7</v>
      </c>
      <c r="G29" s="15">
        <v>25.7</v>
      </c>
      <c r="I29" s="11">
        <f t="shared" si="0"/>
        <v>1076.4199999999998</v>
      </c>
      <c r="J29" s="11">
        <f t="shared" si="1"/>
        <v>3888.4100000000003</v>
      </c>
    </row>
    <row r="30" spans="3:10" x14ac:dyDescent="0.3">
      <c r="C30" s="15">
        <v>99.59</v>
      </c>
      <c r="D30" s="15">
        <v>135.19999999999999</v>
      </c>
      <c r="F30" s="15">
        <v>10.71</v>
      </c>
      <c r="G30" s="15">
        <v>23.58</v>
      </c>
      <c r="I30" s="11">
        <f t="shared" si="0"/>
        <v>1066.6089000000002</v>
      </c>
      <c r="J30" s="11">
        <f t="shared" si="1"/>
        <v>3188.0159999999996</v>
      </c>
    </row>
    <row r="31" spans="3:10" x14ac:dyDescent="0.3">
      <c r="C31" s="15">
        <v>109.4</v>
      </c>
      <c r="D31" s="15">
        <v>145.69999999999999</v>
      </c>
      <c r="F31" s="15">
        <v>7.16</v>
      </c>
      <c r="G31" s="15">
        <v>25.16</v>
      </c>
      <c r="I31" s="11">
        <f t="shared" si="0"/>
        <v>783.30400000000009</v>
      </c>
      <c r="J31" s="11">
        <f t="shared" si="1"/>
        <v>3665.8119999999999</v>
      </c>
    </row>
    <row r="32" spans="3:10" x14ac:dyDescent="0.3">
      <c r="C32" s="15">
        <v>104.6</v>
      </c>
      <c r="D32" s="15">
        <v>147.80000000000001</v>
      </c>
      <c r="F32" s="15">
        <v>6.84</v>
      </c>
      <c r="G32" s="15">
        <v>30.44</v>
      </c>
      <c r="I32" s="11">
        <f t="shared" si="0"/>
        <v>715.46399999999994</v>
      </c>
      <c r="J32" s="11">
        <f t="shared" si="1"/>
        <v>4499.0320000000002</v>
      </c>
    </row>
    <row r="33" spans="3:10" x14ac:dyDescent="0.3">
      <c r="C33" s="15">
        <v>120</v>
      </c>
      <c r="D33" s="15">
        <v>141.80000000000001</v>
      </c>
      <c r="F33" s="15">
        <v>9.86</v>
      </c>
      <c r="G33" s="15">
        <v>27.89</v>
      </c>
      <c r="I33" s="11">
        <f t="shared" si="0"/>
        <v>1183.1999999999998</v>
      </c>
      <c r="J33" s="11">
        <f t="shared" si="1"/>
        <v>3954.8020000000006</v>
      </c>
    </row>
    <row r="34" spans="3:10" x14ac:dyDescent="0.3">
      <c r="C34" s="15">
        <v>85.01</v>
      </c>
      <c r="D34" s="15">
        <v>139.6</v>
      </c>
      <c r="F34" s="15">
        <v>12.34</v>
      </c>
      <c r="G34" s="15">
        <v>27.73</v>
      </c>
      <c r="I34" s="11">
        <f t="shared" si="0"/>
        <v>1049.0234</v>
      </c>
      <c r="J34" s="11">
        <f t="shared" si="1"/>
        <v>3871.1079999999997</v>
      </c>
    </row>
    <row r="35" spans="3:10" x14ac:dyDescent="0.3">
      <c r="C35" s="15">
        <v>113.4</v>
      </c>
      <c r="D35" s="15">
        <v>139.6</v>
      </c>
      <c r="F35" s="15">
        <v>9.6679999999999993</v>
      </c>
      <c r="G35" s="15">
        <v>27.73</v>
      </c>
      <c r="I35" s="11">
        <f t="shared" si="0"/>
        <v>1096.3512000000001</v>
      </c>
      <c r="J35" s="11">
        <f t="shared" si="1"/>
        <v>3871.1079999999997</v>
      </c>
    </row>
    <row r="36" spans="3:10" x14ac:dyDescent="0.3">
      <c r="C36" s="15">
        <v>92.93</v>
      </c>
      <c r="D36" s="15">
        <v>128.80000000000001</v>
      </c>
      <c r="F36" s="15">
        <v>8.61</v>
      </c>
      <c r="G36" s="15">
        <v>27.25</v>
      </c>
      <c r="I36" s="11">
        <f t="shared" si="0"/>
        <v>800.12729999999999</v>
      </c>
      <c r="J36" s="11">
        <f t="shared" si="1"/>
        <v>3509.8</v>
      </c>
    </row>
    <row r="37" spans="3:10" x14ac:dyDescent="0.3">
      <c r="C37" s="15">
        <v>122.6</v>
      </c>
      <c r="D37" s="15">
        <v>139.69999999999999</v>
      </c>
      <c r="F37" s="15">
        <v>12.5</v>
      </c>
      <c r="G37" s="15">
        <v>25.81</v>
      </c>
      <c r="I37" s="11">
        <f t="shared" si="0"/>
        <v>1532.5</v>
      </c>
      <c r="J37" s="11">
        <f t="shared" si="1"/>
        <v>3605.6569999999997</v>
      </c>
    </row>
    <row r="38" spans="3:10" x14ac:dyDescent="0.3">
      <c r="C38" s="15">
        <v>111.7</v>
      </c>
      <c r="D38" s="15"/>
      <c r="F38" s="15">
        <v>9.52</v>
      </c>
      <c r="G38" s="15"/>
      <c r="I38" s="11">
        <f t="shared" si="0"/>
        <v>1063.384</v>
      </c>
    </row>
    <row r="39" spans="3:10" x14ac:dyDescent="0.3">
      <c r="C39" s="15">
        <v>112.7</v>
      </c>
      <c r="D39" s="15"/>
      <c r="F39" s="15">
        <v>11.01</v>
      </c>
      <c r="G39" s="15"/>
      <c r="I39" s="11">
        <f t="shared" si="0"/>
        <v>1240.827</v>
      </c>
    </row>
    <row r="40" spans="3:10" x14ac:dyDescent="0.3">
      <c r="C40" s="15">
        <v>93.43</v>
      </c>
      <c r="D40" s="15"/>
      <c r="F40" s="15">
        <v>10.61</v>
      </c>
      <c r="G40" s="15"/>
      <c r="I40" s="11">
        <f t="shared" si="0"/>
        <v>991.29230000000007</v>
      </c>
    </row>
    <row r="41" spans="3:10" x14ac:dyDescent="0.3">
      <c r="C41" s="15">
        <v>88.11</v>
      </c>
      <c r="D41" s="15"/>
      <c r="F41" s="15">
        <v>9.52</v>
      </c>
      <c r="G41" s="15"/>
      <c r="I41" s="11">
        <f t="shared" si="0"/>
        <v>838.80719999999997</v>
      </c>
    </row>
    <row r="42" spans="3:10" x14ac:dyDescent="0.3">
      <c r="C42" s="15">
        <v>92.64</v>
      </c>
      <c r="D42" s="15"/>
      <c r="F42" s="15">
        <v>7.35</v>
      </c>
      <c r="G42" s="15"/>
      <c r="I42" s="11">
        <f t="shared" si="0"/>
        <v>680.904</v>
      </c>
    </row>
    <row r="43" spans="3:10" x14ac:dyDescent="0.3">
      <c r="C43" s="15">
        <v>115.9</v>
      </c>
      <c r="D43" s="15"/>
      <c r="F43" s="15">
        <v>8.11</v>
      </c>
      <c r="G43" s="15"/>
      <c r="I43" s="11">
        <f t="shared" si="0"/>
        <v>939.94899999999996</v>
      </c>
    </row>
    <row r="44" spans="3:10" x14ac:dyDescent="0.3">
      <c r="C44" s="15">
        <v>104.4</v>
      </c>
      <c r="D44" s="15"/>
      <c r="F44" s="15">
        <v>7.12</v>
      </c>
      <c r="G44" s="15"/>
      <c r="I44" s="11">
        <f t="shared" si="0"/>
        <v>743.32800000000009</v>
      </c>
    </row>
    <row r="45" spans="3:10" x14ac:dyDescent="0.3">
      <c r="C45" s="15">
        <v>74.86</v>
      </c>
      <c r="D45" s="15"/>
      <c r="F45" s="15">
        <v>8.11</v>
      </c>
      <c r="G45" s="15"/>
      <c r="I45" s="11">
        <f t="shared" si="0"/>
        <v>607.1146</v>
      </c>
    </row>
    <row r="46" spans="3:10" x14ac:dyDescent="0.3">
      <c r="C46" s="15">
        <v>83.14</v>
      </c>
      <c r="D46" s="15"/>
      <c r="F46" s="15">
        <v>7.59</v>
      </c>
      <c r="G46" s="15"/>
      <c r="I46" s="11">
        <f t="shared" si="0"/>
        <v>631.0326</v>
      </c>
    </row>
    <row r="47" spans="3:10" x14ac:dyDescent="0.3">
      <c r="C47" s="15">
        <v>90.06</v>
      </c>
      <c r="D47" s="15"/>
      <c r="F47" s="15">
        <v>6.82</v>
      </c>
      <c r="G47" s="15"/>
      <c r="I47" s="11">
        <f t="shared" si="0"/>
        <v>614.20920000000001</v>
      </c>
    </row>
    <row r="48" spans="3:10" x14ac:dyDescent="0.3">
      <c r="C48" s="15">
        <v>116.6</v>
      </c>
      <c r="D48" s="15"/>
      <c r="F48" s="15">
        <v>10.41</v>
      </c>
      <c r="G48" s="15"/>
      <c r="I48" s="11">
        <f t="shared" si="0"/>
        <v>1213.806</v>
      </c>
    </row>
    <row r="49" spans="3:9" x14ac:dyDescent="0.3">
      <c r="C49" s="15">
        <v>124.8</v>
      </c>
      <c r="D49" s="15"/>
      <c r="F49" s="15">
        <v>11.56</v>
      </c>
      <c r="G49" s="15"/>
      <c r="I49" s="11">
        <f t="shared" si="0"/>
        <v>1442.6880000000001</v>
      </c>
    </row>
    <row r="50" spans="3:9" x14ac:dyDescent="0.3">
      <c r="C50" s="15">
        <v>125.01</v>
      </c>
      <c r="D50" s="15"/>
      <c r="F50" s="15">
        <v>10.51</v>
      </c>
      <c r="G50" s="15"/>
      <c r="I50" s="11">
        <f t="shared" si="0"/>
        <v>1313.8551</v>
      </c>
    </row>
    <row r="51" spans="3:9" x14ac:dyDescent="0.3">
      <c r="C51" s="15">
        <v>118.6</v>
      </c>
      <c r="D51" s="15"/>
      <c r="F51" s="15">
        <v>9.39</v>
      </c>
      <c r="G51" s="15"/>
      <c r="I51" s="11">
        <f t="shared" si="0"/>
        <v>1113.654</v>
      </c>
    </row>
    <row r="52" spans="3:9" x14ac:dyDescent="0.3">
      <c r="C52" s="15">
        <v>117.9</v>
      </c>
      <c r="D52" s="15"/>
      <c r="F52" s="15">
        <v>9.2799999999999994</v>
      </c>
      <c r="G52" s="15"/>
      <c r="I52" s="11">
        <f t="shared" si="0"/>
        <v>1094.1120000000001</v>
      </c>
    </row>
    <row r="53" spans="3:9" x14ac:dyDescent="0.3">
      <c r="C53" s="15">
        <v>104.3</v>
      </c>
      <c r="D53" s="15"/>
      <c r="F53" s="15">
        <v>7.16</v>
      </c>
      <c r="G53" s="15"/>
      <c r="I53" s="11">
        <f t="shared" si="0"/>
        <v>746.78800000000001</v>
      </c>
    </row>
    <row r="54" spans="3:9" x14ac:dyDescent="0.3">
      <c r="C54" s="15">
        <v>92.83</v>
      </c>
      <c r="D54" s="15"/>
      <c r="F54" s="15">
        <v>8.98</v>
      </c>
      <c r="G54" s="15"/>
      <c r="I54" s="11">
        <f t="shared" si="0"/>
        <v>833.61340000000007</v>
      </c>
    </row>
    <row r="55" spans="3:9" x14ac:dyDescent="0.3">
      <c r="C55" s="15">
        <v>87.89</v>
      </c>
      <c r="D55" s="15"/>
      <c r="F55" s="15">
        <v>8.27</v>
      </c>
      <c r="G55" s="15"/>
      <c r="I55" s="11">
        <f t="shared" si="0"/>
        <v>726.85029999999995</v>
      </c>
    </row>
    <row r="56" spans="3:9" x14ac:dyDescent="0.3">
      <c r="C56" s="15">
        <v>107.2</v>
      </c>
      <c r="D56" s="15"/>
      <c r="F56" s="15">
        <v>10.61</v>
      </c>
      <c r="G56" s="15"/>
      <c r="I56" s="11">
        <f t="shared" si="0"/>
        <v>1137.3920000000001</v>
      </c>
    </row>
    <row r="57" spans="3:9" x14ac:dyDescent="0.3">
      <c r="C57" s="15">
        <v>99.66</v>
      </c>
      <c r="D57" s="15"/>
      <c r="F57" s="15">
        <v>9.18</v>
      </c>
      <c r="G57" s="15"/>
      <c r="I57" s="11">
        <f t="shared" si="0"/>
        <v>914.87879999999996</v>
      </c>
    </row>
    <row r="58" spans="3:9" x14ac:dyDescent="0.3">
      <c r="C58" s="15">
        <v>87.64</v>
      </c>
      <c r="D58" s="15"/>
      <c r="F58" s="15">
        <v>8.89</v>
      </c>
      <c r="G58" s="15"/>
      <c r="I58" s="11">
        <f t="shared" si="0"/>
        <v>779.1196000000001</v>
      </c>
    </row>
    <row r="59" spans="3:9" x14ac:dyDescent="0.3">
      <c r="C59" s="15">
        <v>132.30000000000001</v>
      </c>
      <c r="D59" s="15"/>
      <c r="F59" s="15">
        <v>12.04</v>
      </c>
      <c r="G59" s="15"/>
      <c r="I59" s="11">
        <f t="shared" si="0"/>
        <v>1592.8920000000001</v>
      </c>
    </row>
    <row r="60" spans="3:9" x14ac:dyDescent="0.3">
      <c r="C60" s="15">
        <v>93.7</v>
      </c>
      <c r="D60" s="15"/>
      <c r="F60" s="15">
        <v>8.43</v>
      </c>
      <c r="G60" s="15"/>
      <c r="I60" s="11">
        <f t="shared" si="0"/>
        <v>789.89099999999996</v>
      </c>
    </row>
    <row r="61" spans="3:9" x14ac:dyDescent="0.3">
      <c r="C61" s="15">
        <v>136</v>
      </c>
      <c r="D61" s="15"/>
      <c r="F61" s="15">
        <v>10.31</v>
      </c>
      <c r="I61" s="11">
        <f t="shared" si="0"/>
        <v>1402.16</v>
      </c>
    </row>
    <row r="62" spans="3:9" x14ac:dyDescent="0.3">
      <c r="C62" s="15">
        <v>102.5</v>
      </c>
      <c r="D62" s="15"/>
      <c r="F62" s="15">
        <v>8.0399999999999991</v>
      </c>
      <c r="G62" s="11"/>
      <c r="I62" s="11">
        <f t="shared" si="0"/>
        <v>824.09999999999991</v>
      </c>
    </row>
    <row r="63" spans="3:9" x14ac:dyDescent="0.3">
      <c r="C63" s="15">
        <v>126.8</v>
      </c>
      <c r="D63" s="15"/>
      <c r="F63" s="15">
        <v>9.32</v>
      </c>
      <c r="G63" s="11"/>
      <c r="I63" s="11">
        <f t="shared" si="0"/>
        <v>1181.7760000000001</v>
      </c>
    </row>
    <row r="64" spans="3:9" x14ac:dyDescent="0.3">
      <c r="C64" s="15">
        <v>118.5</v>
      </c>
      <c r="D64" s="15"/>
      <c r="F64" s="15">
        <v>8.24</v>
      </c>
      <c r="G64" s="11"/>
      <c r="I64" s="11">
        <f t="shared" si="0"/>
        <v>976.44</v>
      </c>
    </row>
    <row r="65" spans="2:10" x14ac:dyDescent="0.3">
      <c r="C65" s="15">
        <v>119.9</v>
      </c>
      <c r="D65" s="15"/>
      <c r="F65" s="15">
        <v>8.0399999999999991</v>
      </c>
      <c r="G65" s="11"/>
      <c r="I65" s="11">
        <f t="shared" si="0"/>
        <v>963.99599999999998</v>
      </c>
    </row>
    <row r="66" spans="2:10" x14ac:dyDescent="0.3">
      <c r="C66" s="15">
        <v>109.1</v>
      </c>
      <c r="D66" s="15"/>
      <c r="F66" s="15">
        <v>6.9</v>
      </c>
      <c r="I66" s="11">
        <f t="shared" si="0"/>
        <v>752.79</v>
      </c>
    </row>
    <row r="68" spans="2:10" x14ac:dyDescent="0.3">
      <c r="B68" s="12" t="s">
        <v>54</v>
      </c>
      <c r="C68" s="14">
        <f>AVERAGE(C5:C66)</f>
        <v>100.95580645161291</v>
      </c>
      <c r="D68" s="14">
        <f>AVERAGE(D5:D66)</f>
        <v>137.37272727272727</v>
      </c>
      <c r="E68" s="12"/>
      <c r="F68" s="14">
        <f>AVERAGE(F5:F66)</f>
        <v>9.2686774193548374</v>
      </c>
      <c r="G68" s="14">
        <f>AVERAGE(G5:G66)</f>
        <v>26.162121212121217</v>
      </c>
      <c r="H68" s="12"/>
      <c r="I68" s="14">
        <f>AVERAGE(I5:I66)</f>
        <v>946.84850645161305</v>
      </c>
      <c r="J68" s="14">
        <f>AVERAGE(J5:J66)</f>
        <v>3632.3393333333338</v>
      </c>
    </row>
    <row r="69" spans="2:10" x14ac:dyDescent="0.3">
      <c r="B69" s="12" t="s">
        <v>55</v>
      </c>
      <c r="C69" s="14">
        <f>STDEV(C5:C66)</f>
        <v>16.954973210007839</v>
      </c>
      <c r="D69" s="14">
        <f>STDEV(D5:D66)</f>
        <v>13.003635855196245</v>
      </c>
      <c r="E69" s="12"/>
      <c r="F69" s="14">
        <f>STDEV(F5:F66)</f>
        <v>1.6239018763681345</v>
      </c>
      <c r="G69" s="14">
        <f>STDEV(G5:G66)</f>
        <v>5.5241428959476195</v>
      </c>
      <c r="H69" s="12"/>
      <c r="I69" s="14">
        <f>STDEV(I5:I66)</f>
        <v>276.43964227158727</v>
      </c>
      <c r="J69" s="14">
        <f>STDEV(J5:J66)</f>
        <v>963.10871693401623</v>
      </c>
    </row>
    <row r="70" spans="2:10" x14ac:dyDescent="0.3">
      <c r="B70" s="12" t="s">
        <v>56</v>
      </c>
      <c r="C70" s="14">
        <f>C69/SQRT(C71)</f>
        <v>2.1532837509558234</v>
      </c>
      <c r="D70" s="14">
        <f>D69/SQRT(D71)</f>
        <v>2.2636424485740285</v>
      </c>
      <c r="E70" s="12"/>
      <c r="F70" s="14">
        <f>F69/SQRT(F71)</f>
        <v>0.20623574453460072</v>
      </c>
      <c r="G70" s="14">
        <f>G69/SQRT(G71)</f>
        <v>0.96162984649088201</v>
      </c>
      <c r="H70" s="12"/>
      <c r="I70" s="14">
        <f>I69/SQRT(I71)</f>
        <v>35.107869676378812</v>
      </c>
      <c r="J70" s="14">
        <f>J69/SQRT(J71)</f>
        <v>167.65570787437326</v>
      </c>
    </row>
    <row r="71" spans="2:10" x14ac:dyDescent="0.3">
      <c r="B71" s="12" t="s">
        <v>57</v>
      </c>
      <c r="C71" s="14">
        <f>COUNT(C5:C66)</f>
        <v>62</v>
      </c>
      <c r="D71" s="14">
        <f>COUNT(D5:D66)</f>
        <v>33</v>
      </c>
      <c r="E71" s="12"/>
      <c r="F71" s="14">
        <f>COUNT(F5:F66)</f>
        <v>62</v>
      </c>
      <c r="G71" s="14">
        <f>COUNT(G5:G66)</f>
        <v>33</v>
      </c>
      <c r="H71" s="12"/>
      <c r="I71" s="14">
        <f>COUNT(I5:I66)</f>
        <v>62</v>
      </c>
      <c r="J71" s="14">
        <f>COUNT(J5:J66)</f>
        <v>33</v>
      </c>
    </row>
  </sheetData>
  <mergeCells count="6">
    <mergeCell ref="I3:J3"/>
    <mergeCell ref="C3:D3"/>
    <mergeCell ref="F3:G3"/>
    <mergeCell ref="C2:D2"/>
    <mergeCell ref="F2:G2"/>
    <mergeCell ref="I2:J2"/>
  </mergeCells>
  <pageMargins left="0.7" right="0.7" top="0.78740157499999996" bottom="0.78740157499999996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2F863-94CA-4793-903F-634E28267343}">
  <dimension ref="A1:E13"/>
  <sheetViews>
    <sheetView workbookViewId="0">
      <selection activeCell="D31" sqref="D31"/>
    </sheetView>
  </sheetViews>
  <sheetFormatPr baseColWidth="10" defaultRowHeight="14.5" x14ac:dyDescent="0.35"/>
  <sheetData>
    <row r="1" spans="1:5" x14ac:dyDescent="0.35">
      <c r="A1" s="12" t="s">
        <v>409</v>
      </c>
    </row>
    <row r="3" spans="1:5" x14ac:dyDescent="0.35">
      <c r="B3" s="13"/>
      <c r="C3" s="139" t="s">
        <v>28</v>
      </c>
      <c r="D3" s="139"/>
      <c r="E3" s="139"/>
    </row>
    <row r="4" spans="1:5" x14ac:dyDescent="0.35">
      <c r="B4" s="12"/>
      <c r="C4" s="151" t="s">
        <v>9</v>
      </c>
      <c r="D4" s="139" t="s">
        <v>52</v>
      </c>
      <c r="E4" s="139"/>
    </row>
    <row r="5" spans="1:5" x14ac:dyDescent="0.35">
      <c r="B5" s="10"/>
      <c r="C5" s="151"/>
      <c r="D5" s="12" t="s">
        <v>59</v>
      </c>
      <c r="E5" s="12" t="s">
        <v>60</v>
      </c>
    </row>
    <row r="6" spans="1:5" x14ac:dyDescent="0.35">
      <c r="B6" s="10"/>
      <c r="C6" s="10">
        <v>196</v>
      </c>
      <c r="D6" s="10">
        <v>896</v>
      </c>
      <c r="E6" s="10">
        <v>944</v>
      </c>
    </row>
    <row r="7" spans="1:5" x14ac:dyDescent="0.35">
      <c r="B7" s="10"/>
      <c r="C7" s="10">
        <v>176</v>
      </c>
      <c r="D7" s="10">
        <v>1008</v>
      </c>
      <c r="E7" s="10">
        <v>960</v>
      </c>
    </row>
    <row r="8" spans="1:5" x14ac:dyDescent="0.35">
      <c r="B8" s="10"/>
      <c r="C8" s="10">
        <v>188</v>
      </c>
      <c r="D8" s="10">
        <v>976</v>
      </c>
      <c r="E8" s="10">
        <v>984</v>
      </c>
    </row>
    <row r="9" spans="1:5" x14ac:dyDescent="0.35">
      <c r="B9" s="10"/>
      <c r="C9" s="10"/>
      <c r="D9" s="10"/>
      <c r="E9" s="10"/>
    </row>
    <row r="10" spans="1:5" x14ac:dyDescent="0.35">
      <c r="B10" s="12" t="s">
        <v>54</v>
      </c>
      <c r="C10" s="14">
        <f>AVERAGE(C6:C8)</f>
        <v>186.66666666666666</v>
      </c>
      <c r="D10" s="14">
        <f>AVERAGE(D6:D8)</f>
        <v>960</v>
      </c>
      <c r="E10" s="14">
        <f>AVERAGE(E6:E8)</f>
        <v>962.66666666666663</v>
      </c>
    </row>
    <row r="11" spans="1:5" x14ac:dyDescent="0.35">
      <c r="B11" s="12" t="s">
        <v>55</v>
      </c>
      <c r="C11" s="14">
        <f>STDEV(C6:C8)</f>
        <v>10.066445913694333</v>
      </c>
      <c r="D11" s="14">
        <f>STDEV(D6:D8)</f>
        <v>57.688820407423826</v>
      </c>
      <c r="E11" s="14">
        <f>STDEV(E6:E8)</f>
        <v>20.132891827388669</v>
      </c>
    </row>
    <row r="12" spans="1:5" x14ac:dyDescent="0.35">
      <c r="B12" s="12" t="s">
        <v>56</v>
      </c>
      <c r="C12" s="14">
        <f>C11/SQRT(C13)</f>
        <v>5.8118652580542314</v>
      </c>
      <c r="D12" s="14">
        <f>D11/SQRT(D13)</f>
        <v>33.306655991458122</v>
      </c>
      <c r="E12" s="14">
        <f>E11/SQRT(E13)</f>
        <v>11.623730516108465</v>
      </c>
    </row>
    <row r="13" spans="1:5" x14ac:dyDescent="0.35">
      <c r="B13" s="12" t="s">
        <v>57</v>
      </c>
      <c r="C13" s="12">
        <f>COUNT(C6:C8)</f>
        <v>3</v>
      </c>
      <c r="D13" s="12">
        <f>COUNT(D6:D8)</f>
        <v>3</v>
      </c>
      <c r="E13" s="12">
        <f>COUNT(E6:E8)</f>
        <v>3</v>
      </c>
    </row>
  </sheetData>
  <mergeCells count="3">
    <mergeCell ref="C4:C5"/>
    <mergeCell ref="D4:E4"/>
    <mergeCell ref="C3:E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4C51-2E80-4613-B3DD-E271BBF68D87}">
  <dimension ref="A1:M44"/>
  <sheetViews>
    <sheetView tabSelected="1" workbookViewId="0">
      <selection activeCell="G3" sqref="G3:I3"/>
    </sheetView>
  </sheetViews>
  <sheetFormatPr baseColWidth="10" defaultRowHeight="14.5" x14ac:dyDescent="0.35"/>
  <cols>
    <col min="1" max="1" width="10.6328125" customWidth="1"/>
    <col min="2" max="13" width="12.6328125" customWidth="1"/>
  </cols>
  <sheetData>
    <row r="1" spans="1:13" s="10" customFormat="1" ht="14" x14ac:dyDescent="0.3">
      <c r="A1" s="12" t="s">
        <v>82</v>
      </c>
    </row>
    <row r="2" spans="1:13" s="10" customFormat="1" x14ac:dyDescent="0.35">
      <c r="A2" s="12"/>
      <c r="B2" s="152" t="s">
        <v>411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12" customFormat="1" ht="14" x14ac:dyDescent="0.3">
      <c r="B3" s="139" t="s">
        <v>128</v>
      </c>
      <c r="C3" s="139"/>
      <c r="D3" s="139"/>
      <c r="G3" s="139" t="s">
        <v>419</v>
      </c>
      <c r="H3" s="139"/>
      <c r="I3" s="139"/>
      <c r="K3" s="139" t="s">
        <v>420</v>
      </c>
      <c r="L3" s="139"/>
      <c r="M3" s="139"/>
    </row>
    <row r="4" spans="1:13" s="12" customFormat="1" ht="14" x14ac:dyDescent="0.3">
      <c r="B4" s="12" t="s">
        <v>83</v>
      </c>
      <c r="C4" s="12" t="s">
        <v>63</v>
      </c>
      <c r="G4" s="12" t="s">
        <v>83</v>
      </c>
      <c r="H4" s="12" t="s">
        <v>63</v>
      </c>
      <c r="K4" s="12" t="s">
        <v>83</v>
      </c>
      <c r="L4" s="12" t="s">
        <v>63</v>
      </c>
    </row>
    <row r="5" spans="1:13" x14ac:dyDescent="0.35">
      <c r="A5" s="3"/>
      <c r="B5" s="19" t="s">
        <v>88</v>
      </c>
      <c r="C5" s="6">
        <v>97</v>
      </c>
      <c r="G5" s="3" t="s">
        <v>114</v>
      </c>
      <c r="H5" s="6">
        <v>87.4</v>
      </c>
      <c r="K5" s="3" t="s">
        <v>129</v>
      </c>
      <c r="L5" s="26">
        <v>86.6</v>
      </c>
    </row>
    <row r="6" spans="1:13" x14ac:dyDescent="0.35">
      <c r="A6" s="3"/>
      <c r="B6" s="19" t="s">
        <v>89</v>
      </c>
      <c r="C6" s="6">
        <v>98.5</v>
      </c>
      <c r="G6" s="3" t="s">
        <v>115</v>
      </c>
      <c r="H6" s="6">
        <v>83.1</v>
      </c>
      <c r="K6" s="3" t="s">
        <v>130</v>
      </c>
      <c r="L6" s="26">
        <v>96.4</v>
      </c>
    </row>
    <row r="7" spans="1:13" x14ac:dyDescent="0.35">
      <c r="A7" s="3"/>
      <c r="B7" s="19" t="s">
        <v>90</v>
      </c>
      <c r="C7" s="6">
        <v>91.09</v>
      </c>
      <c r="G7" s="3" t="s">
        <v>116</v>
      </c>
      <c r="H7" s="153">
        <v>92.4</v>
      </c>
      <c r="K7" s="3" t="s">
        <v>131</v>
      </c>
      <c r="L7" s="26">
        <v>91.8</v>
      </c>
    </row>
    <row r="8" spans="1:13" x14ac:dyDescent="0.35">
      <c r="A8" s="3"/>
      <c r="B8" s="19" t="s">
        <v>91</v>
      </c>
      <c r="C8" s="6">
        <v>92.64</v>
      </c>
      <c r="G8" s="3" t="s">
        <v>117</v>
      </c>
      <c r="H8" s="153"/>
      <c r="K8" s="3" t="s">
        <v>132</v>
      </c>
      <c r="L8" s="26">
        <v>89.7</v>
      </c>
    </row>
    <row r="9" spans="1:13" x14ac:dyDescent="0.35">
      <c r="A9" s="3"/>
      <c r="B9" s="19" t="s">
        <v>92</v>
      </c>
      <c r="C9" s="6">
        <v>92.35</v>
      </c>
      <c r="G9" s="3" t="s">
        <v>118</v>
      </c>
      <c r="H9" s="153">
        <v>80.599999999999994</v>
      </c>
      <c r="K9" s="3" t="s">
        <v>133</v>
      </c>
      <c r="L9" s="26">
        <v>88</v>
      </c>
    </row>
    <row r="10" spans="1:13" x14ac:dyDescent="0.35">
      <c r="A10" s="3"/>
      <c r="B10" s="19" t="s">
        <v>93</v>
      </c>
      <c r="C10" s="6">
        <v>91.28</v>
      </c>
      <c r="G10" s="3" t="s">
        <v>119</v>
      </c>
      <c r="H10" s="153"/>
      <c r="K10" s="3" t="s">
        <v>159</v>
      </c>
      <c r="L10" s="26">
        <v>95</v>
      </c>
    </row>
    <row r="11" spans="1:13" x14ac:dyDescent="0.35">
      <c r="A11" s="3"/>
      <c r="B11" s="19" t="s">
        <v>94</v>
      </c>
      <c r="C11" s="6">
        <v>94.78</v>
      </c>
      <c r="G11" s="3" t="s">
        <v>120</v>
      </c>
      <c r="H11" s="6">
        <v>85.4</v>
      </c>
      <c r="K11" s="3" t="s">
        <v>134</v>
      </c>
      <c r="L11" s="26">
        <v>98.1</v>
      </c>
    </row>
    <row r="12" spans="1:13" x14ac:dyDescent="0.35">
      <c r="A12" s="3"/>
      <c r="B12" s="19" t="s">
        <v>95</v>
      </c>
      <c r="C12" s="6">
        <v>94.8</v>
      </c>
      <c r="G12" s="3" t="s">
        <v>121</v>
      </c>
      <c r="H12" s="6">
        <v>94.4</v>
      </c>
      <c r="K12" s="3"/>
      <c r="L12" s="6"/>
    </row>
    <row r="13" spans="1:13" x14ac:dyDescent="0.35">
      <c r="A13" s="3"/>
      <c r="B13" s="19" t="s">
        <v>96</v>
      </c>
      <c r="C13" s="6">
        <v>97.04</v>
      </c>
      <c r="G13" s="3" t="s">
        <v>122</v>
      </c>
      <c r="H13" s="6">
        <v>62.7</v>
      </c>
      <c r="K13" s="3" t="s">
        <v>54</v>
      </c>
      <c r="L13" s="8">
        <f>AVERAGE(L5:L11)</f>
        <v>92.228571428571428</v>
      </c>
    </row>
    <row r="14" spans="1:13" x14ac:dyDescent="0.35">
      <c r="A14" s="3"/>
      <c r="B14" s="19" t="s">
        <v>97</v>
      </c>
      <c r="C14" s="6">
        <v>96.39</v>
      </c>
      <c r="G14" s="3" t="s">
        <v>123</v>
      </c>
      <c r="H14" s="6">
        <v>71.7</v>
      </c>
      <c r="K14" s="3" t="s">
        <v>55</v>
      </c>
      <c r="L14" s="8">
        <f>STDEV(L5:L11)</f>
        <v>4.3911707951730774</v>
      </c>
    </row>
    <row r="15" spans="1:13" x14ac:dyDescent="0.35">
      <c r="A15" s="3"/>
      <c r="B15" s="19" t="s">
        <v>98</v>
      </c>
      <c r="C15" s="6">
        <v>98.64</v>
      </c>
      <c r="G15" s="3" t="s">
        <v>124</v>
      </c>
      <c r="H15" s="153">
        <v>87</v>
      </c>
      <c r="K15" s="3" t="s">
        <v>56</v>
      </c>
      <c r="L15" s="8">
        <f>L14/SQRT(L16)</f>
        <v>1.6597065554911015</v>
      </c>
    </row>
    <row r="16" spans="1:13" x14ac:dyDescent="0.35">
      <c r="A16" s="3"/>
      <c r="B16" s="19" t="s">
        <v>99</v>
      </c>
      <c r="C16" s="6">
        <v>99.78</v>
      </c>
      <c r="G16" s="3" t="s">
        <v>125</v>
      </c>
      <c r="H16" s="153"/>
      <c r="K16" s="3" t="s">
        <v>57</v>
      </c>
      <c r="L16" s="3">
        <f>COUNT(L5:L11)</f>
        <v>7</v>
      </c>
    </row>
    <row r="17" spans="1:12" x14ac:dyDescent="0.35">
      <c r="A17" s="3"/>
      <c r="B17" s="19" t="s">
        <v>100</v>
      </c>
      <c r="C17" s="6">
        <v>99.13000000000001</v>
      </c>
      <c r="G17" s="3" t="s">
        <v>126</v>
      </c>
      <c r="H17" s="153">
        <v>62.7</v>
      </c>
      <c r="K17" s="3"/>
      <c r="L17" s="20"/>
    </row>
    <row r="18" spans="1:12" x14ac:dyDescent="0.35">
      <c r="A18" s="3"/>
      <c r="B18" s="19" t="s">
        <v>101</v>
      </c>
      <c r="C18" s="6">
        <v>98.51</v>
      </c>
      <c r="G18" s="3" t="s">
        <v>127</v>
      </c>
      <c r="H18" s="153"/>
      <c r="K18" s="3"/>
      <c r="L18" s="20"/>
    </row>
    <row r="19" spans="1:12" x14ac:dyDescent="0.35">
      <c r="A19" s="3"/>
      <c r="B19" s="19" t="s">
        <v>102</v>
      </c>
      <c r="C19" s="6">
        <v>95.18</v>
      </c>
      <c r="K19" s="3"/>
      <c r="L19" s="20"/>
    </row>
    <row r="20" spans="1:12" x14ac:dyDescent="0.35">
      <c r="A20" s="3"/>
      <c r="B20" s="19" t="s">
        <v>103</v>
      </c>
      <c r="C20" s="6">
        <v>96.64</v>
      </c>
      <c r="G20" s="3" t="s">
        <v>54</v>
      </c>
      <c r="H20" s="8">
        <f>AVERAGE(H5:H18)</f>
        <v>80.740000000000009</v>
      </c>
    </row>
    <row r="21" spans="1:12" x14ac:dyDescent="0.35">
      <c r="A21" s="3"/>
      <c r="B21" s="19" t="s">
        <v>104</v>
      </c>
      <c r="C21" s="6">
        <v>87.61</v>
      </c>
      <c r="G21" s="3" t="s">
        <v>55</v>
      </c>
      <c r="H21" s="8">
        <f>STDEV(H5:H18)</f>
        <v>11.382266909539526</v>
      </c>
    </row>
    <row r="22" spans="1:12" x14ac:dyDescent="0.35">
      <c r="A22" s="3"/>
      <c r="B22" s="19" t="s">
        <v>105</v>
      </c>
      <c r="C22" s="6">
        <v>95.68</v>
      </c>
      <c r="G22" s="3" t="s">
        <v>56</v>
      </c>
      <c r="H22" s="8">
        <f>H21/SQRT(H23)</f>
        <v>3.599388837011062</v>
      </c>
    </row>
    <row r="23" spans="1:12" x14ac:dyDescent="0.35">
      <c r="A23" s="3"/>
      <c r="B23" s="19" t="s">
        <v>106</v>
      </c>
      <c r="C23" s="6">
        <v>97.27</v>
      </c>
      <c r="G23" s="3" t="s">
        <v>57</v>
      </c>
      <c r="H23" s="3">
        <f>COUNT(H5:H18)</f>
        <v>10</v>
      </c>
    </row>
    <row r="24" spans="1:12" x14ac:dyDescent="0.35">
      <c r="A24" s="3"/>
      <c r="B24" s="19" t="s">
        <v>107</v>
      </c>
      <c r="C24" s="6">
        <v>96.34</v>
      </c>
    </row>
    <row r="25" spans="1:12" x14ac:dyDescent="0.35">
      <c r="A25" s="3"/>
      <c r="B25" s="19" t="s">
        <v>108</v>
      </c>
      <c r="C25" s="6">
        <v>94.86999999999999</v>
      </c>
    </row>
    <row r="26" spans="1:12" x14ac:dyDescent="0.35">
      <c r="A26" s="3"/>
      <c r="B26" s="19" t="s">
        <v>109</v>
      </c>
      <c r="C26" s="6">
        <v>99.35</v>
      </c>
    </row>
    <row r="27" spans="1:12" x14ac:dyDescent="0.35">
      <c r="A27" s="3"/>
      <c r="B27" s="19" t="s">
        <v>110</v>
      </c>
      <c r="C27" s="6">
        <v>99.199999999999989</v>
      </c>
    </row>
    <row r="28" spans="1:12" x14ac:dyDescent="0.35">
      <c r="A28" s="3"/>
    </row>
    <row r="29" spans="1:12" x14ac:dyDescent="0.35">
      <c r="A29" s="3"/>
      <c r="B29" s="3" t="s">
        <v>54</v>
      </c>
      <c r="C29" s="8">
        <f>AVERAGE(C5:C27)</f>
        <v>95.829130434782599</v>
      </c>
    </row>
    <row r="30" spans="1:12" x14ac:dyDescent="0.35">
      <c r="B30" s="3" t="s">
        <v>55</v>
      </c>
      <c r="C30" s="8">
        <f>STDEV(C5:C27)</f>
        <v>3.1271435020180056</v>
      </c>
    </row>
    <row r="31" spans="1:12" x14ac:dyDescent="0.35">
      <c r="B31" s="3" t="s">
        <v>56</v>
      </c>
      <c r="C31" s="8">
        <f>C30/SQRT(C32)</f>
        <v>0.65205449499567325</v>
      </c>
    </row>
    <row r="32" spans="1:12" x14ac:dyDescent="0.35">
      <c r="B32" s="3" t="s">
        <v>57</v>
      </c>
      <c r="C32" s="3">
        <f>COUNT(C5:C27)</f>
        <v>23</v>
      </c>
    </row>
    <row r="33" spans="2:13" x14ac:dyDescent="0.35">
      <c r="B33" s="3"/>
      <c r="C33" s="3"/>
    </row>
    <row r="34" spans="2:13" x14ac:dyDescent="0.35">
      <c r="B34" s="152" t="s">
        <v>410</v>
      </c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</row>
    <row r="35" spans="2:13" x14ac:dyDescent="0.35">
      <c r="B35" s="139" t="s">
        <v>135</v>
      </c>
      <c r="C35" s="139"/>
      <c r="D35" s="139"/>
      <c r="E35" s="12"/>
      <c r="F35" s="12"/>
      <c r="G35" s="139" t="s">
        <v>136</v>
      </c>
      <c r="H35" s="139"/>
      <c r="I35" s="139"/>
    </row>
    <row r="36" spans="2:13" x14ac:dyDescent="0.35">
      <c r="B36" s="3" t="s">
        <v>83</v>
      </c>
      <c r="C36" s="12" t="s">
        <v>64</v>
      </c>
      <c r="G36" s="3" t="s">
        <v>83</v>
      </c>
      <c r="H36" s="12" t="s">
        <v>64</v>
      </c>
    </row>
    <row r="37" spans="2:13" x14ac:dyDescent="0.35">
      <c r="B37" s="21" t="s">
        <v>137</v>
      </c>
      <c r="C37">
        <v>98</v>
      </c>
      <c r="G37" s="3" t="s">
        <v>140</v>
      </c>
      <c r="H37">
        <v>100</v>
      </c>
      <c r="I37" s="3" t="s">
        <v>160</v>
      </c>
    </row>
    <row r="38" spans="2:13" x14ac:dyDescent="0.35">
      <c r="B38" s="21" t="s">
        <v>138</v>
      </c>
      <c r="C38">
        <v>99</v>
      </c>
      <c r="G38" s="3" t="s">
        <v>141</v>
      </c>
      <c r="H38">
        <v>99.4</v>
      </c>
      <c r="I38" s="3" t="s">
        <v>161</v>
      </c>
    </row>
    <row r="39" spans="2:13" x14ac:dyDescent="0.35">
      <c r="B39" s="3" t="s">
        <v>139</v>
      </c>
      <c r="C39">
        <v>97</v>
      </c>
    </row>
    <row r="41" spans="2:13" x14ac:dyDescent="0.35">
      <c r="B41" s="3" t="s">
        <v>54</v>
      </c>
      <c r="C41" s="8">
        <f>AVERAGE(C37:C39)</f>
        <v>98</v>
      </c>
      <c r="G41" s="3" t="s">
        <v>54</v>
      </c>
      <c r="H41" s="8">
        <f>AVERAGE(H37:H39)</f>
        <v>99.7</v>
      </c>
    </row>
    <row r="42" spans="2:13" x14ac:dyDescent="0.35">
      <c r="B42" s="3" t="s">
        <v>55</v>
      </c>
      <c r="C42" s="8">
        <f>STDEV(C37:C39)</f>
        <v>1</v>
      </c>
      <c r="G42" s="3" t="s">
        <v>55</v>
      </c>
      <c r="H42" s="8">
        <f>STDEV(H37:H39)</f>
        <v>0.42426406871192446</v>
      </c>
    </row>
    <row r="43" spans="2:13" x14ac:dyDescent="0.35">
      <c r="B43" s="3" t="s">
        <v>56</v>
      </c>
      <c r="C43" s="8">
        <f>C42/SQRT(C44)</f>
        <v>0.57735026918962584</v>
      </c>
      <c r="G43" s="3" t="s">
        <v>56</v>
      </c>
      <c r="H43" s="8">
        <f>H42/SQRT(H44)</f>
        <v>0.2999999999999971</v>
      </c>
    </row>
    <row r="44" spans="2:13" x14ac:dyDescent="0.35">
      <c r="B44" s="3" t="s">
        <v>57</v>
      </c>
      <c r="C44" s="3">
        <f>COUNT(C37:C39)</f>
        <v>3</v>
      </c>
      <c r="G44" s="3" t="s">
        <v>57</v>
      </c>
      <c r="H44" s="3">
        <f>COUNT(H37:H39)</f>
        <v>2</v>
      </c>
    </row>
  </sheetData>
  <mergeCells count="11">
    <mergeCell ref="B2:M2"/>
    <mergeCell ref="H17:H18"/>
    <mergeCell ref="K3:M3"/>
    <mergeCell ref="H7:H8"/>
    <mergeCell ref="H9:H10"/>
    <mergeCell ref="H15:H16"/>
    <mergeCell ref="B34:M34"/>
    <mergeCell ref="G3:I3"/>
    <mergeCell ref="B3:D3"/>
    <mergeCell ref="B35:D35"/>
    <mergeCell ref="G35:I35"/>
  </mergeCells>
  <pageMargins left="0.7" right="0.7" top="0.78740157499999996" bottom="0.78740157499999996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8F79E-B245-4231-A2C2-86FC9AADF4EC}">
  <dimension ref="A1:W29"/>
  <sheetViews>
    <sheetView topLeftCell="A7" workbookViewId="0">
      <selection activeCell="B37" sqref="B37"/>
    </sheetView>
  </sheetViews>
  <sheetFormatPr baseColWidth="10" defaultRowHeight="14.5" x14ac:dyDescent="0.35"/>
  <cols>
    <col min="1" max="1" width="20.08984375" customWidth="1"/>
    <col min="2" max="2" width="5.54296875" customWidth="1"/>
  </cols>
  <sheetData>
    <row r="1" spans="1:23" x14ac:dyDescent="0.35">
      <c r="A1" s="3" t="s">
        <v>412</v>
      </c>
    </row>
    <row r="3" spans="1:23" ht="15" thickBot="1" x14ac:dyDescent="0.4"/>
    <row r="4" spans="1:23" x14ac:dyDescent="0.35">
      <c r="C4" s="28"/>
      <c r="D4" s="55"/>
      <c r="E4" s="56" t="s">
        <v>163</v>
      </c>
      <c r="F4" s="57"/>
      <c r="G4" s="79"/>
      <c r="H4" s="79" t="s">
        <v>164</v>
      </c>
      <c r="I4" s="79"/>
      <c r="J4" s="55"/>
      <c r="K4" s="56" t="s">
        <v>165</v>
      </c>
      <c r="L4" s="57"/>
      <c r="M4" s="79"/>
      <c r="N4" s="79" t="s">
        <v>166</v>
      </c>
      <c r="O4" s="79"/>
      <c r="P4" s="96"/>
      <c r="Q4" s="82" t="s">
        <v>167</v>
      </c>
      <c r="R4" s="97"/>
      <c r="S4" s="56"/>
      <c r="T4" s="56" t="s">
        <v>168</v>
      </c>
      <c r="U4" s="57"/>
      <c r="V4" s="2"/>
      <c r="W4" s="27"/>
    </row>
    <row r="5" spans="1:23" x14ac:dyDescent="0.35">
      <c r="A5" s="7" t="s">
        <v>169</v>
      </c>
      <c r="B5" s="7">
        <v>1</v>
      </c>
      <c r="C5" s="29">
        <v>900</v>
      </c>
      <c r="D5" s="58">
        <v>59.255093000000002</v>
      </c>
      <c r="E5" s="59">
        <v>52.846066999999998</v>
      </c>
      <c r="F5" s="60">
        <v>60.229761000000003</v>
      </c>
      <c r="G5" s="59">
        <v>32.453420999999999</v>
      </c>
      <c r="H5" s="59">
        <v>27.976188</v>
      </c>
      <c r="I5" s="59">
        <v>33.142865999999998</v>
      </c>
      <c r="J5" s="58">
        <v>274.43617499999999</v>
      </c>
      <c r="K5" s="59">
        <v>248.277399</v>
      </c>
      <c r="L5" s="60">
        <v>272.20431300000001</v>
      </c>
      <c r="M5" s="59">
        <v>111.818763</v>
      </c>
      <c r="N5" s="59">
        <v>117.072558</v>
      </c>
      <c r="O5" s="59">
        <v>108.25630700000001</v>
      </c>
      <c r="P5" s="98">
        <f>J5-M5</f>
        <v>162.617412</v>
      </c>
      <c r="Q5" s="83">
        <f t="shared" ref="Q5:R12" si="0">K5-N5</f>
        <v>131.20484099999999</v>
      </c>
      <c r="R5" s="99">
        <f t="shared" si="0"/>
        <v>163.94800600000002</v>
      </c>
      <c r="S5" s="84">
        <v>0.87912100000000004</v>
      </c>
      <c r="T5" s="84">
        <v>2.25</v>
      </c>
      <c r="U5" s="85">
        <v>1.9117649999999999</v>
      </c>
    </row>
    <row r="6" spans="1:23" x14ac:dyDescent="0.35">
      <c r="A6" s="7" t="s">
        <v>169</v>
      </c>
      <c r="B6" s="7">
        <v>2</v>
      </c>
      <c r="C6" s="29">
        <v>903</v>
      </c>
      <c r="D6" s="58">
        <v>49.398192000000002</v>
      </c>
      <c r="E6" s="59">
        <v>52.139901000000002</v>
      </c>
      <c r="F6" s="60">
        <v>44.416406000000002</v>
      </c>
      <c r="G6" s="59">
        <v>25.675678000000001</v>
      </c>
      <c r="H6" s="59">
        <v>27.586207000000002</v>
      </c>
      <c r="I6" s="59">
        <v>22.872342</v>
      </c>
      <c r="J6" s="58">
        <v>226.93695399999999</v>
      </c>
      <c r="K6" s="59">
        <v>268.71621499999998</v>
      </c>
      <c r="L6" s="60">
        <v>319.674217</v>
      </c>
      <c r="M6" s="59">
        <v>114.83420099999999</v>
      </c>
      <c r="N6" s="59">
        <v>128.607846</v>
      </c>
      <c r="O6" s="59">
        <v>177.686418</v>
      </c>
      <c r="P6" s="98">
        <f t="shared" ref="P6:P12" si="1">J6-M6</f>
        <v>112.10275299999999</v>
      </c>
      <c r="Q6" s="83">
        <f t="shared" si="0"/>
        <v>140.10836899999998</v>
      </c>
      <c r="R6" s="99">
        <f t="shared" si="0"/>
        <v>141.987799</v>
      </c>
      <c r="S6" s="84">
        <v>1.1333329999999999</v>
      </c>
      <c r="T6" s="84">
        <v>1.574468</v>
      </c>
      <c r="U6" s="85">
        <v>1.808511</v>
      </c>
    </row>
    <row r="7" spans="1:23" x14ac:dyDescent="0.35">
      <c r="A7" s="7" t="s">
        <v>169</v>
      </c>
      <c r="B7" s="7">
        <v>3</v>
      </c>
      <c r="C7" s="29">
        <v>904</v>
      </c>
      <c r="D7" s="58">
        <v>56.649047000000003</v>
      </c>
      <c r="E7" s="59">
        <v>61.691172000000002</v>
      </c>
      <c r="F7" s="60">
        <v>60.540984999999999</v>
      </c>
      <c r="G7" s="59">
        <v>30.573242</v>
      </c>
      <c r="H7" s="59">
        <v>34.391534</v>
      </c>
      <c r="I7" s="59">
        <v>33.668343</v>
      </c>
      <c r="J7" s="58">
        <v>259.321799</v>
      </c>
      <c r="K7" s="59">
        <v>323.48926499999999</v>
      </c>
      <c r="L7" s="60">
        <v>362.92767800000001</v>
      </c>
      <c r="M7" s="59">
        <v>112.418471</v>
      </c>
      <c r="N7" s="59">
        <v>123.92494499999999</v>
      </c>
      <c r="O7" s="59">
        <v>143.20768799999999</v>
      </c>
      <c r="P7" s="98">
        <f t="shared" si="1"/>
        <v>146.90332799999999</v>
      </c>
      <c r="Q7" s="83">
        <f t="shared" si="0"/>
        <v>199.56432000000001</v>
      </c>
      <c r="R7" s="99">
        <f t="shared" si="0"/>
        <v>219.71999000000002</v>
      </c>
      <c r="S7" s="84">
        <v>0.64285700000000001</v>
      </c>
      <c r="T7" s="84">
        <v>0.953125</v>
      </c>
      <c r="U7" s="85">
        <v>0.39822999999999997</v>
      </c>
    </row>
    <row r="8" spans="1:23" x14ac:dyDescent="0.35">
      <c r="A8" s="7" t="s">
        <v>169</v>
      </c>
      <c r="B8" s="7">
        <v>4</v>
      </c>
      <c r="C8" s="29">
        <v>970</v>
      </c>
      <c r="D8" s="58">
        <v>36.586114000000002</v>
      </c>
      <c r="E8" s="59">
        <v>39.897373999999999</v>
      </c>
      <c r="F8" s="60">
        <v>41.146248999999997</v>
      </c>
      <c r="G8" s="59">
        <v>18.232050999999998</v>
      </c>
      <c r="H8" s="59">
        <v>20.111732</v>
      </c>
      <c r="I8" s="59">
        <v>20.942405000000001</v>
      </c>
      <c r="J8" s="58">
        <v>293.62293699999998</v>
      </c>
      <c r="K8" s="59">
        <v>286.38997899999998</v>
      </c>
      <c r="L8" s="60">
        <v>331.18972400000001</v>
      </c>
      <c r="M8" s="59">
        <v>186.19771399999999</v>
      </c>
      <c r="N8" s="59">
        <v>172.12789900000001</v>
      </c>
      <c r="O8" s="59">
        <v>194.917575</v>
      </c>
      <c r="P8" s="98">
        <f t="shared" si="1"/>
        <v>107.42522299999999</v>
      </c>
      <c r="Q8" s="83">
        <f t="shared" si="0"/>
        <v>114.26207999999997</v>
      </c>
      <c r="R8" s="99">
        <f t="shared" si="0"/>
        <v>136.27214900000001</v>
      </c>
      <c r="S8" s="84">
        <v>0.57746500000000001</v>
      </c>
      <c r="T8" s="84">
        <v>0.66071400000000002</v>
      </c>
      <c r="U8" s="85">
        <v>0.55101999999999995</v>
      </c>
    </row>
    <row r="9" spans="1:23" x14ac:dyDescent="0.35">
      <c r="A9" s="7" t="s">
        <v>169</v>
      </c>
      <c r="B9" s="7">
        <v>5</v>
      </c>
      <c r="C9" s="29">
        <v>971</v>
      </c>
      <c r="D9" s="58">
        <v>40.609822999999999</v>
      </c>
      <c r="E9" s="59">
        <v>48.717125000000003</v>
      </c>
      <c r="F9" s="60">
        <v>47.944997999999998</v>
      </c>
      <c r="G9" s="59">
        <v>20.496893</v>
      </c>
      <c r="H9" s="59">
        <v>25.423734</v>
      </c>
      <c r="I9" s="59">
        <v>24.852070000000001</v>
      </c>
      <c r="J9" s="58">
        <v>274.43617499999999</v>
      </c>
      <c r="K9" s="59">
        <v>279.25050800000002</v>
      </c>
      <c r="L9" s="60">
        <v>251.62561199999999</v>
      </c>
      <c r="M9" s="59">
        <v>162.98812899999999</v>
      </c>
      <c r="N9" s="59">
        <v>143.20768799999999</v>
      </c>
      <c r="O9" s="59">
        <v>130.98371700000001</v>
      </c>
      <c r="P9" s="98">
        <f t="shared" si="1"/>
        <v>111.44804600000001</v>
      </c>
      <c r="Q9" s="83">
        <f t="shared" si="0"/>
        <v>136.04282000000003</v>
      </c>
      <c r="R9" s="99">
        <f t="shared" si="0"/>
        <v>120.64189499999998</v>
      </c>
      <c r="S9" s="84">
        <v>0.67307700000000004</v>
      </c>
      <c r="T9" s="84">
        <v>1.6612899999999999</v>
      </c>
      <c r="U9" s="85">
        <v>1.0219780000000001</v>
      </c>
    </row>
    <row r="10" spans="1:23" x14ac:dyDescent="0.35">
      <c r="A10" s="7" t="s">
        <v>169</v>
      </c>
      <c r="B10" s="7">
        <v>6</v>
      </c>
      <c r="C10" s="29">
        <v>972</v>
      </c>
      <c r="D10" s="58">
        <v>41.084896999999998</v>
      </c>
      <c r="E10" s="59">
        <v>59.325080999999997</v>
      </c>
      <c r="F10" s="60">
        <v>44.362577999999999</v>
      </c>
      <c r="G10" s="59">
        <v>20.754715999999998</v>
      </c>
      <c r="H10" s="59">
        <v>32.298132000000003</v>
      </c>
      <c r="I10" s="59">
        <v>22.727281000000001</v>
      </c>
      <c r="J10" s="58">
        <v>266.82347199999998</v>
      </c>
      <c r="K10" s="59">
        <v>225.491972</v>
      </c>
      <c r="L10" s="60">
        <v>275.71574199999998</v>
      </c>
      <c r="M10" s="59">
        <v>157.19932399999999</v>
      </c>
      <c r="N10" s="59">
        <v>91.718677999999997</v>
      </c>
      <c r="O10" s="59">
        <v>153.40113099999999</v>
      </c>
      <c r="P10" s="98">
        <f t="shared" si="1"/>
        <v>109.62414799999999</v>
      </c>
      <c r="Q10" s="83">
        <f t="shared" si="0"/>
        <v>133.77329400000002</v>
      </c>
      <c r="R10" s="99">
        <f t="shared" si="0"/>
        <v>122.31461099999999</v>
      </c>
      <c r="S10" s="84">
        <v>0.64285700000000001</v>
      </c>
      <c r="T10" s="84">
        <v>1.1044780000000001</v>
      </c>
      <c r="U10" s="85">
        <v>0.7</v>
      </c>
    </row>
    <row r="11" spans="1:23" x14ac:dyDescent="0.35">
      <c r="A11" s="7" t="s">
        <v>169</v>
      </c>
      <c r="B11" s="7">
        <v>7</v>
      </c>
      <c r="C11" s="29">
        <v>973</v>
      </c>
      <c r="D11" s="58">
        <v>33.839117000000002</v>
      </c>
      <c r="E11" s="59">
        <v>49.346138000000003</v>
      </c>
      <c r="F11" s="60">
        <v>46.991664</v>
      </c>
      <c r="G11" s="59">
        <v>16.666668999999999</v>
      </c>
      <c r="H11" s="59">
        <v>25.624998999999999</v>
      </c>
      <c r="I11" s="59">
        <v>24.260352000000001</v>
      </c>
      <c r="J11" s="58">
        <v>278.28413499999999</v>
      </c>
      <c r="K11" s="59">
        <v>222.329971</v>
      </c>
      <c r="L11" s="60">
        <v>251.62561199999999</v>
      </c>
      <c r="M11" s="59">
        <v>184.11524</v>
      </c>
      <c r="N11" s="59">
        <v>112.61871600000001</v>
      </c>
      <c r="O11" s="59">
        <v>133.38255100000001</v>
      </c>
      <c r="P11" s="98">
        <f t="shared" si="1"/>
        <v>94.168894999999992</v>
      </c>
      <c r="Q11" s="83">
        <f t="shared" si="0"/>
        <v>109.71125499999999</v>
      </c>
      <c r="R11" s="99">
        <f t="shared" si="0"/>
        <v>118.24306099999998</v>
      </c>
      <c r="S11" s="84">
        <v>0.97468399999999999</v>
      </c>
      <c r="T11" s="84">
        <v>2.0465119999999999</v>
      </c>
      <c r="U11" s="85">
        <v>1.746032</v>
      </c>
    </row>
    <row r="12" spans="1:23" x14ac:dyDescent="0.35">
      <c r="A12" s="7" t="s">
        <v>169</v>
      </c>
      <c r="B12" s="7">
        <v>8</v>
      </c>
      <c r="C12" s="29">
        <v>975</v>
      </c>
      <c r="D12" s="58">
        <v>51.429521000000001</v>
      </c>
      <c r="E12" s="59">
        <v>59.286171000000003</v>
      </c>
      <c r="F12" s="60">
        <v>49.850816000000002</v>
      </c>
      <c r="G12" s="59">
        <v>26.717559999999999</v>
      </c>
      <c r="H12" s="59">
        <v>32.620322000000002</v>
      </c>
      <c r="I12" s="59">
        <v>25.827822000000001</v>
      </c>
      <c r="J12" s="58">
        <v>171.87747400000001</v>
      </c>
      <c r="K12" s="59">
        <v>315.88246299999997</v>
      </c>
      <c r="L12" s="60">
        <v>194.917575</v>
      </c>
      <c r="M12" s="59">
        <v>83.481712999999999</v>
      </c>
      <c r="N12" s="59">
        <v>128.607846</v>
      </c>
      <c r="O12" s="59">
        <v>99.805366000000006</v>
      </c>
      <c r="P12" s="98">
        <f t="shared" si="1"/>
        <v>88.395761000000007</v>
      </c>
      <c r="Q12" s="83">
        <f t="shared" si="0"/>
        <v>187.27461699999998</v>
      </c>
      <c r="R12" s="99">
        <f t="shared" si="0"/>
        <v>95.112208999999993</v>
      </c>
      <c r="S12" s="84">
        <v>1.0967739999999999</v>
      </c>
      <c r="T12" s="84">
        <v>1.1016950000000001</v>
      </c>
      <c r="U12" s="85">
        <v>1.1940299999999999</v>
      </c>
    </row>
    <row r="13" spans="1:23" s="3" customFormat="1" x14ac:dyDescent="0.35">
      <c r="A13" s="7"/>
      <c r="B13" s="7"/>
      <c r="C13" s="29" t="s">
        <v>54</v>
      </c>
      <c r="D13" s="61">
        <f>AVERAGE(D5:D12)</f>
        <v>46.106475500000002</v>
      </c>
      <c r="E13" s="62">
        <f>AVERAGE(E5:E12)</f>
        <v>52.906128625000008</v>
      </c>
      <c r="F13" s="63">
        <f>AVERAGE(F5:F12)</f>
        <v>49.435432124999998</v>
      </c>
      <c r="G13" s="80">
        <f t="shared" ref="G13:U13" si="2">AVERAGE(G5:G12)</f>
        <v>23.946278749999998</v>
      </c>
      <c r="H13" s="80">
        <f t="shared" si="2"/>
        <v>28.254106</v>
      </c>
      <c r="I13" s="80">
        <f t="shared" si="2"/>
        <v>26.036685125000002</v>
      </c>
      <c r="J13" s="61">
        <f t="shared" si="2"/>
        <v>255.71739012500001</v>
      </c>
      <c r="K13" s="62">
        <f t="shared" si="2"/>
        <v>271.22847150000001</v>
      </c>
      <c r="L13" s="63">
        <f t="shared" si="2"/>
        <v>282.48505912499996</v>
      </c>
      <c r="M13" s="80">
        <f t="shared" si="2"/>
        <v>139.131694375</v>
      </c>
      <c r="N13" s="80">
        <f t="shared" si="2"/>
        <v>127.23577199999998</v>
      </c>
      <c r="O13" s="80">
        <f t="shared" si="2"/>
        <v>142.70509412500002</v>
      </c>
      <c r="P13" s="100">
        <f t="shared" si="2"/>
        <v>116.58569575</v>
      </c>
      <c r="Q13" s="86">
        <f t="shared" si="2"/>
        <v>143.99269949999999</v>
      </c>
      <c r="R13" s="101">
        <f t="shared" si="2"/>
        <v>139.779965</v>
      </c>
      <c r="S13" s="87">
        <f t="shared" si="2"/>
        <v>0.82752100000000006</v>
      </c>
      <c r="T13" s="87">
        <f t="shared" si="2"/>
        <v>1.4190352499999999</v>
      </c>
      <c r="U13" s="88">
        <f t="shared" si="2"/>
        <v>1.1664457500000001</v>
      </c>
    </row>
    <row r="14" spans="1:23" s="3" customFormat="1" x14ac:dyDescent="0.35">
      <c r="A14" s="7"/>
      <c r="B14" s="7"/>
      <c r="C14" s="29" t="s">
        <v>55</v>
      </c>
      <c r="D14" s="64">
        <f>STDEV(D5:D12)</f>
        <v>9.4093948029234618</v>
      </c>
      <c r="E14" s="65">
        <f>STDEV(E5:E12)</f>
        <v>7.16264686796183</v>
      </c>
      <c r="F14" s="66">
        <f t="shared" ref="F14:U14" si="3">STDEV(F5:F12)</f>
        <v>7.249155713511592</v>
      </c>
      <c r="G14" s="65">
        <f t="shared" si="3"/>
        <v>5.7902428328271638</v>
      </c>
      <c r="H14" s="65">
        <f t="shared" si="3"/>
        <v>4.7030507123894711</v>
      </c>
      <c r="I14" s="65">
        <f t="shared" si="3"/>
        <v>4.7847856764491681</v>
      </c>
      <c r="J14" s="64">
        <f t="shared" si="3"/>
        <v>38.988379459020194</v>
      </c>
      <c r="K14" s="65">
        <f t="shared" si="3"/>
        <v>37.863189384745233</v>
      </c>
      <c r="L14" s="66">
        <f t="shared" si="3"/>
        <v>53.385906915637015</v>
      </c>
      <c r="M14" s="65">
        <f t="shared" si="3"/>
        <v>38.324142760601148</v>
      </c>
      <c r="N14" s="65">
        <f t="shared" si="3"/>
        <v>23.493297305413563</v>
      </c>
      <c r="O14" s="65">
        <f t="shared" si="3"/>
        <v>32.328448516108729</v>
      </c>
      <c r="P14" s="64">
        <f t="shared" si="3"/>
        <v>25.394410892313878</v>
      </c>
      <c r="Q14" s="65">
        <f t="shared" si="3"/>
        <v>32.440958990626136</v>
      </c>
      <c r="R14" s="66">
        <f t="shared" si="3"/>
        <v>38.026366943572746</v>
      </c>
      <c r="S14" s="89">
        <f t="shared" si="3"/>
        <v>0.22197818553890059</v>
      </c>
      <c r="T14" s="89">
        <f t="shared" si="3"/>
        <v>0.55534426494582168</v>
      </c>
      <c r="U14" s="90">
        <f t="shared" si="3"/>
        <v>0.5990202169864548</v>
      </c>
    </row>
    <row r="15" spans="1:23" s="3" customFormat="1" x14ac:dyDescent="0.35">
      <c r="A15" s="7"/>
      <c r="B15" s="7"/>
      <c r="C15" s="29" t="s">
        <v>56</v>
      </c>
      <c r="D15" s="64">
        <f>D14/SQRT(D16)</f>
        <v>3.3267234360043187</v>
      </c>
      <c r="E15" s="65">
        <f t="shared" ref="E15:U15" si="4">E14/SQRT(E16)</f>
        <v>2.5323780857901976</v>
      </c>
      <c r="F15" s="66">
        <f t="shared" si="4"/>
        <v>2.5629635814506257</v>
      </c>
      <c r="G15" s="65">
        <f t="shared" si="4"/>
        <v>2.0471599859044463</v>
      </c>
      <c r="H15" s="65">
        <f t="shared" si="4"/>
        <v>1.6627795254974089</v>
      </c>
      <c r="I15" s="65">
        <f t="shared" si="4"/>
        <v>1.6916771991707342</v>
      </c>
      <c r="J15" s="64">
        <f t="shared" si="4"/>
        <v>13.784473751473737</v>
      </c>
      <c r="K15" s="65">
        <f t="shared" si="4"/>
        <v>13.386658985651927</v>
      </c>
      <c r="L15" s="66">
        <f t="shared" si="4"/>
        <v>18.874768399920367</v>
      </c>
      <c r="M15" s="65">
        <f t="shared" si="4"/>
        <v>13.549630614591202</v>
      </c>
      <c r="N15" s="65">
        <f t="shared" si="4"/>
        <v>8.306134918544787</v>
      </c>
      <c r="O15" s="65">
        <f t="shared" si="4"/>
        <v>11.429832585490331</v>
      </c>
      <c r="P15" s="64">
        <f t="shared" si="4"/>
        <v>8.9782800730963341</v>
      </c>
      <c r="Q15" s="65">
        <f t="shared" si="4"/>
        <v>11.469611045233217</v>
      </c>
      <c r="R15" s="66">
        <f t="shared" si="4"/>
        <v>13.444350964844128</v>
      </c>
      <c r="S15" s="89">
        <f t="shared" si="4"/>
        <v>7.848114013502111E-2</v>
      </c>
      <c r="T15" s="89">
        <f t="shared" si="4"/>
        <v>0.19634384781812458</v>
      </c>
      <c r="U15" s="90">
        <f t="shared" si="4"/>
        <v>0.21178562874947965</v>
      </c>
    </row>
    <row r="16" spans="1:23" s="3" customFormat="1" x14ac:dyDescent="0.35">
      <c r="A16" s="31"/>
      <c r="B16" s="7"/>
      <c r="C16" s="29" t="s">
        <v>57</v>
      </c>
      <c r="D16" s="67">
        <f>COUNT(D5:D12)</f>
        <v>8</v>
      </c>
      <c r="E16" s="68">
        <f t="shared" ref="E16:U16" si="5">COUNT(E5:E12)</f>
        <v>8</v>
      </c>
      <c r="F16" s="69">
        <f t="shared" si="5"/>
        <v>8</v>
      </c>
      <c r="G16" s="68">
        <f t="shared" si="5"/>
        <v>8</v>
      </c>
      <c r="H16" s="68">
        <f t="shared" si="5"/>
        <v>8</v>
      </c>
      <c r="I16" s="68">
        <f t="shared" si="5"/>
        <v>8</v>
      </c>
      <c r="J16" s="67">
        <f t="shared" si="5"/>
        <v>8</v>
      </c>
      <c r="K16" s="68">
        <f t="shared" si="5"/>
        <v>8</v>
      </c>
      <c r="L16" s="69">
        <f t="shared" si="5"/>
        <v>8</v>
      </c>
      <c r="M16" s="68">
        <f t="shared" si="5"/>
        <v>8</v>
      </c>
      <c r="N16" s="68">
        <f t="shared" si="5"/>
        <v>8</v>
      </c>
      <c r="O16" s="68">
        <f t="shared" si="5"/>
        <v>8</v>
      </c>
      <c r="P16" s="67">
        <f t="shared" si="5"/>
        <v>8</v>
      </c>
      <c r="Q16" s="68">
        <f t="shared" si="5"/>
        <v>8</v>
      </c>
      <c r="R16" s="69">
        <f t="shared" si="5"/>
        <v>8</v>
      </c>
      <c r="S16" s="68">
        <f t="shared" si="5"/>
        <v>8</v>
      </c>
      <c r="T16" s="68">
        <f t="shared" si="5"/>
        <v>8</v>
      </c>
      <c r="U16" s="69">
        <f t="shared" si="5"/>
        <v>8</v>
      </c>
    </row>
    <row r="17" spans="1:21" x14ac:dyDescent="0.35">
      <c r="A17" s="30"/>
      <c r="B17" s="27"/>
      <c r="C17" s="29"/>
      <c r="D17" s="70"/>
      <c r="E17" s="71"/>
      <c r="F17" s="72"/>
      <c r="G17" s="71"/>
      <c r="H17" s="71"/>
      <c r="I17" s="71"/>
      <c r="J17" s="70"/>
      <c r="K17" s="71"/>
      <c r="L17" s="72"/>
      <c r="M17" s="71"/>
      <c r="N17" s="71"/>
      <c r="O17" s="71"/>
      <c r="P17" s="70"/>
      <c r="Q17" s="71"/>
      <c r="R17" s="72"/>
      <c r="S17" s="91"/>
      <c r="T17" s="91"/>
      <c r="U17" s="92"/>
    </row>
    <row r="18" spans="1:21" x14ac:dyDescent="0.35">
      <c r="A18" s="30"/>
      <c r="B18" s="27"/>
      <c r="C18" s="27"/>
      <c r="D18" s="70"/>
      <c r="E18" s="71"/>
      <c r="F18" s="72"/>
      <c r="G18" s="71"/>
      <c r="H18" s="71"/>
      <c r="I18" s="71"/>
      <c r="J18" s="70"/>
      <c r="K18" s="71"/>
      <c r="L18" s="72"/>
      <c r="M18" s="71"/>
      <c r="N18" s="71"/>
      <c r="O18" s="71"/>
      <c r="P18" s="70"/>
      <c r="Q18" s="71"/>
      <c r="R18" s="72"/>
      <c r="S18" s="91"/>
      <c r="T18" s="91"/>
      <c r="U18" s="92"/>
    </row>
    <row r="19" spans="1:21" x14ac:dyDescent="0.35">
      <c r="A19" s="7" t="s">
        <v>170</v>
      </c>
      <c r="B19" s="7">
        <v>1</v>
      </c>
      <c r="C19" s="29">
        <v>901</v>
      </c>
      <c r="D19" s="58">
        <v>44.496405000000003</v>
      </c>
      <c r="E19" s="59">
        <v>52.744452000000003</v>
      </c>
      <c r="F19" s="60">
        <v>52.327039999999997</v>
      </c>
      <c r="G19" s="59">
        <v>22.727277000000001</v>
      </c>
      <c r="H19" s="59">
        <v>28.108104000000001</v>
      </c>
      <c r="I19" s="59">
        <v>27.777781999999998</v>
      </c>
      <c r="J19" s="58">
        <v>248.277399</v>
      </c>
      <c r="K19" s="59">
        <v>308.369101</v>
      </c>
      <c r="L19" s="60">
        <v>289.99478099999999</v>
      </c>
      <c r="M19" s="59">
        <v>137.80288200000001</v>
      </c>
      <c r="N19" s="59">
        <v>145.721508</v>
      </c>
      <c r="O19" s="59">
        <v>138.24909500000001</v>
      </c>
      <c r="P19" s="98">
        <f>J19-M19</f>
        <v>110.47451699999999</v>
      </c>
      <c r="Q19" s="83">
        <f t="shared" ref="Q19:R25" si="6">K19-N19</f>
        <v>162.647593</v>
      </c>
      <c r="R19" s="99">
        <f t="shared" si="6"/>
        <v>151.74568599999998</v>
      </c>
      <c r="S19" s="84" t="s">
        <v>162</v>
      </c>
      <c r="T19" s="84">
        <v>0.92063499999999998</v>
      </c>
      <c r="U19" s="85">
        <v>1.4444440000000001</v>
      </c>
    </row>
    <row r="20" spans="1:21" x14ac:dyDescent="0.35">
      <c r="A20" s="7" t="s">
        <v>170</v>
      </c>
      <c r="B20" s="7">
        <v>2</v>
      </c>
      <c r="C20" s="29">
        <v>905</v>
      </c>
      <c r="D20" s="58">
        <v>59.508114999999997</v>
      </c>
      <c r="E20" s="59">
        <v>61.679513</v>
      </c>
      <c r="F20" s="60">
        <v>64.347904999999997</v>
      </c>
      <c r="G20" s="59">
        <v>32.191792999999997</v>
      </c>
      <c r="H20" s="59">
        <v>33.962251000000002</v>
      </c>
      <c r="I20" s="59">
        <v>36.363639999999997</v>
      </c>
      <c r="J20" s="58">
        <v>180.50038599999999</v>
      </c>
      <c r="K20" s="59">
        <v>219.19121999999999</v>
      </c>
      <c r="L20" s="60">
        <v>315.88246299999997</v>
      </c>
      <c r="M20" s="59">
        <v>73.088008000000002</v>
      </c>
      <c r="N20" s="59">
        <v>83.995142999999999</v>
      </c>
      <c r="O20" s="59">
        <v>112.61871600000001</v>
      </c>
      <c r="P20" s="98">
        <f t="shared" ref="P20:P25" si="7">J20-M20</f>
        <v>107.41237799999999</v>
      </c>
      <c r="Q20" s="83">
        <f t="shared" si="6"/>
        <v>135.196077</v>
      </c>
      <c r="R20" s="99">
        <f t="shared" si="6"/>
        <v>203.26374699999997</v>
      </c>
      <c r="S20" s="84">
        <v>0.65853700000000004</v>
      </c>
      <c r="T20" s="84">
        <v>0.95774599999999999</v>
      </c>
      <c r="U20" s="85">
        <v>1.644444</v>
      </c>
    </row>
    <row r="21" spans="1:21" x14ac:dyDescent="0.35">
      <c r="A21" s="7" t="s">
        <v>170</v>
      </c>
      <c r="B21" s="7">
        <v>3</v>
      </c>
      <c r="C21" s="29">
        <v>962</v>
      </c>
      <c r="D21" s="58">
        <v>54.229326</v>
      </c>
      <c r="E21" s="59">
        <v>63.162055000000002</v>
      </c>
      <c r="F21" s="60">
        <v>53.748742999999997</v>
      </c>
      <c r="G21" s="59">
        <v>28.571417</v>
      </c>
      <c r="H21" s="59">
        <v>35.151522</v>
      </c>
      <c r="I21" s="59">
        <v>28.729289999999999</v>
      </c>
      <c r="J21" s="58">
        <v>177.941239</v>
      </c>
      <c r="K21" s="59">
        <v>238.37259700000001</v>
      </c>
      <c r="L21" s="60">
        <v>293.62293699999998</v>
      </c>
      <c r="M21" s="59">
        <v>81.444903999999994</v>
      </c>
      <c r="N21" s="59">
        <v>87.811565999999999</v>
      </c>
      <c r="O21" s="59">
        <v>135.80430000000001</v>
      </c>
      <c r="P21" s="98">
        <f t="shared" si="7"/>
        <v>96.496335000000002</v>
      </c>
      <c r="Q21" s="83">
        <f t="shared" si="6"/>
        <v>150.56103100000001</v>
      </c>
      <c r="R21" s="99">
        <f t="shared" si="6"/>
        <v>157.81863699999997</v>
      </c>
      <c r="S21" s="84">
        <v>0.72548999999999997</v>
      </c>
      <c r="T21" s="84">
        <v>2.1914889999999998</v>
      </c>
      <c r="U21" s="85">
        <v>1.2250000000000001</v>
      </c>
    </row>
    <row r="22" spans="1:21" x14ac:dyDescent="0.35">
      <c r="A22" s="7" t="s">
        <v>170</v>
      </c>
      <c r="B22" s="7">
        <v>4</v>
      </c>
      <c r="C22" s="29">
        <v>964</v>
      </c>
      <c r="D22" s="58">
        <v>54.465975999999998</v>
      </c>
      <c r="E22" s="59">
        <v>64.669366999999994</v>
      </c>
      <c r="F22" s="60">
        <v>68.301113000000001</v>
      </c>
      <c r="G22" s="59">
        <v>28.873239000000002</v>
      </c>
      <c r="H22" s="59">
        <v>36.129038000000001</v>
      </c>
      <c r="I22" s="59">
        <v>39.459463</v>
      </c>
      <c r="J22" s="58">
        <v>206.592961</v>
      </c>
      <c r="K22" s="59">
        <v>206.868661</v>
      </c>
      <c r="L22" s="60">
        <v>308.369101</v>
      </c>
      <c r="M22" s="59">
        <v>94.070087999999998</v>
      </c>
      <c r="N22" s="59">
        <v>73.088008000000002</v>
      </c>
      <c r="O22" s="59">
        <v>97.749573999999996</v>
      </c>
      <c r="P22" s="98">
        <f t="shared" si="7"/>
        <v>112.522873</v>
      </c>
      <c r="Q22" s="83">
        <f t="shared" si="6"/>
        <v>133.780653</v>
      </c>
      <c r="R22" s="99">
        <f t="shared" si="6"/>
        <v>210.61952700000001</v>
      </c>
      <c r="S22" s="84">
        <v>0.67857100000000004</v>
      </c>
      <c r="T22" s="84">
        <v>1.064103</v>
      </c>
      <c r="U22" s="85">
        <v>0.98461500000000002</v>
      </c>
    </row>
    <row r="23" spans="1:21" x14ac:dyDescent="0.35">
      <c r="A23" s="7" t="s">
        <v>170</v>
      </c>
      <c r="B23" s="7">
        <v>5</v>
      </c>
      <c r="C23" s="29">
        <v>966</v>
      </c>
      <c r="D23" s="58">
        <v>30.328987999999999</v>
      </c>
      <c r="E23" s="59">
        <v>50.725737000000002</v>
      </c>
      <c r="F23" s="60">
        <v>47.815617000000003</v>
      </c>
      <c r="G23" s="59">
        <v>14.666665999999999</v>
      </c>
      <c r="H23" s="59">
        <v>26.842099999999999</v>
      </c>
      <c r="I23" s="59">
        <v>24.691352999999999</v>
      </c>
      <c r="J23" s="58">
        <v>233.939662</v>
      </c>
      <c r="K23" s="59">
        <v>327.32779699999998</v>
      </c>
      <c r="L23" s="60">
        <v>228.67722900000001</v>
      </c>
      <c r="M23" s="59">
        <v>162.98812899999999</v>
      </c>
      <c r="N23" s="59">
        <v>161.28836100000001</v>
      </c>
      <c r="O23" s="59">
        <v>119.33380099999999</v>
      </c>
      <c r="P23" s="98">
        <f t="shared" si="7"/>
        <v>70.951533000000012</v>
      </c>
      <c r="Q23" s="83">
        <f t="shared" si="6"/>
        <v>166.03943599999997</v>
      </c>
      <c r="R23" s="99">
        <f t="shared" si="6"/>
        <v>109.34342800000002</v>
      </c>
      <c r="S23" s="84">
        <v>0.85714299999999999</v>
      </c>
      <c r="T23" s="84">
        <v>0.91666700000000001</v>
      </c>
      <c r="U23" s="85">
        <v>0.80519499999999999</v>
      </c>
    </row>
    <row r="24" spans="1:21" x14ac:dyDescent="0.35">
      <c r="A24" s="7" t="s">
        <v>170</v>
      </c>
      <c r="B24" s="7">
        <v>6</v>
      </c>
      <c r="C24" s="29">
        <v>967</v>
      </c>
      <c r="D24" s="58">
        <v>32.198701999999997</v>
      </c>
      <c r="E24" s="59">
        <v>61.878703000000002</v>
      </c>
      <c r="F24" s="60">
        <v>60.505127000000002</v>
      </c>
      <c r="G24" s="59">
        <v>15.646254000000001</v>
      </c>
      <c r="H24" s="59">
        <v>34.302325000000003</v>
      </c>
      <c r="I24" s="59">
        <v>33.510643000000002</v>
      </c>
      <c r="J24" s="58">
        <v>223.47708499999999</v>
      </c>
      <c r="K24" s="59">
        <v>261.80999500000001</v>
      </c>
      <c r="L24" s="60">
        <v>319.674217</v>
      </c>
      <c r="M24" s="59">
        <v>151.520364</v>
      </c>
      <c r="N24" s="59">
        <v>99.805366000000006</v>
      </c>
      <c r="O24" s="59">
        <v>126.254926</v>
      </c>
      <c r="P24" s="98">
        <f t="shared" si="7"/>
        <v>71.956720999999987</v>
      </c>
      <c r="Q24" s="83">
        <f t="shared" si="6"/>
        <v>162.00462900000002</v>
      </c>
      <c r="R24" s="99">
        <f t="shared" si="6"/>
        <v>193.41929099999999</v>
      </c>
      <c r="S24" s="84">
        <v>0.80769199999999997</v>
      </c>
      <c r="T24" s="84">
        <v>1.014286</v>
      </c>
      <c r="U24" s="85">
        <v>0.65210500000000005</v>
      </c>
    </row>
    <row r="25" spans="1:21" x14ac:dyDescent="0.35">
      <c r="A25" s="7" t="s">
        <v>170</v>
      </c>
      <c r="B25" s="7">
        <v>7</v>
      </c>
      <c r="C25" s="29">
        <v>974</v>
      </c>
      <c r="D25" s="58">
        <v>55.868375</v>
      </c>
      <c r="E25" s="59">
        <v>63.342964000000002</v>
      </c>
      <c r="F25" s="60">
        <v>64.995739999999998</v>
      </c>
      <c r="G25" s="59">
        <v>30.031946999999999</v>
      </c>
      <c r="H25" s="59">
        <v>35.329180999999998</v>
      </c>
      <c r="I25" s="59">
        <v>36.723173000000003</v>
      </c>
      <c r="J25" s="58">
        <v>257.46374400000002</v>
      </c>
      <c r="K25" s="59">
        <v>247.51972000000001</v>
      </c>
      <c r="L25" s="60">
        <v>279.25050800000002</v>
      </c>
      <c r="M25" s="59">
        <v>113.622935</v>
      </c>
      <c r="N25" s="59">
        <v>90.733394000000004</v>
      </c>
      <c r="O25" s="59">
        <v>97.749573999999996</v>
      </c>
      <c r="P25" s="98">
        <f t="shared" si="7"/>
        <v>143.84080900000004</v>
      </c>
      <c r="Q25" s="83">
        <f t="shared" si="6"/>
        <v>156.786326</v>
      </c>
      <c r="R25" s="99">
        <f t="shared" si="6"/>
        <v>181.50093400000003</v>
      </c>
      <c r="S25" s="84">
        <v>0.61818200000000001</v>
      </c>
      <c r="T25" s="84" t="s">
        <v>162</v>
      </c>
      <c r="U25" s="85" t="s">
        <v>162</v>
      </c>
    </row>
    <row r="26" spans="1:21" s="3" customFormat="1" x14ac:dyDescent="0.35">
      <c r="A26" s="7"/>
      <c r="C26" s="29" t="s">
        <v>54</v>
      </c>
      <c r="D26" s="73">
        <f>AVERAGE(D19:D25)</f>
        <v>47.299412428571429</v>
      </c>
      <c r="E26" s="74">
        <f t="shared" ref="E26:U26" si="8">AVERAGE(E19:E25)</f>
        <v>59.743255857142856</v>
      </c>
      <c r="F26" s="75">
        <f t="shared" si="8"/>
        <v>58.863040714285724</v>
      </c>
      <c r="G26" s="81">
        <f t="shared" si="8"/>
        <v>24.672656142857143</v>
      </c>
      <c r="H26" s="81">
        <f t="shared" si="8"/>
        <v>32.832074428571431</v>
      </c>
      <c r="I26" s="81">
        <f t="shared" si="8"/>
        <v>32.465049142857147</v>
      </c>
      <c r="J26" s="73">
        <f t="shared" si="8"/>
        <v>218.31321085714288</v>
      </c>
      <c r="K26" s="74">
        <f t="shared" si="8"/>
        <v>258.49415585714286</v>
      </c>
      <c r="L26" s="75">
        <f>AVERAGE(L19:L25)</f>
        <v>290.78160514285713</v>
      </c>
      <c r="M26" s="81">
        <f t="shared" si="8"/>
        <v>116.36247285714285</v>
      </c>
      <c r="N26" s="81">
        <f t="shared" si="8"/>
        <v>106.06333514285716</v>
      </c>
      <c r="O26" s="81">
        <f t="shared" si="8"/>
        <v>118.25142657142858</v>
      </c>
      <c r="P26" s="102">
        <f t="shared" si="8"/>
        <v>101.950738</v>
      </c>
      <c r="Q26" s="93">
        <f t="shared" si="8"/>
        <v>152.43082071428572</v>
      </c>
      <c r="R26" s="103">
        <f t="shared" si="8"/>
        <v>172.53017857142854</v>
      </c>
      <c r="S26" s="94">
        <f t="shared" si="8"/>
        <v>0.72426916666666674</v>
      </c>
      <c r="T26" s="94">
        <f t="shared" si="8"/>
        <v>1.1774876666666667</v>
      </c>
      <c r="U26" s="95">
        <f t="shared" si="8"/>
        <v>1.1259671666666666</v>
      </c>
    </row>
    <row r="27" spans="1:21" s="3" customFormat="1" x14ac:dyDescent="0.35">
      <c r="C27" s="29" t="s">
        <v>55</v>
      </c>
      <c r="D27" s="64">
        <f>STDEV(D19:D25)</f>
        <v>11.87256280208697</v>
      </c>
      <c r="E27" s="65">
        <f t="shared" ref="E27:U27" si="9">STDEV(E19:E25)</f>
        <v>5.5904797837875053</v>
      </c>
      <c r="F27" s="66">
        <f t="shared" si="9"/>
        <v>7.6418617907357982</v>
      </c>
      <c r="G27" s="65">
        <f t="shared" si="9"/>
        <v>7.112019456781173</v>
      </c>
      <c r="H27" s="65">
        <f t="shared" si="9"/>
        <v>3.744328447740517</v>
      </c>
      <c r="I27" s="65">
        <f t="shared" si="9"/>
        <v>5.4726965098976192</v>
      </c>
      <c r="J27" s="64">
        <f t="shared" si="9"/>
        <v>31.354262017410331</v>
      </c>
      <c r="K27" s="65">
        <f t="shared" si="9"/>
        <v>44.668786556661573</v>
      </c>
      <c r="L27" s="66">
        <f t="shared" si="9"/>
        <v>31.018188459844829</v>
      </c>
      <c r="M27" s="65">
        <f t="shared" si="9"/>
        <v>35.275325839348305</v>
      </c>
      <c r="N27" s="65">
        <f t="shared" si="9"/>
        <v>33.675529716205332</v>
      </c>
      <c r="O27" s="65">
        <f t="shared" si="9"/>
        <v>16.56108386040378</v>
      </c>
      <c r="P27" s="64">
        <f t="shared" si="9"/>
        <v>25.361961955155191</v>
      </c>
      <c r="Q27" s="65">
        <f t="shared" si="9"/>
        <v>13.219722245959865</v>
      </c>
      <c r="R27" s="66">
        <f t="shared" si="9"/>
        <v>35.480441085465451</v>
      </c>
      <c r="S27" s="89">
        <f t="shared" si="9"/>
        <v>9.195633990414423E-2</v>
      </c>
      <c r="T27" s="89">
        <f t="shared" si="9"/>
        <v>0.49999533662691908</v>
      </c>
      <c r="U27" s="90">
        <f t="shared" si="9"/>
        <v>0.3814377519540596</v>
      </c>
    </row>
    <row r="28" spans="1:21" s="3" customFormat="1" x14ac:dyDescent="0.35">
      <c r="C28" s="29" t="s">
        <v>56</v>
      </c>
      <c r="D28" s="64">
        <f>D27/SQRT(D29)</f>
        <v>4.4874069427597556</v>
      </c>
      <c r="E28" s="65">
        <f t="shared" ref="E28:U28" si="10">E27/SQRT(E29)</f>
        <v>2.1130027453479827</v>
      </c>
      <c r="F28" s="66">
        <f t="shared" si="10"/>
        <v>2.8883522645448054</v>
      </c>
      <c r="G28" s="65">
        <f t="shared" si="10"/>
        <v>2.6880906860136666</v>
      </c>
      <c r="H28" s="65">
        <f t="shared" si="10"/>
        <v>1.4152231285237022</v>
      </c>
      <c r="I28" s="65">
        <f t="shared" si="10"/>
        <v>2.0684848523028907</v>
      </c>
      <c r="J28" s="64">
        <f t="shared" si="10"/>
        <v>11.850797120003724</v>
      </c>
      <c r="K28" s="65">
        <f t="shared" si="10"/>
        <v>16.883214370850244</v>
      </c>
      <c r="L28" s="66">
        <f t="shared" si="10"/>
        <v>11.723773254926144</v>
      </c>
      <c r="M28" s="65">
        <f t="shared" si="10"/>
        <v>13.332819941098057</v>
      </c>
      <c r="N28" s="65">
        <f t="shared" si="10"/>
        <v>12.728153842492119</v>
      </c>
      <c r="O28" s="65">
        <f t="shared" si="10"/>
        <v>6.2595013337591325</v>
      </c>
      <c r="P28" s="64">
        <f t="shared" si="10"/>
        <v>9.5859205848603022</v>
      </c>
      <c r="Q28" s="65">
        <f t="shared" si="10"/>
        <v>4.9965853520225778</v>
      </c>
      <c r="R28" s="66">
        <f t="shared" si="10"/>
        <v>13.410346217002882</v>
      </c>
      <c r="S28" s="89">
        <f t="shared" si="10"/>
        <v>3.7541018563180796E-2</v>
      </c>
      <c r="T28" s="89">
        <f t="shared" si="10"/>
        <v>0.20412224141784344</v>
      </c>
      <c r="U28" s="90">
        <f t="shared" si="10"/>
        <v>0.15572131015362387</v>
      </c>
    </row>
    <row r="29" spans="1:21" s="3" customFormat="1" ht="15" thickBot="1" x14ac:dyDescent="0.4">
      <c r="C29" s="29" t="s">
        <v>57</v>
      </c>
      <c r="D29" s="76">
        <f>COUNT(D19:D25)</f>
        <v>7</v>
      </c>
      <c r="E29" s="77">
        <f t="shared" ref="E29:U29" si="11">COUNT(E19:E25)</f>
        <v>7</v>
      </c>
      <c r="F29" s="78">
        <f t="shared" si="11"/>
        <v>7</v>
      </c>
      <c r="G29" s="77">
        <f t="shared" si="11"/>
        <v>7</v>
      </c>
      <c r="H29" s="77">
        <f t="shared" si="11"/>
        <v>7</v>
      </c>
      <c r="I29" s="77">
        <f t="shared" si="11"/>
        <v>7</v>
      </c>
      <c r="J29" s="76">
        <f t="shared" si="11"/>
        <v>7</v>
      </c>
      <c r="K29" s="77">
        <f t="shared" si="11"/>
        <v>7</v>
      </c>
      <c r="L29" s="78">
        <f t="shared" si="11"/>
        <v>7</v>
      </c>
      <c r="M29" s="77">
        <f t="shared" si="11"/>
        <v>7</v>
      </c>
      <c r="N29" s="77">
        <f t="shared" si="11"/>
        <v>7</v>
      </c>
      <c r="O29" s="77">
        <f t="shared" si="11"/>
        <v>7</v>
      </c>
      <c r="P29" s="76">
        <f t="shared" si="11"/>
        <v>7</v>
      </c>
      <c r="Q29" s="77">
        <f t="shared" si="11"/>
        <v>7</v>
      </c>
      <c r="R29" s="78">
        <f t="shared" si="11"/>
        <v>7</v>
      </c>
      <c r="S29" s="77">
        <f t="shared" si="11"/>
        <v>6</v>
      </c>
      <c r="T29" s="77">
        <f t="shared" si="11"/>
        <v>6</v>
      </c>
      <c r="U29" s="78">
        <f t="shared" si="11"/>
        <v>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Figure 1b</vt:lpstr>
      <vt:lpstr>Figure 2c,d,e,f,h</vt:lpstr>
      <vt:lpstr>Figure 3c,d,e</vt:lpstr>
      <vt:lpstr>Figure 4a</vt:lpstr>
      <vt:lpstr>Figure 4b+c</vt:lpstr>
      <vt:lpstr>Figure 5d</vt:lpstr>
      <vt:lpstr>Figure 5e</vt:lpstr>
      <vt:lpstr>Extended Data Figure 1</vt:lpstr>
      <vt:lpstr>Extended Data Figure 2d</vt:lpstr>
      <vt:lpstr>Extended Data Figure 4c</vt:lpstr>
      <vt:lpstr>Extended Data Figure 7b-f</vt:lpstr>
      <vt:lpstr>Source Data Flow Cytometry</vt:lpstr>
    </vt:vector>
  </TitlesOfParts>
  <Company>Universitätsmedizin Göttingen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Zimmermann, Wolfram Hubertus</dc:creator>
  <cp:lastModifiedBy>Zimmermann, Wolfram Hubertus</cp:lastModifiedBy>
  <dcterms:created xsi:type="dcterms:W3CDTF">2024-09-12T06:02:07Z</dcterms:created>
  <dcterms:modified xsi:type="dcterms:W3CDTF">2024-12-20T09:08:52Z</dcterms:modified>
</cp:coreProperties>
</file>