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loeber/Library/CloudStorage/Dropbox/Aquavir/"/>
    </mc:Choice>
  </mc:AlternateContent>
  <xr:revisionPtr revIDLastSave="0" documentId="13_ncr:1_{5606B7A7-271C-6E40-8276-E5F84A758547}" xr6:coauthVersionLast="47" xr6:coauthVersionMax="47" xr10:uidLastSave="{00000000-0000-0000-0000-000000000000}"/>
  <bookViews>
    <workbookView xWindow="0" yWindow="760" windowWidth="27320" windowHeight="17440" tabRatio="500" xr2:uid="{00000000-000D-0000-FFFF-FFFF00000000}"/>
  </bookViews>
  <sheets>
    <sheet name="Khulan" sheetId="1" r:id="rId1"/>
    <sheet name="Waterhol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60" i="2" l="1"/>
  <c r="K60" i="2"/>
  <c r="K59" i="2"/>
  <c r="K58" i="2"/>
  <c r="K57" i="2"/>
  <c r="K56" i="2"/>
  <c r="K55" i="2"/>
  <c r="K54" i="2"/>
  <c r="K53" i="2"/>
  <c r="K52" i="2"/>
  <c r="L60" i="2" s="1"/>
  <c r="M51" i="2"/>
  <c r="K51" i="2"/>
  <c r="K50" i="2"/>
  <c r="K49" i="2"/>
  <c r="K48" i="2"/>
  <c r="K47" i="2"/>
  <c r="K46" i="2"/>
  <c r="K45" i="2"/>
  <c r="K44" i="2"/>
  <c r="M43" i="2"/>
  <c r="K43" i="2"/>
  <c r="K42" i="2"/>
  <c r="K41" i="2"/>
  <c r="K40" i="2"/>
  <c r="K39" i="2"/>
  <c r="K38" i="2"/>
  <c r="K37" i="2"/>
  <c r="K36" i="2"/>
  <c r="M30" i="2"/>
  <c r="K30" i="2"/>
  <c r="K29" i="2"/>
  <c r="K28" i="2"/>
  <c r="K27" i="2"/>
  <c r="K26" i="2"/>
  <c r="K25" i="2"/>
  <c r="K24" i="2"/>
  <c r="K23" i="2"/>
  <c r="K22" i="2"/>
  <c r="M21" i="2"/>
  <c r="K21" i="2"/>
  <c r="K20" i="2"/>
  <c r="K19" i="2"/>
  <c r="K18" i="2"/>
  <c r="K17" i="2"/>
  <c r="K16" i="2"/>
  <c r="K15" i="2"/>
  <c r="K14" i="2"/>
  <c r="M13" i="2"/>
  <c r="K13" i="2"/>
  <c r="K12" i="2"/>
  <c r="K11" i="2"/>
  <c r="K10" i="2"/>
  <c r="K9" i="2"/>
  <c r="K8" i="2"/>
  <c r="K7" i="2"/>
  <c r="K6" i="2"/>
  <c r="O36" i="1"/>
  <c r="M36" i="1"/>
  <c r="M35" i="1"/>
  <c r="N36" i="1" s="1"/>
  <c r="M34" i="1"/>
  <c r="M33" i="1"/>
  <c r="M32" i="1"/>
  <c r="M31" i="1"/>
  <c r="O30" i="1"/>
  <c r="M30" i="1"/>
  <c r="M29" i="1"/>
  <c r="M28" i="1"/>
  <c r="M27" i="1"/>
  <c r="M26" i="1"/>
  <c r="M25" i="1"/>
  <c r="M24" i="1"/>
  <c r="O23" i="1"/>
  <c r="M23" i="1"/>
  <c r="M22" i="1"/>
  <c r="M21" i="1"/>
  <c r="M20" i="1"/>
  <c r="M19" i="1"/>
  <c r="M18" i="1"/>
  <c r="M17" i="1"/>
  <c r="O16" i="1"/>
  <c r="M16" i="1"/>
  <c r="M15" i="1"/>
  <c r="M14" i="1"/>
  <c r="M13" i="1"/>
  <c r="M12" i="1"/>
  <c r="M11" i="1"/>
  <c r="M10" i="1"/>
  <c r="N16" i="1" s="1"/>
  <c r="O9" i="1"/>
  <c r="M9" i="1"/>
  <c r="M8" i="1"/>
  <c r="M7" i="1"/>
  <c r="M6" i="1"/>
  <c r="M5" i="1"/>
  <c r="M4" i="1"/>
  <c r="M3" i="1"/>
  <c r="L51" i="2" l="1"/>
  <c r="L43" i="2"/>
  <c r="L30" i="2"/>
  <c r="L21" i="2"/>
  <c r="L13" i="2"/>
  <c r="N30" i="1"/>
  <c r="N23" i="1"/>
  <c r="N9" i="1"/>
</calcChain>
</file>

<file path=xl/sharedStrings.xml><?xml version="1.0" encoding="utf-8"?>
<sst xmlns="http://schemas.openxmlformats.org/spreadsheetml/2006/main" count="530" uniqueCount="206">
  <si>
    <t xml:space="preserve">Pooled </t>
  </si>
  <si>
    <t>Sample</t>
  </si>
  <si>
    <t>TapeStation ng/μl</t>
  </si>
  <si>
    <t>Shortcut</t>
  </si>
  <si>
    <t>Primer F</t>
  </si>
  <si>
    <t>Primer</t>
  </si>
  <si>
    <t>Primer R</t>
  </si>
  <si>
    <t>Date</t>
  </si>
  <si>
    <t xml:space="preserve">TapeStation </t>
  </si>
  <si>
    <t xml:space="preserve">Final </t>
  </si>
  <si>
    <t>125 ng total</t>
  </si>
  <si>
    <t>Total µL</t>
  </si>
  <si>
    <t>Total concentration</t>
  </si>
  <si>
    <t>sample</t>
  </si>
  <si>
    <t>Sequence</t>
  </si>
  <si>
    <t>after PCR</t>
  </si>
  <si>
    <t>pooled</t>
  </si>
  <si>
    <t>pooled  (ng / µL)</t>
  </si>
  <si>
    <t>CCSreads_bc0-1-minbq45.bam.fastq</t>
  </si>
  <si>
    <t>Khulan 1-7</t>
  </si>
  <si>
    <t>TCAGACGATGCGTCAT</t>
  </si>
  <si>
    <t>ACTCTCGCTCTGTAGA</t>
  </si>
  <si>
    <t>19.07.17</t>
  </si>
  <si>
    <t>CCSreads_bc2-3-minbq45.bam.fastq</t>
  </si>
  <si>
    <t>CTATACATGACTCTGC</t>
  </si>
  <si>
    <t>AGAGAGAGACATGCGC</t>
  </si>
  <si>
    <t>CCSreads_bc4-5-minbq45.bam.fastq</t>
  </si>
  <si>
    <t>TACTAGAGTAGCACTC</t>
  </si>
  <si>
    <t>TATCTCTGTAGAGTCT</t>
  </si>
  <si>
    <t>CCSreads_bc6-7-minbq45.bam.fastq</t>
  </si>
  <si>
    <t>TGTGTATCAGTACATG</t>
  </si>
  <si>
    <t>TACGACTACATATCAG</t>
  </si>
  <si>
    <t>CCSreads_bc8-9-minbq45.bam.fastq</t>
  </si>
  <si>
    <t>ACACGCATGACACACT</t>
  </si>
  <si>
    <t>AGAGATGTGTGATGAC</t>
  </si>
  <si>
    <t>CCSreads_bc10-11-minbq45.bam.fastq</t>
  </si>
  <si>
    <t>GATCTCTACTATATGC</t>
  </si>
  <si>
    <t>GCTCGACTGTGAGAGA</t>
  </si>
  <si>
    <t>20.07.17</t>
  </si>
  <si>
    <t>CCSreads_bc12-13-minbq45.bam.fastq</t>
  </si>
  <si>
    <t>ACAGTCTATACTGCTG</t>
  </si>
  <si>
    <t>GAGACTCTGTGCGCGT</t>
  </si>
  <si>
    <t>CCSreads_bc14-15-minbq45.bam.fastq</t>
  </si>
  <si>
    <t>Khulan 8-14</t>
  </si>
  <si>
    <t>Camera collar</t>
  </si>
  <si>
    <t>ATGATGTGCTACATCT</t>
  </si>
  <si>
    <t>GTAGTCTCGCACAGAT</t>
  </si>
  <si>
    <t>CCSreads_bc16-17-minbq45.bam.fastq</t>
  </si>
  <si>
    <t>CTGCGTGCTCTACGAC</t>
  </si>
  <si>
    <t>CGAGCACGCGCGTGTG</t>
  </si>
  <si>
    <t>CCSreads_bc18-19-minbq45.bam.fastq</t>
  </si>
  <si>
    <t>GCGCGATACGATGACT</t>
  </si>
  <si>
    <t>CACGCACACACGCGCG</t>
  </si>
  <si>
    <t>CCSreads_bc20-21-minbq45.bam.fastq</t>
  </si>
  <si>
    <t>CGCGCTCAGCTGATCG</t>
  </si>
  <si>
    <t>GAGATCGACAGTCTCG</t>
  </si>
  <si>
    <t>CCSreads_bc22-23-minbq45.bam.fastq</t>
  </si>
  <si>
    <t>GCGCACGCACTACAGA</t>
  </si>
  <si>
    <t>ATATCAGTCATGCATA</t>
  </si>
  <si>
    <t>21.06.17</t>
  </si>
  <si>
    <t>CCSreads_bc24-25-minbq45.bam.fastq</t>
  </si>
  <si>
    <t>ACACTGACGTCGCGAC</t>
  </si>
  <si>
    <t>CGTGTCGCGCATATCT</t>
  </si>
  <si>
    <t>CCSreads_bc26-27-minbq45.bam.fastq</t>
  </si>
  <si>
    <t>CGTCTATATACGTATA</t>
  </si>
  <si>
    <t>GTACACGCTGTGACTA</t>
  </si>
  <si>
    <t>CCSreads_bc28-29-minbq45.bam.fastq</t>
  </si>
  <si>
    <t>Khulan 15-21</t>
  </si>
  <si>
    <t>ATAGAGACTCAGAGCT</t>
  </si>
  <si>
    <t>TATGTGATCGTCTCTC</t>
  </si>
  <si>
    <t>CCSreads_bc30-31-minbq45.bam.fastq</t>
  </si>
  <si>
    <t>TAGATGCGAGAGTAGA</t>
  </si>
  <si>
    <t>CGCATCTGTGCATGCA</t>
  </si>
  <si>
    <t>CCSreads_bc32-33-minbq45.bam.fastq</t>
  </si>
  <si>
    <t>CATAGCGACTATCGTG</t>
  </si>
  <si>
    <t>CATCACTACGCTAGAT</t>
  </si>
  <si>
    <t>CCSreads_bc34-35-minbq45.bam.fastq</t>
  </si>
  <si>
    <t>CCSreads_bc36-37-minbq45.bam.fastq</t>
  </si>
  <si>
    <t>CCSreads_bc38-39-minbq45.bam.fastq</t>
  </si>
  <si>
    <t>CCSreads_bc40-41-minbq45.bam.fastq</t>
  </si>
  <si>
    <t>CCSreads_bc42-43-minbq45.bam.fastq</t>
  </si>
  <si>
    <t>Captive Khulan 1-7</t>
  </si>
  <si>
    <t>Khulan 1</t>
  </si>
  <si>
    <t>k1</t>
  </si>
  <si>
    <t>22.06.17</t>
  </si>
  <si>
    <t>CCSreads_bc44-45-minbq45.bam.fastq</t>
  </si>
  <si>
    <t>Khulan 2</t>
  </si>
  <si>
    <t>k2</t>
  </si>
  <si>
    <t>CCSreads_bc46-47-minbq45.bam.fastq</t>
  </si>
  <si>
    <t>Khulan 3</t>
  </si>
  <si>
    <t>k3</t>
  </si>
  <si>
    <t>CCSreads_bc48-49-minbq45.bam.fastq</t>
  </si>
  <si>
    <t>Khulan 4</t>
  </si>
  <si>
    <t>k4</t>
  </si>
  <si>
    <t>CCSreads_bc50-51-minbq45.bam.fastq</t>
  </si>
  <si>
    <t>Khulan 5</t>
  </si>
  <si>
    <t>k5</t>
  </si>
  <si>
    <t>CCSreads_bc52-53-minbq45.bam.fastq</t>
  </si>
  <si>
    <t>Khulan 6</t>
  </si>
  <si>
    <t>k6</t>
  </si>
  <si>
    <t>CCSreads_bc54-55-minbq45.bam.fastq</t>
  </si>
  <si>
    <t>Khulan 7</t>
  </si>
  <si>
    <t>k7</t>
  </si>
  <si>
    <t>CCSreads_bc56-57-minbq45.bam.fastq</t>
  </si>
  <si>
    <t>Captive Khulan 8-13</t>
  </si>
  <si>
    <t>Khulan 8</t>
  </si>
  <si>
    <t>k8</t>
  </si>
  <si>
    <t>CCSreads_bc58-59-minbq45.bam.fastq</t>
  </si>
  <si>
    <t>Khulan 9</t>
  </si>
  <si>
    <t>k9</t>
  </si>
  <si>
    <t>CCSreads_bc60-61-minbq45.bam.fastq</t>
  </si>
  <si>
    <t>Khulan 10</t>
  </si>
  <si>
    <t>k10</t>
  </si>
  <si>
    <t>CCSreads_bc62-63-minbq45.bam.fastq</t>
  </si>
  <si>
    <t>Khulan 11</t>
  </si>
  <si>
    <t>k11</t>
  </si>
  <si>
    <t>CCSreads_bc64-65-minbq45.bam.fastq</t>
  </si>
  <si>
    <t>Khulan 12</t>
  </si>
  <si>
    <t>k12</t>
  </si>
  <si>
    <t>CCSreads_bc66-67-minbq45.bam.fastq</t>
  </si>
  <si>
    <t>Khulan 13</t>
  </si>
  <si>
    <t>k13</t>
  </si>
  <si>
    <t>0.2 filter</t>
  </si>
  <si>
    <t xml:space="preserve">Pooled sample </t>
  </si>
  <si>
    <t>No.</t>
  </si>
  <si>
    <t>Country</t>
  </si>
  <si>
    <t xml:space="preserve">Sample </t>
  </si>
  <si>
    <t>Index F</t>
  </si>
  <si>
    <t>Index R</t>
  </si>
  <si>
    <t xml:space="preserve">16S rRNA gene </t>
  </si>
  <si>
    <t>Tapestation (ng / µL)</t>
  </si>
  <si>
    <t xml:space="preserve">Average </t>
  </si>
  <si>
    <t xml:space="preserve">Amount for 125 ng </t>
  </si>
  <si>
    <t>total µL</t>
  </si>
  <si>
    <t>total concentration</t>
  </si>
  <si>
    <t>name</t>
  </si>
  <si>
    <t>amplification</t>
  </si>
  <si>
    <t>1200-2000 bp</t>
  </si>
  <si>
    <t>size (bp)</t>
  </si>
  <si>
    <t xml:space="preserve">  (ng / µL)</t>
  </si>
  <si>
    <t>ccs.1_1.fastq</t>
  </si>
  <si>
    <t>0.2 filter 1</t>
  </si>
  <si>
    <t>Mongolia</t>
  </si>
  <si>
    <t>W1</t>
  </si>
  <si>
    <t xml:space="preserve"> strip tubes  done</t>
  </si>
  <si>
    <t>ccs.3_3.fastq</t>
  </si>
  <si>
    <t>W2</t>
  </si>
  <si>
    <t>strip tubes done</t>
  </si>
  <si>
    <t>ccs.5_5.fastq</t>
  </si>
  <si>
    <t>W3</t>
  </si>
  <si>
    <t>plate1 done</t>
  </si>
  <si>
    <t>ccs.7_7.fastq</t>
  </si>
  <si>
    <t>W4</t>
  </si>
  <si>
    <t>ccs.9_9.fastq</t>
  </si>
  <si>
    <t>W5</t>
  </si>
  <si>
    <t>ccs.11_11.fastq</t>
  </si>
  <si>
    <t>W6</t>
  </si>
  <si>
    <t>ccs.13_13.fastq</t>
  </si>
  <si>
    <t>W7</t>
  </si>
  <si>
    <t>ccs.15_15.fastq</t>
  </si>
  <si>
    <t>W8</t>
  </si>
  <si>
    <t>ccs.17_17.fastq</t>
  </si>
  <si>
    <t>0.2 filter 2</t>
  </si>
  <si>
    <t>W9</t>
  </si>
  <si>
    <t>ccs.19_19.fastq</t>
  </si>
  <si>
    <t>W20</t>
  </si>
  <si>
    <t>ccs.21_21.fastq</t>
  </si>
  <si>
    <t>W21</t>
  </si>
  <si>
    <t>ccs.23_23.fastq</t>
  </si>
  <si>
    <t>S1</t>
  </si>
  <si>
    <t>ccs.25_25.fastq</t>
  </si>
  <si>
    <t>S2</t>
  </si>
  <si>
    <t>ccs.27_27.fastq</t>
  </si>
  <si>
    <t>S3</t>
  </si>
  <si>
    <t>ccs.29_29.fastq</t>
  </si>
  <si>
    <t>GGBW1</t>
  </si>
  <si>
    <t>ccs.31_31.fastq</t>
  </si>
  <si>
    <t>GGBW2</t>
  </si>
  <si>
    <t>plate 1 done</t>
  </si>
  <si>
    <t>ccs.33_33.fastq</t>
  </si>
  <si>
    <t>0.2 filter 3</t>
  </si>
  <si>
    <t>GGBW3</t>
  </si>
  <si>
    <t>ccs.35_35.fastq</t>
  </si>
  <si>
    <t>GGBW4</t>
  </si>
  <si>
    <t>ccs.37_37.fastq</t>
  </si>
  <si>
    <t>GGBW5</t>
  </si>
  <si>
    <t>ccs.39_39.fastq</t>
  </si>
  <si>
    <t>GGBW6</t>
  </si>
  <si>
    <t>ccs.41_41.fastq</t>
  </si>
  <si>
    <t>GGBW7</t>
  </si>
  <si>
    <t>ccs.43_43.fastq</t>
  </si>
  <si>
    <t>GGBW8</t>
  </si>
  <si>
    <t>ccs.45_45.fastq</t>
  </si>
  <si>
    <t>GGBW9</t>
  </si>
  <si>
    <t>ccs.47_47.fastq</t>
  </si>
  <si>
    <t>GGBW10</t>
  </si>
  <si>
    <t>ccs.49_49.fastq</t>
  </si>
  <si>
    <t>GGBW11</t>
  </si>
  <si>
    <t>sediment</t>
  </si>
  <si>
    <t>sediment 1</t>
  </si>
  <si>
    <t>plate 2 done</t>
  </si>
  <si>
    <t>done</t>
  </si>
  <si>
    <t>sediment 2</t>
  </si>
  <si>
    <t>plate 1</t>
  </si>
  <si>
    <t>plate 1 namibia done</t>
  </si>
  <si>
    <t>sediment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</si>
</sst>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name val="Courier New"/>
      <family val="3"/>
      <charset val="1"/>
    </font>
    <font>
      <sz val="11"/>
      <color rgb="FF333333"/>
      <name val="Courier New"/>
      <family val="3"/>
      <charset val="1"/>
    </font>
    <font>
      <sz val="11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5E0B4"/>
        <bgColor rgb="FFDBDBDB"/>
      </patternFill>
    </fill>
    <fill>
      <patternFill patternType="solid">
        <fgColor rgb="FFF8CBAD"/>
        <bgColor rgb="FFFBE5D6"/>
      </patternFill>
    </fill>
    <fill>
      <patternFill patternType="solid">
        <fgColor rgb="FFFBE5D6"/>
        <bgColor rgb="FFDBDBDB"/>
      </patternFill>
    </fill>
    <fill>
      <patternFill patternType="solid">
        <fgColor rgb="FFDBDBDB"/>
        <bgColor rgb="FFC5E0B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7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1" xfId="0" applyFont="1" applyFill="1" applyBorder="1"/>
    <xf numFmtId="0" fontId="2" fillId="2" borderId="3" xfId="0" applyFont="1" applyFill="1" applyBorder="1"/>
    <xf numFmtId="0" fontId="2" fillId="0" borderId="3" xfId="0" applyFont="1" applyBorder="1"/>
    <xf numFmtId="0" fontId="2" fillId="3" borderId="4" xfId="0" applyFont="1" applyFill="1" applyBorder="1"/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2" borderId="5" xfId="0" applyFont="1" applyFill="1" applyBorder="1"/>
    <xf numFmtId="0" fontId="2" fillId="2" borderId="7" xfId="0" applyFont="1" applyFill="1" applyBorder="1"/>
    <xf numFmtId="0" fontId="2" fillId="0" borderId="7" xfId="0" applyFont="1" applyBorder="1"/>
    <xf numFmtId="0" fontId="2" fillId="3" borderId="8" xfId="0" applyFont="1" applyFill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1" applyFont="1" applyBorder="1" applyAlignment="1">
      <alignment horizontal="left"/>
    </xf>
    <xf numFmtId="0" fontId="4" fillId="0" borderId="0" xfId="1" applyFont="1" applyAlignment="1">
      <alignment horizontal="left"/>
    </xf>
    <xf numFmtId="2" fontId="0" fillId="0" borderId="4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0" xfId="1" applyFont="1" applyAlignment="1">
      <alignment horizontal="left"/>
    </xf>
    <xf numFmtId="2" fontId="0" fillId="0" borderId="11" xfId="0" applyNumberFormat="1" applyBorder="1"/>
    <xf numFmtId="0" fontId="0" fillId="0" borderId="11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7" xfId="1" applyFont="1" applyBorder="1" applyAlignment="1">
      <alignment horizontal="left"/>
    </xf>
    <xf numFmtId="2" fontId="0" fillId="0" borderId="8" xfId="0" applyNumberFormat="1" applyBorder="1"/>
    <xf numFmtId="2" fontId="0" fillId="0" borderId="9" xfId="0" applyNumberFormat="1" applyBorder="1"/>
    <xf numFmtId="2" fontId="0" fillId="3" borderId="11" xfId="0" applyNumberFormat="1" applyFill="1" applyBorder="1"/>
    <xf numFmtId="0" fontId="4" fillId="0" borderId="1" xfId="1" applyFont="1" applyBorder="1" applyAlignment="1">
      <alignment horizontal="left"/>
    </xf>
    <xf numFmtId="0" fontId="4" fillId="0" borderId="9" xfId="1" applyFont="1" applyBorder="1" applyAlignment="1">
      <alignment horizontal="left"/>
    </xf>
    <xf numFmtId="0" fontId="4" fillId="0" borderId="5" xfId="1" applyFont="1" applyBorder="1" applyAlignment="1">
      <alignment horizontal="left"/>
    </xf>
    <xf numFmtId="2" fontId="0" fillId="0" borderId="5" xfId="0" applyNumberFormat="1" applyBorder="1"/>
    <xf numFmtId="2" fontId="0" fillId="3" borderId="8" xfId="0" applyNumberFormat="1" applyFill="1" applyBorder="1"/>
    <xf numFmtId="0" fontId="4" fillId="0" borderId="3" xfId="1" applyFont="1" applyBorder="1" applyAlignment="1">
      <alignment horizontal="left"/>
    </xf>
    <xf numFmtId="0" fontId="4" fillId="0" borderId="7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6" fillId="0" borderId="0" xfId="0" applyFont="1"/>
    <xf numFmtId="0" fontId="7" fillId="0" borderId="12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5" xfId="0" applyBorder="1"/>
    <xf numFmtId="0" fontId="8" fillId="0" borderId="14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0" fillId="0" borderId="14" xfId="0" applyBorder="1"/>
    <xf numFmtId="0" fontId="7" fillId="4" borderId="14" xfId="0" applyFont="1" applyFill="1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8" fillId="0" borderId="16" xfId="0" applyFont="1" applyBorder="1"/>
    <xf numFmtId="0" fontId="8" fillId="0" borderId="17" xfId="0" applyFont="1" applyBorder="1"/>
    <xf numFmtId="0" fontId="3" fillId="0" borderId="12" xfId="1" applyFont="1" applyBorder="1" applyAlignment="1">
      <alignment horizontal="left"/>
    </xf>
    <xf numFmtId="0" fontId="8" fillId="5" borderId="12" xfId="0" applyFont="1" applyFill="1" applyBorder="1"/>
    <xf numFmtId="2" fontId="0" fillId="0" borderId="16" xfId="0" applyNumberFormat="1" applyBorder="1"/>
    <xf numFmtId="0" fontId="0" fillId="0" borderId="15" xfId="0" applyBorder="1" applyAlignment="1">
      <alignment horizontal="center"/>
    </xf>
    <xf numFmtId="0" fontId="8" fillId="0" borderId="18" xfId="0" applyFont="1" applyBorder="1"/>
    <xf numFmtId="0" fontId="8" fillId="0" borderId="19" xfId="0" applyFont="1" applyBorder="1"/>
    <xf numFmtId="0" fontId="3" fillId="0" borderId="15" xfId="1" applyFont="1" applyBorder="1" applyAlignment="1">
      <alignment horizontal="left"/>
    </xf>
    <xf numFmtId="0" fontId="8" fillId="5" borderId="15" xfId="0" applyFont="1" applyFill="1" applyBorder="1"/>
    <xf numFmtId="2" fontId="0" fillId="0" borderId="15" xfId="0" applyNumberFormat="1" applyBorder="1"/>
    <xf numFmtId="0" fontId="0" fillId="0" borderId="14" xfId="0" applyBorder="1" applyAlignment="1">
      <alignment horizontal="center"/>
    </xf>
    <xf numFmtId="0" fontId="8" fillId="0" borderId="20" xfId="0" applyFont="1" applyBorder="1"/>
    <xf numFmtId="0" fontId="8" fillId="0" borderId="21" xfId="0" applyFont="1" applyBorder="1"/>
    <xf numFmtId="0" fontId="8" fillId="5" borderId="14" xfId="0" applyFont="1" applyFill="1" applyBorder="1"/>
    <xf numFmtId="2" fontId="0" fillId="0" borderId="18" xfId="0" applyNumberFormat="1" applyBorder="1"/>
    <xf numFmtId="2" fontId="0" fillId="0" borderId="14" xfId="0" applyNumberFormat="1" applyBorder="1"/>
    <xf numFmtId="2" fontId="0" fillId="4" borderId="14" xfId="0" applyNumberFormat="1" applyFill="1" applyBorder="1"/>
    <xf numFmtId="0" fontId="4" fillId="0" borderId="15" xfId="1" applyFont="1" applyBorder="1" applyAlignment="1">
      <alignment horizontal="left"/>
    </xf>
    <xf numFmtId="0" fontId="4" fillId="0" borderId="14" xfId="1" applyFont="1" applyBorder="1" applyAlignment="1">
      <alignment horizontal="left"/>
    </xf>
    <xf numFmtId="2" fontId="0" fillId="0" borderId="0" xfId="0" applyNumberFormat="1"/>
    <xf numFmtId="0" fontId="0" fillId="0" borderId="16" xfId="0" applyBorder="1" applyAlignment="1">
      <alignment horizontal="center"/>
    </xf>
    <xf numFmtId="2" fontId="0" fillId="0" borderId="12" xfId="0" applyNumberFormat="1" applyBorder="1"/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tabSelected="1" zoomScaleNormal="100" workbookViewId="0">
      <selection activeCell="B35" sqref="B35"/>
    </sheetView>
  </sheetViews>
  <sheetFormatPr baseColWidth="10" defaultColWidth="8.83203125" defaultRowHeight="15" x14ac:dyDescent="0.2"/>
  <cols>
    <col min="1" max="1" width="32" customWidth="1"/>
    <col min="2" max="2" width="18.6640625" customWidth="1"/>
    <col min="3" max="3" width="13.1640625" style="2" customWidth="1"/>
    <col min="4" max="4" width="19" style="2" customWidth="1"/>
    <col min="5" max="5" width="9.5" style="2" customWidth="1"/>
    <col min="6" max="6" width="9.1640625" customWidth="1"/>
    <col min="7" max="7" width="22.33203125" customWidth="1"/>
    <col min="8" max="8" width="11.5"/>
    <col min="9" max="9" width="22.33203125" customWidth="1"/>
    <col min="10" max="10" width="8.1640625" style="2" customWidth="1"/>
    <col min="11" max="11" width="13.5" style="2" customWidth="1"/>
    <col min="12" max="12" width="11.5" style="2"/>
    <col min="13" max="13" width="12.6640625" customWidth="1"/>
    <col min="14" max="14" width="8.83203125" customWidth="1"/>
    <col min="15" max="15" width="20.6640625" customWidth="1"/>
    <col min="16" max="1025" width="11.5"/>
  </cols>
  <sheetData>
    <row r="1" spans="1:15" s="3" customFormat="1" ht="16" x14ac:dyDescent="0.2">
      <c r="B1" s="4" t="s">
        <v>0</v>
      </c>
      <c r="C1" s="5" t="s">
        <v>1</v>
      </c>
      <c r="D1" s="6" t="s">
        <v>2</v>
      </c>
      <c r="E1" s="7" t="s">
        <v>3</v>
      </c>
      <c r="F1" s="8" t="s">
        <v>4</v>
      </c>
      <c r="G1" s="9" t="s">
        <v>5</v>
      </c>
      <c r="H1" s="8" t="s">
        <v>6</v>
      </c>
      <c r="I1" s="9" t="s">
        <v>5</v>
      </c>
      <c r="J1" s="6" t="s">
        <v>7</v>
      </c>
      <c r="K1" s="7" t="s">
        <v>8</v>
      </c>
      <c r="L1" s="6" t="s">
        <v>9</v>
      </c>
      <c r="M1" s="10" t="s">
        <v>10</v>
      </c>
      <c r="N1" s="4" t="s">
        <v>11</v>
      </c>
      <c r="O1" s="11" t="s">
        <v>12</v>
      </c>
    </row>
    <row r="2" spans="1:15" ht="13.5" customHeight="1" x14ac:dyDescent="0.2">
      <c r="B2" s="12" t="s">
        <v>13</v>
      </c>
      <c r="C2" s="13"/>
      <c r="D2" s="14"/>
      <c r="E2" s="15"/>
      <c r="F2" s="16"/>
      <c r="G2" s="17" t="s">
        <v>14</v>
      </c>
      <c r="H2" s="16"/>
      <c r="I2" s="17" t="s">
        <v>14</v>
      </c>
      <c r="J2" s="14"/>
      <c r="K2" s="15" t="s">
        <v>15</v>
      </c>
      <c r="L2" s="14"/>
      <c r="M2" s="18"/>
      <c r="N2" s="12" t="s">
        <v>16</v>
      </c>
      <c r="O2" s="19" t="s">
        <v>17</v>
      </c>
    </row>
    <row r="3" spans="1:15" x14ac:dyDescent="0.2">
      <c r="A3" t="s">
        <v>18</v>
      </c>
      <c r="B3" s="20" t="s">
        <v>19</v>
      </c>
      <c r="C3" s="21">
        <v>19849</v>
      </c>
      <c r="D3" s="22">
        <v>7.09</v>
      </c>
      <c r="E3" s="23">
        <v>1</v>
      </c>
      <c r="F3" s="20">
        <v>1</v>
      </c>
      <c r="G3" s="24" t="s">
        <v>20</v>
      </c>
      <c r="H3" s="20">
        <v>34</v>
      </c>
      <c r="I3" s="25" t="s">
        <v>21</v>
      </c>
      <c r="J3" s="22" t="s">
        <v>22</v>
      </c>
      <c r="K3" s="23">
        <v>35</v>
      </c>
      <c r="L3" s="22">
        <v>16.2</v>
      </c>
      <c r="M3" s="26">
        <f t="shared" ref="M3:M36" si="0">(125/L3)</f>
        <v>7.7160493827160499</v>
      </c>
      <c r="N3" s="20"/>
      <c r="O3" s="27"/>
    </row>
    <row r="4" spans="1:15" x14ac:dyDescent="0.2">
      <c r="A4" t="s">
        <v>23</v>
      </c>
      <c r="B4" s="28"/>
      <c r="C4" s="29">
        <v>19838</v>
      </c>
      <c r="D4" s="30">
        <v>10.7</v>
      </c>
      <c r="E4" s="2">
        <v>2</v>
      </c>
      <c r="F4" s="28">
        <v>2</v>
      </c>
      <c r="G4" s="31" t="s">
        <v>24</v>
      </c>
      <c r="H4" s="28">
        <v>33</v>
      </c>
      <c r="I4" s="25" t="s">
        <v>25</v>
      </c>
      <c r="J4" s="30" t="s">
        <v>22</v>
      </c>
      <c r="K4" s="2">
        <v>28</v>
      </c>
      <c r="L4" s="30">
        <v>28</v>
      </c>
      <c r="M4" s="32">
        <f t="shared" si="0"/>
        <v>4.4642857142857144</v>
      </c>
      <c r="N4" s="28"/>
      <c r="O4" s="33"/>
    </row>
    <row r="5" spans="1:15" x14ac:dyDescent="0.2">
      <c r="A5" t="s">
        <v>26</v>
      </c>
      <c r="B5" s="28"/>
      <c r="C5" s="29">
        <v>19847</v>
      </c>
      <c r="D5" s="30">
        <v>2.92</v>
      </c>
      <c r="E5" s="2">
        <v>3</v>
      </c>
      <c r="F5" s="28">
        <v>3</v>
      </c>
      <c r="G5" s="31" t="s">
        <v>27</v>
      </c>
      <c r="H5" s="28">
        <v>32</v>
      </c>
      <c r="I5" s="25" t="s">
        <v>28</v>
      </c>
      <c r="J5" s="30" t="s">
        <v>22</v>
      </c>
      <c r="K5" s="2">
        <v>1.42</v>
      </c>
      <c r="L5" s="30">
        <v>4.68</v>
      </c>
      <c r="M5" s="32">
        <f t="shared" si="0"/>
        <v>26.70940170940171</v>
      </c>
      <c r="N5" s="28"/>
      <c r="O5" s="33"/>
    </row>
    <row r="6" spans="1:15" x14ac:dyDescent="0.2">
      <c r="A6" t="s">
        <v>29</v>
      </c>
      <c r="B6" s="28"/>
      <c r="C6" s="29">
        <v>19851</v>
      </c>
      <c r="D6" s="30">
        <v>4.0199999999999996</v>
      </c>
      <c r="E6" s="2">
        <v>4</v>
      </c>
      <c r="F6" s="28">
        <v>4</v>
      </c>
      <c r="G6" s="31" t="s">
        <v>30</v>
      </c>
      <c r="H6" s="28">
        <v>31</v>
      </c>
      <c r="I6" s="25" t="s">
        <v>31</v>
      </c>
      <c r="J6" s="30" t="s">
        <v>22</v>
      </c>
      <c r="K6" s="2">
        <v>18.8</v>
      </c>
      <c r="L6" s="30">
        <v>18.8</v>
      </c>
      <c r="M6" s="32">
        <f t="shared" si="0"/>
        <v>6.6489361702127656</v>
      </c>
      <c r="N6" s="28"/>
      <c r="O6" s="33"/>
    </row>
    <row r="7" spans="1:15" x14ac:dyDescent="0.2">
      <c r="A7" t="s">
        <v>32</v>
      </c>
      <c r="B7" s="28"/>
      <c r="C7" s="29">
        <v>19844</v>
      </c>
      <c r="D7" s="30">
        <v>3.96</v>
      </c>
      <c r="E7" s="2">
        <v>5</v>
      </c>
      <c r="F7" s="28">
        <v>5</v>
      </c>
      <c r="G7" s="31" t="s">
        <v>33</v>
      </c>
      <c r="H7" s="28">
        <v>30</v>
      </c>
      <c r="I7" s="25" t="s">
        <v>34</v>
      </c>
      <c r="J7" s="30" t="s">
        <v>22</v>
      </c>
      <c r="K7" s="2">
        <v>17.399999999999999</v>
      </c>
      <c r="L7" s="30">
        <v>17.399999999999999</v>
      </c>
      <c r="M7" s="32">
        <f t="shared" si="0"/>
        <v>7.1839080459770122</v>
      </c>
      <c r="N7" s="28"/>
      <c r="O7" s="33"/>
    </row>
    <row r="8" spans="1:15" x14ac:dyDescent="0.2">
      <c r="A8" t="s">
        <v>35</v>
      </c>
      <c r="B8" s="28"/>
      <c r="C8" s="29">
        <v>19843</v>
      </c>
      <c r="D8" s="30">
        <v>11.5</v>
      </c>
      <c r="E8" s="2">
        <v>6</v>
      </c>
      <c r="F8" s="28">
        <v>6</v>
      </c>
      <c r="G8" s="31" t="s">
        <v>36</v>
      </c>
      <c r="H8" s="28">
        <v>29</v>
      </c>
      <c r="I8" s="25" t="s">
        <v>37</v>
      </c>
      <c r="J8" s="30" t="s">
        <v>38</v>
      </c>
      <c r="K8" s="2">
        <v>2.34</v>
      </c>
      <c r="L8" s="30">
        <v>2.34</v>
      </c>
      <c r="M8" s="32">
        <f t="shared" si="0"/>
        <v>53.418803418803421</v>
      </c>
      <c r="N8" s="28"/>
      <c r="O8" s="33"/>
    </row>
    <row r="9" spans="1:15" x14ac:dyDescent="0.2">
      <c r="A9" t="s">
        <v>39</v>
      </c>
      <c r="B9" s="34"/>
      <c r="C9" s="35">
        <v>19845</v>
      </c>
      <c r="D9" s="36">
        <v>1.86</v>
      </c>
      <c r="E9" s="37">
        <v>7</v>
      </c>
      <c r="F9" s="34">
        <v>7</v>
      </c>
      <c r="G9" s="38" t="s">
        <v>40</v>
      </c>
      <c r="H9" s="34">
        <v>28</v>
      </c>
      <c r="I9" s="25" t="s">
        <v>41</v>
      </c>
      <c r="J9" s="36" t="s">
        <v>38</v>
      </c>
      <c r="K9" s="37">
        <v>7.79</v>
      </c>
      <c r="L9" s="36">
        <v>7.79</v>
      </c>
      <c r="M9" s="39">
        <f t="shared" si="0"/>
        <v>16.046213093709884</v>
      </c>
      <c r="N9" s="40">
        <f>SUM(M3:M9)</f>
        <v>122.18759753510655</v>
      </c>
      <c r="O9" s="41">
        <f>SUM(L3:L9)/7</f>
        <v>13.601428571428574</v>
      </c>
    </row>
    <row r="10" spans="1:15" x14ac:dyDescent="0.2">
      <c r="A10" t="s">
        <v>42</v>
      </c>
      <c r="B10" s="20" t="s">
        <v>43</v>
      </c>
      <c r="C10" s="21" t="s">
        <v>44</v>
      </c>
      <c r="D10" s="22">
        <v>4.84</v>
      </c>
      <c r="E10" s="23">
        <v>8</v>
      </c>
      <c r="F10" s="20">
        <v>8</v>
      </c>
      <c r="G10" s="31" t="s">
        <v>45</v>
      </c>
      <c r="H10" s="20">
        <v>27</v>
      </c>
      <c r="I10" s="42" t="s">
        <v>46</v>
      </c>
      <c r="J10" s="22" t="s">
        <v>38</v>
      </c>
      <c r="K10" s="23">
        <v>37.1</v>
      </c>
      <c r="L10" s="22">
        <v>11.3</v>
      </c>
      <c r="M10" s="26">
        <f t="shared" si="0"/>
        <v>11.061946902654867</v>
      </c>
      <c r="N10" s="20"/>
      <c r="O10" s="27"/>
    </row>
    <row r="11" spans="1:15" x14ac:dyDescent="0.2">
      <c r="A11" t="s">
        <v>47</v>
      </c>
      <c r="B11" s="28"/>
      <c r="C11" s="29">
        <v>19850</v>
      </c>
      <c r="D11" s="30">
        <v>2.64</v>
      </c>
      <c r="E11" s="2">
        <v>9</v>
      </c>
      <c r="F11" s="28">
        <v>9</v>
      </c>
      <c r="G11" s="31" t="s">
        <v>48</v>
      </c>
      <c r="H11" s="28">
        <v>26</v>
      </c>
      <c r="I11" s="43" t="s">
        <v>49</v>
      </c>
      <c r="J11" s="30" t="s">
        <v>38</v>
      </c>
      <c r="K11" s="2">
        <v>5.92</v>
      </c>
      <c r="L11" s="30">
        <v>5.92</v>
      </c>
      <c r="M11" s="32">
        <f t="shared" si="0"/>
        <v>21.114864864864867</v>
      </c>
      <c r="N11" s="28"/>
      <c r="O11" s="33"/>
    </row>
    <row r="12" spans="1:15" x14ac:dyDescent="0.2">
      <c r="A12" t="s">
        <v>50</v>
      </c>
      <c r="B12" s="28"/>
      <c r="C12" s="29">
        <v>19842</v>
      </c>
      <c r="D12" s="30">
        <v>4.33</v>
      </c>
      <c r="E12" s="2">
        <v>10</v>
      </c>
      <c r="F12" s="28">
        <v>10</v>
      </c>
      <c r="G12" s="31" t="s">
        <v>51</v>
      </c>
      <c r="H12" s="28">
        <v>25</v>
      </c>
      <c r="I12" s="43" t="s">
        <v>52</v>
      </c>
      <c r="J12" s="30" t="s">
        <v>38</v>
      </c>
      <c r="K12" s="2">
        <v>2.36</v>
      </c>
      <c r="L12" s="30">
        <v>2.36</v>
      </c>
      <c r="M12" s="32">
        <f t="shared" si="0"/>
        <v>52.96610169491526</v>
      </c>
      <c r="N12" s="28"/>
      <c r="O12" s="33"/>
    </row>
    <row r="13" spans="1:15" x14ac:dyDescent="0.2">
      <c r="A13" t="s">
        <v>53</v>
      </c>
      <c r="B13" s="28"/>
      <c r="C13" s="29">
        <v>19839</v>
      </c>
      <c r="D13" s="30">
        <v>3.13</v>
      </c>
      <c r="E13" s="2">
        <v>11</v>
      </c>
      <c r="F13" s="28">
        <v>11</v>
      </c>
      <c r="G13" s="25" t="s">
        <v>54</v>
      </c>
      <c r="H13" s="28">
        <v>24</v>
      </c>
      <c r="I13" s="43" t="s">
        <v>55</v>
      </c>
      <c r="J13" s="30" t="s">
        <v>38</v>
      </c>
      <c r="K13" s="2">
        <v>4.24</v>
      </c>
      <c r="L13" s="30">
        <v>4.24</v>
      </c>
      <c r="M13" s="32">
        <f t="shared" si="0"/>
        <v>29.481132075471695</v>
      </c>
      <c r="N13" s="28"/>
      <c r="O13" s="33"/>
    </row>
    <row r="14" spans="1:15" x14ac:dyDescent="0.2">
      <c r="A14" t="s">
        <v>56</v>
      </c>
      <c r="B14" s="28"/>
      <c r="C14" s="29">
        <v>19848</v>
      </c>
      <c r="D14" s="30">
        <v>3.07</v>
      </c>
      <c r="E14" s="2">
        <v>12</v>
      </c>
      <c r="F14" s="28">
        <v>12</v>
      </c>
      <c r="G14" s="25" t="s">
        <v>57</v>
      </c>
      <c r="H14" s="28">
        <v>23</v>
      </c>
      <c r="I14" s="43" t="s">
        <v>58</v>
      </c>
      <c r="J14" s="30" t="s">
        <v>59</v>
      </c>
      <c r="K14" s="2">
        <v>34.9</v>
      </c>
      <c r="L14" s="30">
        <v>34.9</v>
      </c>
      <c r="M14" s="32">
        <f t="shared" si="0"/>
        <v>3.5816618911174785</v>
      </c>
      <c r="N14" s="28"/>
      <c r="O14" s="33"/>
    </row>
    <row r="15" spans="1:15" x14ac:dyDescent="0.2">
      <c r="A15" t="s">
        <v>60</v>
      </c>
      <c r="B15" s="28"/>
      <c r="C15" s="29">
        <v>19840</v>
      </c>
      <c r="D15" s="30">
        <v>4.96</v>
      </c>
      <c r="E15" s="2">
        <v>13</v>
      </c>
      <c r="F15" s="28">
        <v>13</v>
      </c>
      <c r="G15" s="25" t="s">
        <v>61</v>
      </c>
      <c r="H15" s="28">
        <v>22</v>
      </c>
      <c r="I15" s="43" t="s">
        <v>62</v>
      </c>
      <c r="J15" s="30" t="s">
        <v>59</v>
      </c>
      <c r="K15" s="2">
        <v>33.6</v>
      </c>
      <c r="L15" s="30">
        <v>12.4</v>
      </c>
      <c r="M15" s="32">
        <f t="shared" si="0"/>
        <v>10.080645161290322</v>
      </c>
      <c r="N15" s="28"/>
      <c r="O15" s="33"/>
    </row>
    <row r="16" spans="1:15" x14ac:dyDescent="0.2">
      <c r="A16" t="s">
        <v>63</v>
      </c>
      <c r="B16" s="34"/>
      <c r="C16" s="35">
        <v>19841</v>
      </c>
      <c r="D16" s="36">
        <v>4.88</v>
      </c>
      <c r="E16" s="37">
        <v>14</v>
      </c>
      <c r="F16" s="34">
        <v>14</v>
      </c>
      <c r="G16" s="25" t="s">
        <v>64</v>
      </c>
      <c r="H16" s="34">
        <v>21</v>
      </c>
      <c r="I16" s="44" t="s">
        <v>65</v>
      </c>
      <c r="J16" s="36" t="s">
        <v>59</v>
      </c>
      <c r="K16" s="37">
        <v>4.88</v>
      </c>
      <c r="L16" s="36">
        <v>4.88</v>
      </c>
      <c r="M16" s="39">
        <f t="shared" si="0"/>
        <v>25.614754098360656</v>
      </c>
      <c r="N16" s="45">
        <f>SUM(M10:M16)</f>
        <v>153.90110668867516</v>
      </c>
      <c r="O16" s="46">
        <f>SUM(L10:L16)/7</f>
        <v>10.857142857142858</v>
      </c>
    </row>
    <row r="17" spans="1:15" x14ac:dyDescent="0.2">
      <c r="A17" t="s">
        <v>66</v>
      </c>
      <c r="B17" s="20" t="s">
        <v>67</v>
      </c>
      <c r="C17" s="21">
        <v>13556</v>
      </c>
      <c r="D17" s="22">
        <v>3.52</v>
      </c>
      <c r="E17" s="23">
        <v>15</v>
      </c>
      <c r="F17" s="20">
        <v>15</v>
      </c>
      <c r="G17" s="47" t="s">
        <v>68</v>
      </c>
      <c r="H17" s="20">
        <v>20</v>
      </c>
      <c r="I17" s="25" t="s">
        <v>69</v>
      </c>
      <c r="J17" s="22" t="s">
        <v>59</v>
      </c>
      <c r="K17" s="23">
        <v>1.23</v>
      </c>
      <c r="L17" s="22">
        <v>1.23</v>
      </c>
      <c r="M17" s="26">
        <f t="shared" si="0"/>
        <v>101.6260162601626</v>
      </c>
      <c r="N17" s="28"/>
      <c r="O17" s="32"/>
    </row>
    <row r="18" spans="1:15" x14ac:dyDescent="0.2">
      <c r="A18" t="s">
        <v>70</v>
      </c>
      <c r="B18" s="28"/>
      <c r="C18" s="29">
        <v>19837</v>
      </c>
      <c r="D18" s="30">
        <v>4.45</v>
      </c>
      <c r="E18" s="2">
        <v>16</v>
      </c>
      <c r="F18" s="28">
        <v>16</v>
      </c>
      <c r="G18" s="25" t="s">
        <v>71</v>
      </c>
      <c r="H18" s="28">
        <v>19</v>
      </c>
      <c r="I18" s="25" t="s">
        <v>72</v>
      </c>
      <c r="J18" s="30" t="s">
        <v>59</v>
      </c>
      <c r="K18" s="2">
        <v>3.52</v>
      </c>
      <c r="L18" s="30">
        <v>3.52</v>
      </c>
      <c r="M18" s="32">
        <f t="shared" si="0"/>
        <v>35.511363636363633</v>
      </c>
      <c r="N18" s="28"/>
      <c r="O18" s="32"/>
    </row>
    <row r="19" spans="1:15" x14ac:dyDescent="0.2">
      <c r="A19" t="s">
        <v>73</v>
      </c>
      <c r="B19" s="28"/>
      <c r="C19" s="29">
        <v>19555</v>
      </c>
      <c r="D19" s="30">
        <v>6.48</v>
      </c>
      <c r="E19" s="2">
        <v>17</v>
      </c>
      <c r="F19" s="28">
        <v>17</v>
      </c>
      <c r="G19" s="25" t="s">
        <v>74</v>
      </c>
      <c r="H19" s="28">
        <v>18</v>
      </c>
      <c r="I19" s="25" t="s">
        <v>75</v>
      </c>
      <c r="J19" s="30" t="s">
        <v>59</v>
      </c>
      <c r="K19" s="2">
        <v>34.4</v>
      </c>
      <c r="L19" s="30">
        <v>17</v>
      </c>
      <c r="M19" s="32">
        <f t="shared" si="0"/>
        <v>7.3529411764705879</v>
      </c>
      <c r="N19" s="28"/>
      <c r="O19" s="32"/>
    </row>
    <row r="20" spans="1:15" x14ac:dyDescent="0.2">
      <c r="A20" t="s">
        <v>76</v>
      </c>
      <c r="B20" s="28"/>
      <c r="C20" s="29">
        <v>13742</v>
      </c>
      <c r="D20" s="30">
        <v>5.8</v>
      </c>
      <c r="E20" s="2">
        <v>18</v>
      </c>
      <c r="F20" s="28">
        <v>18</v>
      </c>
      <c r="G20" s="25" t="s">
        <v>75</v>
      </c>
      <c r="H20" s="28">
        <v>17</v>
      </c>
      <c r="I20" s="25" t="s">
        <v>74</v>
      </c>
      <c r="J20" s="30" t="s">
        <v>59</v>
      </c>
      <c r="K20" s="2">
        <v>16</v>
      </c>
      <c r="L20" s="30">
        <v>16</v>
      </c>
      <c r="M20" s="32">
        <f t="shared" si="0"/>
        <v>7.8125</v>
      </c>
      <c r="N20" s="28"/>
      <c r="O20" s="32"/>
    </row>
    <row r="21" spans="1:15" x14ac:dyDescent="0.2">
      <c r="A21" t="s">
        <v>77</v>
      </c>
      <c r="B21" s="28"/>
      <c r="C21" s="29">
        <v>19852</v>
      </c>
      <c r="D21" s="30">
        <v>2.93</v>
      </c>
      <c r="E21" s="2">
        <v>19</v>
      </c>
      <c r="F21" s="28">
        <v>19</v>
      </c>
      <c r="G21" s="25" t="s">
        <v>72</v>
      </c>
      <c r="H21" s="28">
        <v>16</v>
      </c>
      <c r="I21" s="25" t="s">
        <v>71</v>
      </c>
      <c r="J21" s="30" t="s">
        <v>59</v>
      </c>
      <c r="K21" s="2">
        <v>22.7</v>
      </c>
      <c r="L21" s="30">
        <v>22.7</v>
      </c>
      <c r="M21" s="32">
        <f t="shared" si="0"/>
        <v>5.5066079295154191</v>
      </c>
      <c r="N21" s="28"/>
      <c r="O21" s="32"/>
    </row>
    <row r="22" spans="1:15" x14ac:dyDescent="0.2">
      <c r="A22" t="s">
        <v>78</v>
      </c>
      <c r="B22" s="28"/>
      <c r="C22" s="29">
        <v>19836</v>
      </c>
      <c r="D22" s="30">
        <v>2.5499999999999998</v>
      </c>
      <c r="E22" s="2">
        <v>20</v>
      </c>
      <c r="F22" s="28">
        <v>20</v>
      </c>
      <c r="G22" s="25" t="s">
        <v>69</v>
      </c>
      <c r="H22" s="28">
        <v>15</v>
      </c>
      <c r="I22" s="25" t="s">
        <v>68</v>
      </c>
      <c r="J22" s="30" t="s">
        <v>59</v>
      </c>
      <c r="K22" s="2">
        <v>18.8</v>
      </c>
      <c r="L22" s="30">
        <v>18.8</v>
      </c>
      <c r="M22" s="32">
        <f t="shared" si="0"/>
        <v>6.6489361702127656</v>
      </c>
      <c r="N22" s="28"/>
      <c r="O22" s="32"/>
    </row>
    <row r="23" spans="1:15" x14ac:dyDescent="0.2">
      <c r="A23" t="s">
        <v>79</v>
      </c>
      <c r="B23" s="34"/>
      <c r="C23" s="35">
        <v>19835</v>
      </c>
      <c r="D23" s="36">
        <v>2.14</v>
      </c>
      <c r="E23" s="37">
        <v>21</v>
      </c>
      <c r="F23" s="34">
        <v>21</v>
      </c>
      <c r="G23" s="48" t="s">
        <v>65</v>
      </c>
      <c r="H23" s="34">
        <v>14</v>
      </c>
      <c r="I23" s="25" t="s">
        <v>64</v>
      </c>
      <c r="J23" s="36" t="s">
        <v>59</v>
      </c>
      <c r="K23" s="37">
        <v>5.34</v>
      </c>
      <c r="L23" s="36">
        <v>5.34</v>
      </c>
      <c r="M23" s="39">
        <f t="shared" si="0"/>
        <v>23.408239700374533</v>
      </c>
      <c r="N23" s="40">
        <f>SUM(M17:M23)</f>
        <v>187.86660487309953</v>
      </c>
      <c r="O23" s="41">
        <f>SUM(L17:L23)/7</f>
        <v>12.084285714285715</v>
      </c>
    </row>
    <row r="24" spans="1:15" x14ac:dyDescent="0.2">
      <c r="A24" t="s">
        <v>80</v>
      </c>
      <c r="B24" s="20" t="s">
        <v>81</v>
      </c>
      <c r="C24" s="21" t="s">
        <v>82</v>
      </c>
      <c r="D24" s="22">
        <v>5.92</v>
      </c>
      <c r="E24" s="23" t="s">
        <v>83</v>
      </c>
      <c r="F24" s="20">
        <v>22</v>
      </c>
      <c r="G24" s="25" t="s">
        <v>62</v>
      </c>
      <c r="H24" s="20">
        <v>13</v>
      </c>
      <c r="I24" s="42" t="s">
        <v>61</v>
      </c>
      <c r="J24" s="22" t="s">
        <v>84</v>
      </c>
      <c r="K24" s="23">
        <v>31.6</v>
      </c>
      <c r="L24" s="22">
        <v>4.76</v>
      </c>
      <c r="M24" s="26">
        <f t="shared" si="0"/>
        <v>26.260504201680675</v>
      </c>
      <c r="N24" s="20"/>
      <c r="O24" s="26"/>
    </row>
    <row r="25" spans="1:15" x14ac:dyDescent="0.2">
      <c r="A25" t="s">
        <v>85</v>
      </c>
      <c r="B25" s="28"/>
      <c r="C25" s="29" t="s">
        <v>86</v>
      </c>
      <c r="D25" s="30">
        <v>3.54</v>
      </c>
      <c r="E25" s="2" t="s">
        <v>87</v>
      </c>
      <c r="F25" s="28">
        <v>23</v>
      </c>
      <c r="G25" s="25" t="s">
        <v>58</v>
      </c>
      <c r="H25" s="28">
        <v>12</v>
      </c>
      <c r="I25" s="43" t="s">
        <v>57</v>
      </c>
      <c r="J25" s="30" t="s">
        <v>84</v>
      </c>
      <c r="K25" s="2">
        <v>32.1</v>
      </c>
      <c r="L25" s="30">
        <v>3.72</v>
      </c>
      <c r="M25" s="32">
        <f t="shared" si="0"/>
        <v>33.602150537634408</v>
      </c>
      <c r="N25" s="28"/>
      <c r="O25" s="32"/>
    </row>
    <row r="26" spans="1:15" x14ac:dyDescent="0.2">
      <c r="A26" t="s">
        <v>88</v>
      </c>
      <c r="B26" s="28"/>
      <c r="C26" s="29" t="s">
        <v>89</v>
      </c>
      <c r="D26" s="30">
        <v>5.18</v>
      </c>
      <c r="E26" s="2" t="s">
        <v>90</v>
      </c>
      <c r="F26" s="28">
        <v>24</v>
      </c>
      <c r="G26" s="25" t="s">
        <v>55</v>
      </c>
      <c r="H26" s="28">
        <v>11</v>
      </c>
      <c r="I26" s="43" t="s">
        <v>54</v>
      </c>
      <c r="J26" s="30" t="s">
        <v>84</v>
      </c>
      <c r="K26" s="2">
        <v>34.6</v>
      </c>
      <c r="L26" s="30">
        <v>8.91</v>
      </c>
      <c r="M26" s="32">
        <f t="shared" si="0"/>
        <v>14.029180695847362</v>
      </c>
      <c r="N26" s="28"/>
      <c r="O26" s="32"/>
    </row>
    <row r="27" spans="1:15" x14ac:dyDescent="0.2">
      <c r="A27" t="s">
        <v>91</v>
      </c>
      <c r="B27" s="28"/>
      <c r="C27" s="29" t="s">
        <v>92</v>
      </c>
      <c r="D27" s="30">
        <v>2.5099999999999998</v>
      </c>
      <c r="E27" s="2" t="s">
        <v>93</v>
      </c>
      <c r="F27" s="28">
        <v>25</v>
      </c>
      <c r="G27" s="25" t="s">
        <v>52</v>
      </c>
      <c r="H27" s="28">
        <v>10</v>
      </c>
      <c r="I27" s="49" t="s">
        <v>51</v>
      </c>
      <c r="J27" s="30" t="s">
        <v>84</v>
      </c>
      <c r="K27" s="2">
        <v>28.1</v>
      </c>
      <c r="L27" s="30">
        <v>28.1</v>
      </c>
      <c r="M27" s="32">
        <f t="shared" si="0"/>
        <v>4.4483985765124556</v>
      </c>
      <c r="N27" s="28"/>
      <c r="O27" s="32"/>
    </row>
    <row r="28" spans="1:15" x14ac:dyDescent="0.2">
      <c r="A28" t="s">
        <v>94</v>
      </c>
      <c r="B28" s="28"/>
      <c r="C28" s="29" t="s">
        <v>95</v>
      </c>
      <c r="D28" s="30">
        <v>3.61</v>
      </c>
      <c r="E28" s="2" t="s">
        <v>96</v>
      </c>
      <c r="F28" s="28">
        <v>26</v>
      </c>
      <c r="G28" s="25" t="s">
        <v>49</v>
      </c>
      <c r="H28" s="28">
        <v>9</v>
      </c>
      <c r="I28" s="49" t="s">
        <v>48</v>
      </c>
      <c r="J28" s="30" t="s">
        <v>84</v>
      </c>
      <c r="K28" s="2">
        <v>39.700000000000003</v>
      </c>
      <c r="L28" s="30">
        <v>5.37</v>
      </c>
      <c r="M28" s="32">
        <f t="shared" si="0"/>
        <v>23.277467411545622</v>
      </c>
      <c r="N28" s="28"/>
      <c r="O28" s="32"/>
    </row>
    <row r="29" spans="1:15" x14ac:dyDescent="0.2">
      <c r="A29" t="s">
        <v>97</v>
      </c>
      <c r="B29" s="28"/>
      <c r="C29" s="29" t="s">
        <v>98</v>
      </c>
      <c r="D29" s="30">
        <v>2.6</v>
      </c>
      <c r="E29" s="2" t="s">
        <v>99</v>
      </c>
      <c r="F29" s="28">
        <v>27</v>
      </c>
      <c r="G29" s="25" t="s">
        <v>46</v>
      </c>
      <c r="H29" s="28">
        <v>8</v>
      </c>
      <c r="I29" s="49" t="s">
        <v>45</v>
      </c>
      <c r="J29" s="30" t="s">
        <v>84</v>
      </c>
      <c r="K29" s="2">
        <v>39.5</v>
      </c>
      <c r="L29" s="30">
        <v>4.16</v>
      </c>
      <c r="M29" s="32">
        <f t="shared" si="0"/>
        <v>30.048076923076923</v>
      </c>
      <c r="N29" s="28"/>
      <c r="O29" s="32"/>
    </row>
    <row r="30" spans="1:15" x14ac:dyDescent="0.2">
      <c r="A30" t="s">
        <v>100</v>
      </c>
      <c r="B30" s="34"/>
      <c r="C30" s="35" t="s">
        <v>101</v>
      </c>
      <c r="D30" s="36">
        <v>2.94</v>
      </c>
      <c r="E30" s="37" t="s">
        <v>102</v>
      </c>
      <c r="F30" s="34">
        <v>28</v>
      </c>
      <c r="G30" s="25" t="s">
        <v>41</v>
      </c>
      <c r="H30" s="34">
        <v>7</v>
      </c>
      <c r="I30" s="50" t="s">
        <v>40</v>
      </c>
      <c r="J30" s="36" t="s">
        <v>84</v>
      </c>
      <c r="K30" s="37">
        <v>28.4</v>
      </c>
      <c r="L30" s="36">
        <v>28.4</v>
      </c>
      <c r="M30" s="39">
        <f t="shared" si="0"/>
        <v>4.4014084507042259</v>
      </c>
      <c r="N30" s="45">
        <f>SUM(M24:M30)</f>
        <v>136.06718679700168</v>
      </c>
      <c r="O30" s="46">
        <f>SUM(L24:L30)/7</f>
        <v>11.917142857142855</v>
      </c>
    </row>
    <row r="31" spans="1:15" x14ac:dyDescent="0.2">
      <c r="A31" t="s">
        <v>103</v>
      </c>
      <c r="B31" s="20" t="s">
        <v>104</v>
      </c>
      <c r="C31" s="29" t="s">
        <v>105</v>
      </c>
      <c r="D31" s="30">
        <v>3.6</v>
      </c>
      <c r="E31" s="2" t="s">
        <v>106</v>
      </c>
      <c r="F31" s="28">
        <v>29</v>
      </c>
      <c r="G31" s="47" t="s">
        <v>37</v>
      </c>
      <c r="H31" s="28">
        <v>6</v>
      </c>
      <c r="I31" s="51" t="s">
        <v>36</v>
      </c>
      <c r="J31" s="30" t="s">
        <v>84</v>
      </c>
      <c r="K31" s="2">
        <v>32.700000000000003</v>
      </c>
      <c r="L31" s="30">
        <v>2.1</v>
      </c>
      <c r="M31" s="32">
        <f t="shared" si="0"/>
        <v>59.523809523809518</v>
      </c>
      <c r="N31" s="28"/>
      <c r="O31" s="32"/>
    </row>
    <row r="32" spans="1:15" x14ac:dyDescent="0.2">
      <c r="A32" t="s">
        <v>107</v>
      </c>
      <c r="B32" s="28"/>
      <c r="C32" s="29" t="s">
        <v>108</v>
      </c>
      <c r="D32" s="30">
        <v>2.4900000000000002</v>
      </c>
      <c r="E32" s="2" t="s">
        <v>109</v>
      </c>
      <c r="F32" s="28">
        <v>30</v>
      </c>
      <c r="G32" s="25" t="s">
        <v>34</v>
      </c>
      <c r="H32" s="28">
        <v>5</v>
      </c>
      <c r="I32" s="49" t="s">
        <v>33</v>
      </c>
      <c r="J32" s="30" t="s">
        <v>84</v>
      </c>
      <c r="K32" s="2">
        <v>26.4</v>
      </c>
      <c r="L32" s="30">
        <v>26.4</v>
      </c>
      <c r="M32" s="32">
        <f t="shared" si="0"/>
        <v>4.7348484848484853</v>
      </c>
      <c r="N32" s="28"/>
      <c r="O32" s="32"/>
    </row>
    <row r="33" spans="1:15" x14ac:dyDescent="0.2">
      <c r="A33" t="s">
        <v>110</v>
      </c>
      <c r="B33" s="28"/>
      <c r="C33" s="29" t="s">
        <v>111</v>
      </c>
      <c r="D33" s="30">
        <v>1.91</v>
      </c>
      <c r="E33" s="2" t="s">
        <v>112</v>
      </c>
      <c r="F33" s="28">
        <v>31</v>
      </c>
      <c r="G33" s="25" t="s">
        <v>31</v>
      </c>
      <c r="H33" s="28">
        <v>4</v>
      </c>
      <c r="I33" s="49" t="s">
        <v>30</v>
      </c>
      <c r="J33" s="30" t="s">
        <v>84</v>
      </c>
      <c r="K33" s="2">
        <v>23.8</v>
      </c>
      <c r="L33" s="30">
        <v>23.8</v>
      </c>
      <c r="M33" s="32">
        <f t="shared" si="0"/>
        <v>5.2521008403361344</v>
      </c>
      <c r="N33" s="28"/>
      <c r="O33" s="32"/>
    </row>
    <row r="34" spans="1:15" x14ac:dyDescent="0.2">
      <c r="A34" t="s">
        <v>113</v>
      </c>
      <c r="B34" s="28"/>
      <c r="C34" s="29" t="s">
        <v>114</v>
      </c>
      <c r="D34" s="30">
        <v>2.57</v>
      </c>
      <c r="E34" s="2" t="s">
        <v>115</v>
      </c>
      <c r="F34" s="28">
        <v>32</v>
      </c>
      <c r="G34" s="25" t="s">
        <v>28</v>
      </c>
      <c r="H34" s="28">
        <v>3</v>
      </c>
      <c r="I34" s="49" t="s">
        <v>27</v>
      </c>
      <c r="J34" s="30" t="s">
        <v>84</v>
      </c>
      <c r="K34" s="2">
        <v>35.6</v>
      </c>
      <c r="L34" s="30">
        <v>8.16</v>
      </c>
      <c r="M34" s="32">
        <f t="shared" si="0"/>
        <v>15.318627450980392</v>
      </c>
      <c r="N34" s="28"/>
      <c r="O34" s="32"/>
    </row>
    <row r="35" spans="1:15" x14ac:dyDescent="0.2">
      <c r="A35" t="s">
        <v>116</v>
      </c>
      <c r="B35" s="28"/>
      <c r="C35" s="29" t="s">
        <v>117</v>
      </c>
      <c r="D35" s="30">
        <v>1.82</v>
      </c>
      <c r="E35" s="2" t="s">
        <v>118</v>
      </c>
      <c r="F35" s="28">
        <v>33</v>
      </c>
      <c r="G35" s="25" t="s">
        <v>25</v>
      </c>
      <c r="H35" s="28">
        <v>2</v>
      </c>
      <c r="I35" s="49" t="s">
        <v>24</v>
      </c>
      <c r="J35" s="30" t="s">
        <v>84</v>
      </c>
      <c r="K35" s="2">
        <v>22</v>
      </c>
      <c r="L35" s="30">
        <v>22</v>
      </c>
      <c r="M35" s="32">
        <f t="shared" si="0"/>
        <v>5.6818181818181817</v>
      </c>
      <c r="N35" s="28"/>
      <c r="O35" s="32"/>
    </row>
    <row r="36" spans="1:15" x14ac:dyDescent="0.2">
      <c r="A36" t="s">
        <v>119</v>
      </c>
      <c r="B36" s="34"/>
      <c r="C36" s="35" t="s">
        <v>120</v>
      </c>
      <c r="D36" s="36">
        <v>0</v>
      </c>
      <c r="E36" s="37" t="s">
        <v>121</v>
      </c>
      <c r="F36" s="34">
        <v>34</v>
      </c>
      <c r="G36" s="48" t="s">
        <v>21</v>
      </c>
      <c r="H36" s="34">
        <v>1</v>
      </c>
      <c r="I36" s="50" t="s">
        <v>20</v>
      </c>
      <c r="J36" s="36" t="s">
        <v>84</v>
      </c>
      <c r="K36" s="37">
        <v>20.7</v>
      </c>
      <c r="L36" s="52">
        <v>20.7</v>
      </c>
      <c r="M36" s="39">
        <f t="shared" si="0"/>
        <v>6.0386473429951693</v>
      </c>
      <c r="N36" s="45">
        <f>SUM(M31:M36)</f>
        <v>96.549851824787879</v>
      </c>
      <c r="O36" s="46">
        <f>SUM(L31:L36)/6</f>
        <v>17.193333333333332</v>
      </c>
    </row>
  </sheetData>
  <pageMargins left="0.7" right="0.7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0"/>
  <sheetViews>
    <sheetView zoomScaleNormal="100" workbookViewId="0">
      <selection activeCell="A5" sqref="A5"/>
    </sheetView>
  </sheetViews>
  <sheetFormatPr baseColWidth="10" defaultColWidth="8.83203125" defaultRowHeight="15" x14ac:dyDescent="0.2"/>
  <cols>
    <col min="1" max="1" width="12.33203125" customWidth="1"/>
    <col min="2" max="2" width="12" customWidth="1"/>
    <col min="3" max="5" width="8.5" customWidth="1"/>
    <col min="6" max="7" width="22.33203125" customWidth="1"/>
    <col min="8" max="8" width="15.5" customWidth="1"/>
    <col min="9" max="9" width="8.5" customWidth="1"/>
    <col min="10" max="10" width="6.6640625" customWidth="1"/>
    <col min="11" max="11" width="13.6640625" customWidth="1"/>
    <col min="12" max="12" width="6.5" customWidth="1"/>
    <col min="13" max="13" width="14" customWidth="1"/>
    <col min="14" max="1025" width="8.5" customWidth="1"/>
  </cols>
  <sheetData>
    <row r="2" spans="1:13" ht="19" x14ac:dyDescent="0.25">
      <c r="B2" s="53" t="s">
        <v>122</v>
      </c>
      <c r="I2" s="2"/>
      <c r="J2" s="2"/>
    </row>
    <row r="3" spans="1:13" x14ac:dyDescent="0.2">
      <c r="I3" s="2"/>
      <c r="J3" s="2"/>
    </row>
    <row r="4" spans="1:13" x14ac:dyDescent="0.2">
      <c r="B4" s="54" t="s">
        <v>123</v>
      </c>
      <c r="C4" s="54" t="s">
        <v>124</v>
      </c>
      <c r="D4" s="54" t="s">
        <v>125</v>
      </c>
      <c r="E4" s="54" t="s">
        <v>126</v>
      </c>
      <c r="F4" s="55" t="s">
        <v>127</v>
      </c>
      <c r="G4" s="55" t="s">
        <v>128</v>
      </c>
      <c r="H4" s="54" t="s">
        <v>129</v>
      </c>
      <c r="I4" s="54" t="s">
        <v>130</v>
      </c>
      <c r="J4" s="54" t="s">
        <v>131</v>
      </c>
      <c r="K4" s="1" t="s">
        <v>132</v>
      </c>
      <c r="L4" s="54" t="s">
        <v>133</v>
      </c>
      <c r="M4" s="56" t="s">
        <v>134</v>
      </c>
    </row>
    <row r="5" spans="1:13" x14ac:dyDescent="0.2">
      <c r="B5" s="57" t="s">
        <v>135</v>
      </c>
      <c r="C5" s="58"/>
      <c r="D5" s="59"/>
      <c r="E5" s="57"/>
      <c r="F5" s="60"/>
      <c r="G5" s="60"/>
      <c r="H5" s="57" t="s">
        <v>136</v>
      </c>
      <c r="I5" s="57" t="s">
        <v>137</v>
      </c>
      <c r="J5" s="57" t="s">
        <v>138</v>
      </c>
      <c r="K5" s="1"/>
      <c r="L5" s="61"/>
      <c r="M5" s="62" t="s">
        <v>139</v>
      </c>
    </row>
    <row r="6" spans="1:13" x14ac:dyDescent="0.2">
      <c r="A6" t="s">
        <v>140</v>
      </c>
      <c r="B6" s="63" t="s">
        <v>141</v>
      </c>
      <c r="C6" s="64">
        <v>1</v>
      </c>
      <c r="D6" s="65" t="s">
        <v>142</v>
      </c>
      <c r="E6" s="66" t="s">
        <v>143</v>
      </c>
      <c r="F6" s="67" t="s">
        <v>20</v>
      </c>
      <c r="G6" s="67" t="s">
        <v>20</v>
      </c>
      <c r="H6" s="68" t="s">
        <v>144</v>
      </c>
      <c r="I6" s="64">
        <v>25.6</v>
      </c>
      <c r="J6" s="64">
        <v>1454</v>
      </c>
      <c r="K6" s="69">
        <f t="shared" ref="K6:K30" si="0">(125/I6)</f>
        <v>4.8828125</v>
      </c>
      <c r="L6" s="63"/>
      <c r="M6" s="63"/>
    </row>
    <row r="7" spans="1:13" x14ac:dyDescent="0.2">
      <c r="A7" t="s">
        <v>145</v>
      </c>
      <c r="B7" s="58"/>
      <c r="C7" s="70">
        <v>2</v>
      </c>
      <c r="D7" s="71" t="s">
        <v>142</v>
      </c>
      <c r="E7" s="72" t="s">
        <v>146</v>
      </c>
      <c r="F7" s="73" t="s">
        <v>24</v>
      </c>
      <c r="G7" s="73" t="s">
        <v>24</v>
      </c>
      <c r="H7" s="74" t="s">
        <v>147</v>
      </c>
      <c r="I7" s="70">
        <v>32.799999999999997</v>
      </c>
      <c r="J7" s="70">
        <v>1504</v>
      </c>
      <c r="K7" s="75">
        <f t="shared" si="0"/>
        <v>3.8109756097560981</v>
      </c>
      <c r="L7" s="58"/>
      <c r="M7" s="58"/>
    </row>
    <row r="8" spans="1:13" x14ac:dyDescent="0.2">
      <c r="A8" t="s">
        <v>148</v>
      </c>
      <c r="B8" s="58"/>
      <c r="C8" s="70">
        <v>3</v>
      </c>
      <c r="D8" s="71" t="s">
        <v>142</v>
      </c>
      <c r="E8" s="72" t="s">
        <v>149</v>
      </c>
      <c r="F8" s="73" t="s">
        <v>27</v>
      </c>
      <c r="G8" s="73" t="s">
        <v>27</v>
      </c>
      <c r="H8" s="74" t="s">
        <v>150</v>
      </c>
      <c r="I8" s="70">
        <v>46</v>
      </c>
      <c r="J8" s="70">
        <v>1661</v>
      </c>
      <c r="K8" s="75">
        <f t="shared" si="0"/>
        <v>2.7173913043478262</v>
      </c>
      <c r="L8" s="58"/>
      <c r="M8" s="58"/>
    </row>
    <row r="9" spans="1:13" x14ac:dyDescent="0.2">
      <c r="A9" t="s">
        <v>151</v>
      </c>
      <c r="B9" s="58"/>
      <c r="C9" s="70">
        <v>4</v>
      </c>
      <c r="D9" s="71" t="s">
        <v>142</v>
      </c>
      <c r="E9" s="72" t="s">
        <v>152</v>
      </c>
      <c r="F9" s="73" t="s">
        <v>30</v>
      </c>
      <c r="G9" s="73" t="s">
        <v>30</v>
      </c>
      <c r="H9" s="74" t="s">
        <v>147</v>
      </c>
      <c r="I9" s="70">
        <v>24</v>
      </c>
      <c r="J9" s="70">
        <v>1464</v>
      </c>
      <c r="K9" s="75">
        <f t="shared" si="0"/>
        <v>5.208333333333333</v>
      </c>
      <c r="L9" s="58"/>
      <c r="M9" s="58"/>
    </row>
    <row r="10" spans="1:13" x14ac:dyDescent="0.2">
      <c r="A10" t="s">
        <v>153</v>
      </c>
      <c r="B10" s="58"/>
      <c r="C10" s="70">
        <v>5</v>
      </c>
      <c r="D10" s="71" t="s">
        <v>142</v>
      </c>
      <c r="E10" s="72" t="s">
        <v>154</v>
      </c>
      <c r="F10" s="73" t="s">
        <v>33</v>
      </c>
      <c r="G10" s="73" t="s">
        <v>33</v>
      </c>
      <c r="H10" s="74" t="s">
        <v>147</v>
      </c>
      <c r="I10" s="70">
        <v>22</v>
      </c>
      <c r="J10" s="70">
        <v>1432</v>
      </c>
      <c r="K10" s="75">
        <f t="shared" si="0"/>
        <v>5.6818181818181817</v>
      </c>
      <c r="L10" s="58"/>
      <c r="M10" s="58"/>
    </row>
    <row r="11" spans="1:13" x14ac:dyDescent="0.2">
      <c r="A11" t="s">
        <v>155</v>
      </c>
      <c r="B11" s="58"/>
      <c r="C11" s="70">
        <v>6</v>
      </c>
      <c r="D11" s="71" t="s">
        <v>142</v>
      </c>
      <c r="E11" s="72" t="s">
        <v>156</v>
      </c>
      <c r="F11" s="73" t="s">
        <v>36</v>
      </c>
      <c r="G11" s="73" t="s">
        <v>36</v>
      </c>
      <c r="H11" s="74" t="s">
        <v>150</v>
      </c>
      <c r="I11" s="70">
        <v>27.9</v>
      </c>
      <c r="J11" s="70">
        <v>1744</v>
      </c>
      <c r="K11" s="75">
        <f t="shared" si="0"/>
        <v>4.4802867383512543</v>
      </c>
      <c r="L11" s="58"/>
      <c r="M11" s="58"/>
    </row>
    <row r="12" spans="1:13" x14ac:dyDescent="0.2">
      <c r="A12" t="s">
        <v>157</v>
      </c>
      <c r="B12" s="58"/>
      <c r="C12" s="70">
        <v>7</v>
      </c>
      <c r="D12" s="71" t="s">
        <v>142</v>
      </c>
      <c r="E12" s="72" t="s">
        <v>158</v>
      </c>
      <c r="F12" s="73" t="s">
        <v>40</v>
      </c>
      <c r="G12" s="73" t="s">
        <v>40</v>
      </c>
      <c r="H12" s="74" t="s">
        <v>150</v>
      </c>
      <c r="I12" s="70">
        <v>25.2</v>
      </c>
      <c r="J12" s="70">
        <v>1808</v>
      </c>
      <c r="K12" s="75">
        <f t="shared" si="0"/>
        <v>4.9603174603174605</v>
      </c>
      <c r="L12" s="58"/>
      <c r="M12" s="58"/>
    </row>
    <row r="13" spans="1:13" x14ac:dyDescent="0.2">
      <c r="A13" t="s">
        <v>159</v>
      </c>
      <c r="B13" s="58"/>
      <c r="C13" s="76">
        <v>8</v>
      </c>
      <c r="D13" s="77" t="s">
        <v>142</v>
      </c>
      <c r="E13" s="78" t="s">
        <v>160</v>
      </c>
      <c r="F13" s="73" t="s">
        <v>45</v>
      </c>
      <c r="G13" s="73" t="s">
        <v>45</v>
      </c>
      <c r="H13" s="79" t="s">
        <v>150</v>
      </c>
      <c r="I13" s="76">
        <v>31.9</v>
      </c>
      <c r="J13" s="76">
        <v>1747</v>
      </c>
      <c r="K13" s="80">
        <f t="shared" si="0"/>
        <v>3.9184952978056429</v>
      </c>
      <c r="L13" s="81">
        <f>SUM(K6:K13)</f>
        <v>35.6604304257298</v>
      </c>
      <c r="M13" s="82">
        <f>SUM(I6:I13)/8</f>
        <v>29.425000000000001</v>
      </c>
    </row>
    <row r="14" spans="1:13" x14ac:dyDescent="0.2">
      <c r="A14" t="s">
        <v>161</v>
      </c>
      <c r="B14" s="63" t="s">
        <v>162</v>
      </c>
      <c r="C14" s="64">
        <v>9</v>
      </c>
      <c r="D14" s="65" t="s">
        <v>142</v>
      </c>
      <c r="E14" s="66" t="s">
        <v>163</v>
      </c>
      <c r="F14" s="67" t="s">
        <v>48</v>
      </c>
      <c r="G14" s="67" t="s">
        <v>48</v>
      </c>
      <c r="H14" s="68" t="s">
        <v>150</v>
      </c>
      <c r="I14" s="64">
        <v>32.9</v>
      </c>
      <c r="J14" s="64">
        <v>1718</v>
      </c>
      <c r="K14" s="69">
        <f t="shared" si="0"/>
        <v>3.7993920972644379</v>
      </c>
      <c r="M14" s="63"/>
    </row>
    <row r="15" spans="1:13" x14ac:dyDescent="0.2">
      <c r="A15" t="s">
        <v>164</v>
      </c>
      <c r="B15" s="58"/>
      <c r="C15" s="70">
        <v>10</v>
      </c>
      <c r="D15" s="71" t="s">
        <v>142</v>
      </c>
      <c r="E15" s="72" t="s">
        <v>165</v>
      </c>
      <c r="F15" s="73" t="s">
        <v>51</v>
      </c>
      <c r="G15" s="73" t="s">
        <v>51</v>
      </c>
      <c r="H15" s="74" t="s">
        <v>150</v>
      </c>
      <c r="I15" s="70">
        <v>28.3</v>
      </c>
      <c r="J15" s="70">
        <v>1726</v>
      </c>
      <c r="K15" s="75">
        <f t="shared" si="0"/>
        <v>4.4169611307420498</v>
      </c>
      <c r="M15" s="58"/>
    </row>
    <row r="16" spans="1:13" x14ac:dyDescent="0.2">
      <c r="A16" t="s">
        <v>166</v>
      </c>
      <c r="B16" s="58"/>
      <c r="C16" s="70">
        <v>11</v>
      </c>
      <c r="D16" s="71" t="s">
        <v>142</v>
      </c>
      <c r="E16" s="72" t="s">
        <v>167</v>
      </c>
      <c r="F16" s="83" t="s">
        <v>54</v>
      </c>
      <c r="G16" s="83" t="s">
        <v>54</v>
      </c>
      <c r="H16" s="74" t="s">
        <v>150</v>
      </c>
      <c r="I16" s="70">
        <v>31</v>
      </c>
      <c r="J16" s="70">
        <v>1743</v>
      </c>
      <c r="K16" s="75">
        <f t="shared" si="0"/>
        <v>4.032258064516129</v>
      </c>
      <c r="M16" s="58"/>
    </row>
    <row r="17" spans="1:13" x14ac:dyDescent="0.2">
      <c r="A17" t="s">
        <v>168</v>
      </c>
      <c r="B17" s="58"/>
      <c r="C17" s="70">
        <v>12</v>
      </c>
      <c r="D17" s="71" t="s">
        <v>142</v>
      </c>
      <c r="E17" s="72" t="s">
        <v>169</v>
      </c>
      <c r="F17" s="83" t="s">
        <v>57</v>
      </c>
      <c r="G17" s="83" t="s">
        <v>57</v>
      </c>
      <c r="H17" s="74" t="s">
        <v>150</v>
      </c>
      <c r="I17" s="70">
        <v>18.5</v>
      </c>
      <c r="J17" s="70">
        <v>1755</v>
      </c>
      <c r="K17" s="75">
        <f t="shared" si="0"/>
        <v>6.756756756756757</v>
      </c>
      <c r="M17" s="58"/>
    </row>
    <row r="18" spans="1:13" x14ac:dyDescent="0.2">
      <c r="A18" t="s">
        <v>170</v>
      </c>
      <c r="B18" s="58"/>
      <c r="C18" s="70">
        <v>13</v>
      </c>
      <c r="D18" s="71" t="s">
        <v>142</v>
      </c>
      <c r="E18" s="72" t="s">
        <v>171</v>
      </c>
      <c r="F18" s="83" t="s">
        <v>61</v>
      </c>
      <c r="G18" s="83" t="s">
        <v>61</v>
      </c>
      <c r="H18" s="74" t="s">
        <v>150</v>
      </c>
      <c r="I18" s="2">
        <v>32</v>
      </c>
      <c r="J18" s="70">
        <v>1747</v>
      </c>
      <c r="K18" s="75">
        <f t="shared" si="0"/>
        <v>3.90625</v>
      </c>
      <c r="M18" s="58"/>
    </row>
    <row r="19" spans="1:13" x14ac:dyDescent="0.2">
      <c r="A19" t="s">
        <v>172</v>
      </c>
      <c r="B19" s="58"/>
      <c r="C19" s="70">
        <v>14</v>
      </c>
      <c r="D19" s="71" t="s">
        <v>142</v>
      </c>
      <c r="E19" s="72" t="s">
        <v>173</v>
      </c>
      <c r="F19" s="83" t="s">
        <v>64</v>
      </c>
      <c r="G19" s="83" t="s">
        <v>64</v>
      </c>
      <c r="H19" s="74" t="s">
        <v>147</v>
      </c>
      <c r="I19" s="70">
        <v>18.3</v>
      </c>
      <c r="J19" s="70">
        <v>1500</v>
      </c>
      <c r="K19" s="75">
        <f t="shared" si="0"/>
        <v>6.8306010928961749</v>
      </c>
      <c r="M19" s="58"/>
    </row>
    <row r="20" spans="1:13" x14ac:dyDescent="0.2">
      <c r="A20" t="s">
        <v>174</v>
      </c>
      <c r="B20" s="58"/>
      <c r="C20" s="70">
        <v>15</v>
      </c>
      <c r="D20" s="71" t="s">
        <v>142</v>
      </c>
      <c r="E20" s="72" t="s">
        <v>175</v>
      </c>
      <c r="F20" s="83" t="s">
        <v>68</v>
      </c>
      <c r="G20" s="83" t="s">
        <v>68</v>
      </c>
      <c r="H20" s="74" t="s">
        <v>147</v>
      </c>
      <c r="I20" s="70">
        <v>15.4</v>
      </c>
      <c r="J20" s="70">
        <v>1504</v>
      </c>
      <c r="K20" s="75">
        <f t="shared" si="0"/>
        <v>8.1168831168831161</v>
      </c>
      <c r="M20" s="58"/>
    </row>
    <row r="21" spans="1:13" x14ac:dyDescent="0.2">
      <c r="A21" t="s">
        <v>176</v>
      </c>
      <c r="B21" s="61"/>
      <c r="C21" s="76">
        <v>16</v>
      </c>
      <c r="D21" s="77" t="s">
        <v>142</v>
      </c>
      <c r="E21" s="78" t="s">
        <v>177</v>
      </c>
      <c r="F21" s="84" t="s">
        <v>71</v>
      </c>
      <c r="G21" s="84" t="s">
        <v>71</v>
      </c>
      <c r="H21" s="79" t="s">
        <v>178</v>
      </c>
      <c r="I21" s="76">
        <v>26.1</v>
      </c>
      <c r="J21" s="76">
        <v>1710</v>
      </c>
      <c r="K21" s="80">
        <f t="shared" si="0"/>
        <v>4.7892720306513406</v>
      </c>
      <c r="L21" s="85">
        <f>SUM(K14:K21)</f>
        <v>42.648374289710006</v>
      </c>
      <c r="M21" s="82">
        <f>SUM(I14:I21)/8</f>
        <v>25.3125</v>
      </c>
    </row>
    <row r="22" spans="1:13" x14ac:dyDescent="0.2">
      <c r="A22" t="s">
        <v>179</v>
      </c>
      <c r="B22" s="58" t="s">
        <v>180</v>
      </c>
      <c r="C22" s="70">
        <v>17</v>
      </c>
      <c r="D22" s="71" t="s">
        <v>142</v>
      </c>
      <c r="E22" s="72" t="s">
        <v>181</v>
      </c>
      <c r="F22" s="83" t="s">
        <v>74</v>
      </c>
      <c r="G22" s="83" t="s">
        <v>74</v>
      </c>
      <c r="H22" s="74" t="s">
        <v>178</v>
      </c>
      <c r="I22" s="70">
        <v>18.600000000000001</v>
      </c>
      <c r="J22" s="70">
        <v>1882</v>
      </c>
      <c r="K22" s="69">
        <f t="shared" si="0"/>
        <v>6.7204301075268811</v>
      </c>
      <c r="L22" s="63"/>
      <c r="M22" s="63"/>
    </row>
    <row r="23" spans="1:13" x14ac:dyDescent="0.2">
      <c r="A23" t="s">
        <v>182</v>
      </c>
      <c r="B23" s="58"/>
      <c r="C23" s="70">
        <v>18</v>
      </c>
      <c r="D23" s="71" t="s">
        <v>142</v>
      </c>
      <c r="E23" s="72" t="s">
        <v>183</v>
      </c>
      <c r="F23" s="83" t="s">
        <v>75</v>
      </c>
      <c r="G23" s="83" t="s">
        <v>75</v>
      </c>
      <c r="H23" s="74" t="s">
        <v>147</v>
      </c>
      <c r="I23" s="70">
        <v>7.1</v>
      </c>
      <c r="J23" s="70">
        <v>1526</v>
      </c>
      <c r="K23" s="75">
        <f t="shared" si="0"/>
        <v>17.605633802816904</v>
      </c>
      <c r="L23" s="58"/>
      <c r="M23" s="58"/>
    </row>
    <row r="24" spans="1:13" x14ac:dyDescent="0.2">
      <c r="A24" t="s">
        <v>184</v>
      </c>
      <c r="B24" s="58"/>
      <c r="C24" s="70">
        <v>19</v>
      </c>
      <c r="D24" s="71" t="s">
        <v>142</v>
      </c>
      <c r="E24" s="72" t="s">
        <v>185</v>
      </c>
      <c r="F24" s="83" t="s">
        <v>72</v>
      </c>
      <c r="G24" s="83" t="s">
        <v>72</v>
      </c>
      <c r="H24" s="74" t="s">
        <v>178</v>
      </c>
      <c r="I24" s="70">
        <v>25.4</v>
      </c>
      <c r="J24" s="70">
        <v>1784</v>
      </c>
      <c r="K24" s="75">
        <f t="shared" si="0"/>
        <v>4.9212598425196852</v>
      </c>
      <c r="L24" s="58"/>
      <c r="M24" s="58"/>
    </row>
    <row r="25" spans="1:13" x14ac:dyDescent="0.2">
      <c r="A25" t="s">
        <v>186</v>
      </c>
      <c r="B25" s="58"/>
      <c r="C25" s="70">
        <v>20</v>
      </c>
      <c r="D25" s="71" t="s">
        <v>142</v>
      </c>
      <c r="E25" s="72" t="s">
        <v>187</v>
      </c>
      <c r="F25" s="83" t="s">
        <v>69</v>
      </c>
      <c r="G25" s="83" t="s">
        <v>69</v>
      </c>
      <c r="H25" s="74" t="s">
        <v>178</v>
      </c>
      <c r="I25" s="70">
        <v>32.799999999999997</v>
      </c>
      <c r="J25" s="70">
        <v>1678</v>
      </c>
      <c r="K25" s="75">
        <f t="shared" si="0"/>
        <v>3.8109756097560981</v>
      </c>
      <c r="L25" s="58"/>
      <c r="M25" s="58"/>
    </row>
    <row r="26" spans="1:13" x14ac:dyDescent="0.2">
      <c r="A26" t="s">
        <v>188</v>
      </c>
      <c r="B26" s="58"/>
      <c r="C26" s="70">
        <v>21</v>
      </c>
      <c r="D26" s="71" t="s">
        <v>142</v>
      </c>
      <c r="E26" s="72" t="s">
        <v>189</v>
      </c>
      <c r="F26" s="83" t="s">
        <v>65</v>
      </c>
      <c r="G26" s="83" t="s">
        <v>65</v>
      </c>
      <c r="H26" s="74" t="s">
        <v>178</v>
      </c>
      <c r="I26" s="70">
        <v>56.4</v>
      </c>
      <c r="J26" s="70">
        <v>1681</v>
      </c>
      <c r="K26" s="75">
        <f t="shared" si="0"/>
        <v>2.2163120567375887</v>
      </c>
      <c r="L26" s="58"/>
      <c r="M26" s="58"/>
    </row>
    <row r="27" spans="1:13" x14ac:dyDescent="0.2">
      <c r="A27" t="s">
        <v>190</v>
      </c>
      <c r="B27" s="58"/>
      <c r="C27" s="70">
        <v>22</v>
      </c>
      <c r="D27" s="71" t="s">
        <v>142</v>
      </c>
      <c r="E27" s="72" t="s">
        <v>191</v>
      </c>
      <c r="F27" s="83" t="s">
        <v>62</v>
      </c>
      <c r="G27" s="83" t="s">
        <v>62</v>
      </c>
      <c r="H27" s="74" t="s">
        <v>178</v>
      </c>
      <c r="I27" s="70">
        <v>39.799999999999997</v>
      </c>
      <c r="J27" s="70">
        <v>1718</v>
      </c>
      <c r="K27" s="75">
        <f t="shared" si="0"/>
        <v>3.1407035175879399</v>
      </c>
      <c r="L27" s="58"/>
      <c r="M27" s="58"/>
    </row>
    <row r="28" spans="1:13" x14ac:dyDescent="0.2">
      <c r="A28" t="s">
        <v>192</v>
      </c>
      <c r="B28" s="58"/>
      <c r="C28" s="70">
        <v>23</v>
      </c>
      <c r="D28" s="71" t="s">
        <v>142</v>
      </c>
      <c r="E28" s="72" t="s">
        <v>193</v>
      </c>
      <c r="F28" s="83" t="s">
        <v>58</v>
      </c>
      <c r="G28" s="83" t="s">
        <v>58</v>
      </c>
      <c r="H28" s="74" t="s">
        <v>178</v>
      </c>
      <c r="I28" s="70">
        <v>29.8</v>
      </c>
      <c r="J28" s="70">
        <v>1718</v>
      </c>
      <c r="K28" s="75">
        <f t="shared" si="0"/>
        <v>4.1946308724832218</v>
      </c>
      <c r="L28" s="58"/>
      <c r="M28" s="58"/>
    </row>
    <row r="29" spans="1:13" x14ac:dyDescent="0.2">
      <c r="A29" t="s">
        <v>194</v>
      </c>
      <c r="B29" s="58"/>
      <c r="C29" s="70">
        <v>24</v>
      </c>
      <c r="D29" s="71" t="s">
        <v>142</v>
      </c>
      <c r="E29" s="72" t="s">
        <v>195</v>
      </c>
      <c r="F29" s="83" t="s">
        <v>55</v>
      </c>
      <c r="G29" s="83" t="s">
        <v>55</v>
      </c>
      <c r="H29" s="74" t="s">
        <v>178</v>
      </c>
      <c r="I29" s="70">
        <v>32.700000000000003</v>
      </c>
      <c r="J29" s="70">
        <v>1673</v>
      </c>
      <c r="K29" s="75">
        <f t="shared" si="0"/>
        <v>3.8226299694189598</v>
      </c>
      <c r="L29" s="58"/>
      <c r="M29" s="58"/>
    </row>
    <row r="30" spans="1:13" x14ac:dyDescent="0.2">
      <c r="A30" t="s">
        <v>196</v>
      </c>
      <c r="B30" s="61"/>
      <c r="C30" s="76">
        <v>25</v>
      </c>
      <c r="D30" s="77" t="s">
        <v>142</v>
      </c>
      <c r="E30" s="78" t="s">
        <v>197</v>
      </c>
      <c r="F30" s="84" t="s">
        <v>52</v>
      </c>
      <c r="G30" s="84" t="s">
        <v>52</v>
      </c>
      <c r="H30" s="79" t="s">
        <v>178</v>
      </c>
      <c r="I30" s="76">
        <v>14.8</v>
      </c>
      <c r="J30" s="76">
        <v>1832</v>
      </c>
      <c r="K30" s="81">
        <f t="shared" si="0"/>
        <v>8.4459459459459456</v>
      </c>
      <c r="L30" s="81">
        <f>SUM(K22:K30)</f>
        <v>54.878521724793217</v>
      </c>
      <c r="M30" s="82">
        <f>SUM(I22:I30)/9</f>
        <v>28.600000000000005</v>
      </c>
    </row>
    <row r="32" spans="1:13" ht="19" x14ac:dyDescent="0.25">
      <c r="B32" s="53" t="s">
        <v>198</v>
      </c>
    </row>
    <row r="34" spans="1:13" x14ac:dyDescent="0.2">
      <c r="B34" s="54" t="s">
        <v>123</v>
      </c>
      <c r="C34" s="54" t="s">
        <v>124</v>
      </c>
      <c r="D34" s="54" t="s">
        <v>125</v>
      </c>
      <c r="E34" s="54" t="s">
        <v>126</v>
      </c>
      <c r="F34" s="54" t="s">
        <v>127</v>
      </c>
      <c r="G34" s="54" t="s">
        <v>128</v>
      </c>
      <c r="H34" s="54" t="s">
        <v>129</v>
      </c>
      <c r="I34" s="54" t="s">
        <v>130</v>
      </c>
      <c r="J34" s="54" t="s">
        <v>131</v>
      </c>
      <c r="K34" s="1" t="s">
        <v>132</v>
      </c>
      <c r="L34" s="54" t="s">
        <v>133</v>
      </c>
      <c r="M34" s="54" t="s">
        <v>134</v>
      </c>
    </row>
    <row r="35" spans="1:13" x14ac:dyDescent="0.2">
      <c r="B35" s="57" t="s">
        <v>135</v>
      </c>
      <c r="C35" s="58"/>
      <c r="D35" s="59"/>
      <c r="E35" s="57"/>
      <c r="F35" s="57"/>
      <c r="G35" s="57"/>
      <c r="H35" s="57" t="s">
        <v>136</v>
      </c>
      <c r="I35" s="57" t="s">
        <v>137</v>
      </c>
      <c r="J35" s="57" t="s">
        <v>138</v>
      </c>
      <c r="K35" s="1"/>
      <c r="L35" s="61"/>
      <c r="M35" s="57" t="s">
        <v>139</v>
      </c>
    </row>
    <row r="36" spans="1:13" x14ac:dyDescent="0.2">
      <c r="A36" t="s">
        <v>140</v>
      </c>
      <c r="B36" s="63" t="s">
        <v>199</v>
      </c>
      <c r="C36" s="64">
        <v>1</v>
      </c>
      <c r="D36" s="65" t="s">
        <v>142</v>
      </c>
      <c r="E36" s="66" t="s">
        <v>143</v>
      </c>
      <c r="F36" s="67" t="s">
        <v>20</v>
      </c>
      <c r="G36" s="67" t="s">
        <v>20</v>
      </c>
      <c r="H36" s="68" t="s">
        <v>200</v>
      </c>
      <c r="I36" s="86">
        <v>11.3</v>
      </c>
      <c r="J36" s="64">
        <v>1550</v>
      </c>
      <c r="K36" s="87">
        <f t="shared" ref="K36:K60" si="1">(125/I36)</f>
        <v>11.061946902654867</v>
      </c>
      <c r="L36" s="63"/>
      <c r="M36" s="63"/>
    </row>
    <row r="37" spans="1:13" x14ac:dyDescent="0.2">
      <c r="A37" t="s">
        <v>145</v>
      </c>
      <c r="B37" s="58"/>
      <c r="C37" s="70">
        <v>2</v>
      </c>
      <c r="D37" s="71" t="s">
        <v>142</v>
      </c>
      <c r="E37" s="72" t="s">
        <v>146</v>
      </c>
      <c r="F37" s="73" t="s">
        <v>24</v>
      </c>
      <c r="G37" s="73" t="s">
        <v>24</v>
      </c>
      <c r="H37" s="74" t="s">
        <v>200</v>
      </c>
      <c r="I37" s="88">
        <v>20.3</v>
      </c>
      <c r="J37" s="70">
        <v>1487</v>
      </c>
      <c r="K37" s="75">
        <f t="shared" si="1"/>
        <v>6.1576354679802954</v>
      </c>
      <c r="L37" s="58"/>
      <c r="M37" s="58"/>
    </row>
    <row r="38" spans="1:13" x14ac:dyDescent="0.2">
      <c r="A38" t="s">
        <v>148</v>
      </c>
      <c r="B38" s="58"/>
      <c r="C38" s="70">
        <v>3</v>
      </c>
      <c r="D38" s="71" t="s">
        <v>142</v>
      </c>
      <c r="E38" s="72" t="s">
        <v>149</v>
      </c>
      <c r="F38" s="73" t="s">
        <v>27</v>
      </c>
      <c r="G38" s="73" t="s">
        <v>27</v>
      </c>
      <c r="H38" s="74" t="s">
        <v>200</v>
      </c>
      <c r="I38" s="88">
        <v>7.48</v>
      </c>
      <c r="J38" s="70">
        <v>1553</v>
      </c>
      <c r="K38" s="75">
        <f t="shared" si="1"/>
        <v>16.711229946524064</v>
      </c>
      <c r="L38" s="58"/>
      <c r="M38" s="58"/>
    </row>
    <row r="39" spans="1:13" x14ac:dyDescent="0.2">
      <c r="A39" t="s">
        <v>151</v>
      </c>
      <c r="B39" s="58"/>
      <c r="C39" s="70">
        <v>4</v>
      </c>
      <c r="D39" s="71" t="s">
        <v>142</v>
      </c>
      <c r="E39" s="72" t="s">
        <v>152</v>
      </c>
      <c r="F39" s="73" t="s">
        <v>30</v>
      </c>
      <c r="G39" s="73" t="s">
        <v>30</v>
      </c>
      <c r="H39" s="74" t="s">
        <v>200</v>
      </c>
      <c r="I39" s="88">
        <v>24.8</v>
      </c>
      <c r="J39" s="70">
        <v>1479</v>
      </c>
      <c r="K39" s="75">
        <f t="shared" si="1"/>
        <v>5.040322580645161</v>
      </c>
      <c r="L39" s="58"/>
      <c r="M39" s="58"/>
    </row>
    <row r="40" spans="1:13" x14ac:dyDescent="0.2">
      <c r="A40" t="s">
        <v>153</v>
      </c>
      <c r="B40" s="58"/>
      <c r="C40" s="70">
        <v>5</v>
      </c>
      <c r="D40" s="71" t="s">
        <v>142</v>
      </c>
      <c r="E40" s="72" t="s">
        <v>154</v>
      </c>
      <c r="F40" s="73" t="s">
        <v>33</v>
      </c>
      <c r="G40" s="73" t="s">
        <v>33</v>
      </c>
      <c r="H40" s="74" t="s">
        <v>200</v>
      </c>
      <c r="I40" s="88">
        <v>4.49</v>
      </c>
      <c r="J40" s="70">
        <v>1589</v>
      </c>
      <c r="K40" s="75">
        <f t="shared" si="1"/>
        <v>27.839643652561247</v>
      </c>
      <c r="L40" s="58"/>
      <c r="M40" s="58"/>
    </row>
    <row r="41" spans="1:13" x14ac:dyDescent="0.2">
      <c r="A41" t="s">
        <v>155</v>
      </c>
      <c r="B41" s="58"/>
      <c r="C41" s="70">
        <v>6</v>
      </c>
      <c r="D41" s="71" t="s">
        <v>142</v>
      </c>
      <c r="E41" s="72" t="s">
        <v>156</v>
      </c>
      <c r="F41" s="73" t="s">
        <v>36</v>
      </c>
      <c r="G41" s="73" t="s">
        <v>36</v>
      </c>
      <c r="H41" s="74" t="s">
        <v>147</v>
      </c>
      <c r="I41" s="88">
        <v>25.8</v>
      </c>
      <c r="J41" s="70">
        <v>1454</v>
      </c>
      <c r="K41" s="75">
        <f t="shared" si="1"/>
        <v>4.8449612403100772</v>
      </c>
      <c r="L41" s="58"/>
      <c r="M41" s="58"/>
    </row>
    <row r="42" spans="1:13" x14ac:dyDescent="0.2">
      <c r="A42" t="s">
        <v>157</v>
      </c>
      <c r="B42" s="58"/>
      <c r="C42" s="70">
        <v>7</v>
      </c>
      <c r="D42" s="71" t="s">
        <v>142</v>
      </c>
      <c r="E42" s="72" t="s">
        <v>158</v>
      </c>
      <c r="F42" s="73" t="s">
        <v>40</v>
      </c>
      <c r="G42" s="73" t="s">
        <v>40</v>
      </c>
      <c r="H42" s="74" t="s">
        <v>201</v>
      </c>
      <c r="I42" s="88">
        <v>7.24</v>
      </c>
      <c r="J42" s="70">
        <v>1536</v>
      </c>
      <c r="K42" s="75">
        <f t="shared" si="1"/>
        <v>17.265193370165747</v>
      </c>
      <c r="L42" s="58"/>
      <c r="M42" s="58"/>
    </row>
    <row r="43" spans="1:13" x14ac:dyDescent="0.2">
      <c r="A43" t="s">
        <v>159</v>
      </c>
      <c r="B43" s="58"/>
      <c r="C43" s="76">
        <v>8</v>
      </c>
      <c r="D43" s="77" t="s">
        <v>142</v>
      </c>
      <c r="E43" s="78" t="s">
        <v>160</v>
      </c>
      <c r="F43" s="73" t="s">
        <v>45</v>
      </c>
      <c r="G43" s="73" t="s">
        <v>45</v>
      </c>
      <c r="H43" s="79" t="s">
        <v>201</v>
      </c>
      <c r="I43" s="89">
        <v>6.6</v>
      </c>
      <c r="J43" s="76">
        <v>1513</v>
      </c>
      <c r="K43" s="81">
        <f t="shared" si="1"/>
        <v>18.939393939393941</v>
      </c>
      <c r="L43" s="81">
        <f>SUM(K36:K43)</f>
        <v>107.86032710023539</v>
      </c>
      <c r="M43" s="82">
        <f>SUM(I36:I43)/8</f>
        <v>13.501249999999997</v>
      </c>
    </row>
    <row r="44" spans="1:13" x14ac:dyDescent="0.2">
      <c r="A44" t="s">
        <v>161</v>
      </c>
      <c r="B44" s="63" t="s">
        <v>202</v>
      </c>
      <c r="C44" s="64">
        <v>9</v>
      </c>
      <c r="D44" s="65" t="s">
        <v>142</v>
      </c>
      <c r="E44" s="66" t="s">
        <v>163</v>
      </c>
      <c r="F44" s="67" t="s">
        <v>48</v>
      </c>
      <c r="G44" s="67" t="s">
        <v>48</v>
      </c>
      <c r="H44" s="68" t="s">
        <v>200</v>
      </c>
      <c r="I44" s="86">
        <v>27.7</v>
      </c>
      <c r="J44" s="64">
        <v>1459</v>
      </c>
      <c r="K44" s="87">
        <f t="shared" si="1"/>
        <v>4.512635379061372</v>
      </c>
      <c r="M44" s="87"/>
    </row>
    <row r="45" spans="1:13" x14ac:dyDescent="0.2">
      <c r="A45" t="s">
        <v>164</v>
      </c>
      <c r="B45" s="58"/>
      <c r="C45" s="70">
        <v>10</v>
      </c>
      <c r="D45" s="71" t="s">
        <v>142</v>
      </c>
      <c r="E45" s="72" t="s">
        <v>165</v>
      </c>
      <c r="F45" s="73" t="s">
        <v>51</v>
      </c>
      <c r="G45" s="73" t="s">
        <v>51</v>
      </c>
      <c r="H45" s="74" t="s">
        <v>200</v>
      </c>
      <c r="I45" s="88">
        <v>7.6</v>
      </c>
      <c r="J45" s="70">
        <v>1571</v>
      </c>
      <c r="K45" s="75">
        <f t="shared" si="1"/>
        <v>16.447368421052634</v>
      </c>
      <c r="M45" s="75"/>
    </row>
    <row r="46" spans="1:13" x14ac:dyDescent="0.2">
      <c r="A46" t="s">
        <v>166</v>
      </c>
      <c r="B46" s="58"/>
      <c r="C46" s="70">
        <v>11</v>
      </c>
      <c r="D46" s="71" t="s">
        <v>142</v>
      </c>
      <c r="E46" s="72" t="s">
        <v>167</v>
      </c>
      <c r="F46" s="83" t="s">
        <v>54</v>
      </c>
      <c r="G46" s="83" t="s">
        <v>54</v>
      </c>
      <c r="H46" s="74" t="s">
        <v>200</v>
      </c>
      <c r="I46" s="88">
        <v>24.1</v>
      </c>
      <c r="J46" s="70">
        <v>1500</v>
      </c>
      <c r="K46" s="75">
        <f t="shared" si="1"/>
        <v>5.1867219917012441</v>
      </c>
      <c r="M46" s="75"/>
    </row>
    <row r="47" spans="1:13" x14ac:dyDescent="0.2">
      <c r="A47" t="s">
        <v>168</v>
      </c>
      <c r="B47" s="58"/>
      <c r="C47" s="70">
        <v>12</v>
      </c>
      <c r="D47" s="71" t="s">
        <v>142</v>
      </c>
      <c r="E47" s="72" t="s">
        <v>169</v>
      </c>
      <c r="F47" s="83" t="s">
        <v>57</v>
      </c>
      <c r="G47" s="83" t="s">
        <v>57</v>
      </c>
      <c r="H47" s="74" t="s">
        <v>200</v>
      </c>
      <c r="I47" s="88">
        <v>31.5</v>
      </c>
      <c r="J47" s="70">
        <v>1458</v>
      </c>
      <c r="K47" s="75">
        <f t="shared" si="1"/>
        <v>3.9682539682539684</v>
      </c>
      <c r="M47" s="75"/>
    </row>
    <row r="48" spans="1:13" x14ac:dyDescent="0.2">
      <c r="A48" t="s">
        <v>170</v>
      </c>
      <c r="B48" s="58"/>
      <c r="C48" s="70">
        <v>13</v>
      </c>
      <c r="D48" s="71" t="s">
        <v>142</v>
      </c>
      <c r="E48" s="72" t="s">
        <v>171</v>
      </c>
      <c r="F48" s="83" t="s">
        <v>61</v>
      </c>
      <c r="G48" s="83" t="s">
        <v>61</v>
      </c>
      <c r="H48" s="74" t="s">
        <v>203</v>
      </c>
      <c r="I48" s="2">
        <v>26.3</v>
      </c>
      <c r="J48" s="70">
        <v>1581</v>
      </c>
      <c r="K48" s="75">
        <f t="shared" si="1"/>
        <v>4.752851711026616</v>
      </c>
      <c r="M48" s="75"/>
    </row>
    <row r="49" spans="1:13" x14ac:dyDescent="0.2">
      <c r="A49" t="s">
        <v>172</v>
      </c>
      <c r="B49" s="58"/>
      <c r="C49" s="70">
        <v>14</v>
      </c>
      <c r="D49" s="71" t="s">
        <v>142</v>
      </c>
      <c r="E49" s="72" t="s">
        <v>173</v>
      </c>
      <c r="F49" s="83" t="s">
        <v>64</v>
      </c>
      <c r="G49" s="83" t="s">
        <v>64</v>
      </c>
      <c r="H49" s="74" t="s">
        <v>201</v>
      </c>
      <c r="I49" s="88">
        <v>19.899999999999999</v>
      </c>
      <c r="J49" s="70">
        <v>1475</v>
      </c>
      <c r="K49" s="75">
        <f t="shared" si="1"/>
        <v>6.2814070351758797</v>
      </c>
      <c r="M49" s="75"/>
    </row>
    <row r="50" spans="1:13" x14ac:dyDescent="0.2">
      <c r="A50" t="s">
        <v>174</v>
      </c>
      <c r="B50" s="58"/>
      <c r="C50" s="70">
        <v>15</v>
      </c>
      <c r="D50" s="71" t="s">
        <v>142</v>
      </c>
      <c r="E50" s="72" t="s">
        <v>175</v>
      </c>
      <c r="F50" s="83" t="s">
        <v>68</v>
      </c>
      <c r="G50" s="83" t="s">
        <v>68</v>
      </c>
      <c r="H50" s="74" t="s">
        <v>204</v>
      </c>
      <c r="I50" s="88">
        <v>12.7</v>
      </c>
      <c r="J50" s="70">
        <v>1531</v>
      </c>
      <c r="K50" s="75">
        <f t="shared" si="1"/>
        <v>9.8425196850393704</v>
      </c>
      <c r="M50" s="75"/>
    </row>
    <row r="51" spans="1:13" x14ac:dyDescent="0.2">
      <c r="A51" t="s">
        <v>176</v>
      </c>
      <c r="B51" s="61"/>
      <c r="C51" s="76">
        <v>16</v>
      </c>
      <c r="D51" s="77" t="s">
        <v>142</v>
      </c>
      <c r="E51" s="78" t="s">
        <v>177</v>
      </c>
      <c r="F51" s="84" t="s">
        <v>71</v>
      </c>
      <c r="G51" s="84" t="s">
        <v>71</v>
      </c>
      <c r="H51" s="79" t="s">
        <v>203</v>
      </c>
      <c r="I51" s="89">
        <v>29.1</v>
      </c>
      <c r="J51" s="76">
        <v>1586</v>
      </c>
      <c r="K51" s="81">
        <f t="shared" si="1"/>
        <v>4.2955326460481098</v>
      </c>
      <c r="L51" s="85">
        <f>SUM(K44:K51)</f>
        <v>55.287290837359194</v>
      </c>
      <c r="M51" s="82">
        <f>SUM(I44:I51)/8</f>
        <v>22.362499999999997</v>
      </c>
    </row>
    <row r="52" spans="1:13" x14ac:dyDescent="0.2">
      <c r="A52" t="s">
        <v>179</v>
      </c>
      <c r="B52" s="58" t="s">
        <v>205</v>
      </c>
      <c r="C52" s="64">
        <v>17</v>
      </c>
      <c r="D52" s="65" t="s">
        <v>142</v>
      </c>
      <c r="E52" s="66" t="s">
        <v>181</v>
      </c>
      <c r="F52" s="83" t="s">
        <v>74</v>
      </c>
      <c r="G52" s="83" t="s">
        <v>74</v>
      </c>
      <c r="H52" s="68" t="s">
        <v>200</v>
      </c>
      <c r="I52" s="86">
        <v>17</v>
      </c>
      <c r="J52" s="64">
        <v>1513</v>
      </c>
      <c r="K52" s="87">
        <f t="shared" si="1"/>
        <v>7.3529411764705879</v>
      </c>
      <c r="L52" s="63"/>
      <c r="M52" s="87"/>
    </row>
    <row r="53" spans="1:13" x14ac:dyDescent="0.2">
      <c r="A53" t="s">
        <v>182</v>
      </c>
      <c r="B53" s="58"/>
      <c r="C53" s="70">
        <v>18</v>
      </c>
      <c r="D53" s="71" t="s">
        <v>142</v>
      </c>
      <c r="E53" s="72" t="s">
        <v>183</v>
      </c>
      <c r="F53" s="83" t="s">
        <v>75</v>
      </c>
      <c r="G53" s="83" t="s">
        <v>75</v>
      </c>
      <c r="H53" s="74" t="s">
        <v>201</v>
      </c>
      <c r="I53" s="88">
        <v>26.3</v>
      </c>
      <c r="J53" s="70">
        <v>1468</v>
      </c>
      <c r="K53" s="75">
        <f t="shared" si="1"/>
        <v>4.752851711026616</v>
      </c>
      <c r="L53" s="58"/>
      <c r="M53" s="75"/>
    </row>
    <row r="54" spans="1:13" x14ac:dyDescent="0.2">
      <c r="A54" t="s">
        <v>184</v>
      </c>
      <c r="B54" s="58"/>
      <c r="C54" s="70">
        <v>19</v>
      </c>
      <c r="D54" s="71" t="s">
        <v>142</v>
      </c>
      <c r="E54" s="72" t="s">
        <v>185</v>
      </c>
      <c r="F54" s="83" t="s">
        <v>72</v>
      </c>
      <c r="G54" s="83" t="s">
        <v>72</v>
      </c>
      <c r="H54" s="74" t="s">
        <v>201</v>
      </c>
      <c r="I54" s="88">
        <v>5.3</v>
      </c>
      <c r="J54" s="70">
        <v>1567</v>
      </c>
      <c r="K54" s="75">
        <f t="shared" si="1"/>
        <v>23.584905660377359</v>
      </c>
      <c r="L54" s="58"/>
      <c r="M54" s="75"/>
    </row>
    <row r="55" spans="1:13" x14ac:dyDescent="0.2">
      <c r="A55" t="s">
        <v>186</v>
      </c>
      <c r="B55" s="58"/>
      <c r="C55" s="70">
        <v>20</v>
      </c>
      <c r="D55" s="71" t="s">
        <v>142</v>
      </c>
      <c r="E55" s="72" t="s">
        <v>187</v>
      </c>
      <c r="F55" s="83" t="s">
        <v>69</v>
      </c>
      <c r="G55" s="83" t="s">
        <v>69</v>
      </c>
      <c r="H55" s="74" t="s">
        <v>201</v>
      </c>
      <c r="I55" s="88">
        <v>23.3</v>
      </c>
      <c r="J55" s="70">
        <v>1488</v>
      </c>
      <c r="K55" s="75">
        <f t="shared" si="1"/>
        <v>5.3648068669527893</v>
      </c>
      <c r="L55" s="58"/>
      <c r="M55" s="75"/>
    </row>
    <row r="56" spans="1:13" x14ac:dyDescent="0.2">
      <c r="A56" t="s">
        <v>188</v>
      </c>
      <c r="B56" s="58"/>
      <c r="C56" s="70">
        <v>21</v>
      </c>
      <c r="D56" s="71" t="s">
        <v>142</v>
      </c>
      <c r="E56" s="72" t="s">
        <v>189</v>
      </c>
      <c r="F56" s="83" t="s">
        <v>65</v>
      </c>
      <c r="G56" s="83" t="s">
        <v>65</v>
      </c>
      <c r="H56" s="74" t="s">
        <v>201</v>
      </c>
      <c r="I56" s="88">
        <v>20.8</v>
      </c>
      <c r="J56" s="70">
        <v>1467</v>
      </c>
      <c r="K56" s="75">
        <f t="shared" si="1"/>
        <v>6.0096153846153841</v>
      </c>
      <c r="L56" s="58"/>
      <c r="M56" s="75"/>
    </row>
    <row r="57" spans="1:13" x14ac:dyDescent="0.2">
      <c r="A57" t="s">
        <v>190</v>
      </c>
      <c r="B57" s="58"/>
      <c r="C57" s="70">
        <v>22</v>
      </c>
      <c r="D57" s="71" t="s">
        <v>142</v>
      </c>
      <c r="E57" s="72" t="s">
        <v>191</v>
      </c>
      <c r="F57" s="83" t="s">
        <v>62</v>
      </c>
      <c r="G57" s="83" t="s">
        <v>62</v>
      </c>
      <c r="H57" s="74" t="s">
        <v>200</v>
      </c>
      <c r="I57" s="88">
        <v>26.2</v>
      </c>
      <c r="J57" s="70">
        <v>1487</v>
      </c>
      <c r="K57" s="75">
        <f t="shared" si="1"/>
        <v>4.770992366412214</v>
      </c>
      <c r="L57" s="58"/>
      <c r="M57" s="75"/>
    </row>
    <row r="58" spans="1:13" x14ac:dyDescent="0.2">
      <c r="A58" t="s">
        <v>192</v>
      </c>
      <c r="B58" s="58"/>
      <c r="C58" s="70">
        <v>23</v>
      </c>
      <c r="D58" s="71" t="s">
        <v>142</v>
      </c>
      <c r="E58" s="72" t="s">
        <v>193</v>
      </c>
      <c r="F58" s="83" t="s">
        <v>58</v>
      </c>
      <c r="G58" s="83" t="s">
        <v>58</v>
      </c>
      <c r="H58" s="74" t="s">
        <v>200</v>
      </c>
      <c r="I58" s="88">
        <v>6.06</v>
      </c>
      <c r="J58" s="70">
        <v>1563</v>
      </c>
      <c r="K58" s="75">
        <f t="shared" si="1"/>
        <v>20.627062706270628</v>
      </c>
      <c r="L58" s="58"/>
      <c r="M58" s="75"/>
    </row>
    <row r="59" spans="1:13" x14ac:dyDescent="0.2">
      <c r="A59" t="s">
        <v>194</v>
      </c>
      <c r="B59" s="58"/>
      <c r="C59" s="70">
        <v>24</v>
      </c>
      <c r="D59" s="71" t="s">
        <v>142</v>
      </c>
      <c r="E59" s="72" t="s">
        <v>195</v>
      </c>
      <c r="F59" s="83" t="s">
        <v>55</v>
      </c>
      <c r="G59" s="83" t="s">
        <v>55</v>
      </c>
      <c r="H59" s="74" t="s">
        <v>200</v>
      </c>
      <c r="I59" s="88">
        <v>21</v>
      </c>
      <c r="J59" s="70">
        <v>1513</v>
      </c>
      <c r="K59" s="75">
        <f t="shared" si="1"/>
        <v>5.9523809523809526</v>
      </c>
      <c r="L59" s="58"/>
      <c r="M59" s="75"/>
    </row>
    <row r="60" spans="1:13" x14ac:dyDescent="0.2">
      <c r="A60" t="s">
        <v>196</v>
      </c>
      <c r="B60" s="61"/>
      <c r="C60" s="76">
        <v>25</v>
      </c>
      <c r="D60" s="77" t="s">
        <v>142</v>
      </c>
      <c r="E60" s="78" t="s">
        <v>197</v>
      </c>
      <c r="F60" s="84" t="s">
        <v>52</v>
      </c>
      <c r="G60" s="84" t="s">
        <v>52</v>
      </c>
      <c r="H60" s="79" t="s">
        <v>201</v>
      </c>
      <c r="I60" s="89">
        <v>10.6</v>
      </c>
      <c r="J60" s="76">
        <v>1530</v>
      </c>
      <c r="K60" s="81">
        <f t="shared" si="1"/>
        <v>11.79245283018868</v>
      </c>
      <c r="L60" s="81">
        <f>SUM(K52:K60)</f>
        <v>90.208009654695218</v>
      </c>
      <c r="M60" s="82">
        <f>SUM(I52:I60)/9</f>
        <v>17.395555555555553</v>
      </c>
    </row>
  </sheetData>
  <mergeCells count="2">
    <mergeCell ref="K4:K5"/>
    <mergeCell ref="K34:K3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Khulan</vt:lpstr>
      <vt:lpstr>Waterhole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Soilemetzidou, Sanatana-Eirini</dc:creator>
  <dc:description/>
  <cp:lastModifiedBy>ulrike.loeber</cp:lastModifiedBy>
  <cp:revision>1</cp:revision>
  <cp:lastPrinted>2017-07-31T09:23:24Z</cp:lastPrinted>
  <dcterms:created xsi:type="dcterms:W3CDTF">2017-06-15T13:38:41Z</dcterms:created>
  <dcterms:modified xsi:type="dcterms:W3CDTF">2024-07-01T19:22:18Z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