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defaultThemeVersion="166925"/>
  <mc:AlternateContent xmlns:mc="http://schemas.openxmlformats.org/markup-compatibility/2006">
    <mc:Choice Requires="x15">
      <x15ac:absPath xmlns:x15ac="http://schemas.microsoft.com/office/spreadsheetml/2010/11/ac" url="/Users/hansenp/Desktop/NAR_2nd_revision/"/>
    </mc:Choice>
  </mc:AlternateContent>
  <xr:revisionPtr revIDLastSave="0" documentId="13_ncr:1_{B2EE31E9-7CF2-C24A-9690-4510AB4FCCDC}" xr6:coauthVersionLast="47" xr6:coauthVersionMax="47" xr10:uidLastSave="{00000000-0000-0000-0000-000000000000}"/>
  <bookViews>
    <workbookView xWindow="-38400" yWindow="0" windowWidth="38400" windowHeight="21600" firstSheet="6" activeTab="9" xr2:uid="{1D3BB261-22A8-6447-93C9-C2D3069B5856}"/>
  </bookViews>
  <sheets>
    <sheet name="S1 - File formats" sheetId="5" r:id="rId1"/>
    <sheet name="S2 - Raw data and mapping" sheetId="7" r:id="rId2"/>
    <sheet name="S3 - Read counts by orientation" sheetId="29" r:id="rId3"/>
    <sheet name="S4 - Unbalanced at alpha 0.05" sheetId="12" r:id="rId4"/>
    <sheet name="S5 - Unbalanced at FDR 5%" sheetId="15" r:id="rId5"/>
    <sheet name="S6 - Baited fragment classes I" sheetId="32" r:id="rId6"/>
    <sheet name="S7 - repeat- and N-periods" sheetId="37" r:id="rId7"/>
    <sheet name="S8 - Reads per interaction I" sheetId="26" r:id="rId8"/>
    <sheet name="S9 - Interaction distances I" sheetId="25" r:id="rId9"/>
    <sheet name="S10 - RE enrichment" sheetId="39" r:id="rId10"/>
    <sheet name="S11 - Literature research" sheetId="38" r:id="rId11"/>
    <sheet name="S12- Baited fragment classes II" sheetId="35" r:id="rId12"/>
    <sheet name="S13 - Reads per interaction II" sheetId="33" r:id="rId13"/>
    <sheet name="S14 - Interaction distances II" sheetId="34" r:id="rId14"/>
    <sheet name="S15 - GOPHER design statistics" sheetId="36" r:id="rId1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37" i="38" l="1"/>
  <c r="D125" i="38"/>
  <c r="D99" i="38"/>
  <c r="D66" i="38"/>
  <c r="D21" i="36"/>
  <c r="E21" i="36" s="1"/>
  <c r="F21" i="36"/>
  <c r="G21" i="36" s="1"/>
  <c r="H21" i="36"/>
  <c r="I21" i="36" s="1"/>
  <c r="C21" i="36"/>
  <c r="I3" i="36"/>
  <c r="I4" i="36"/>
  <c r="I5" i="36"/>
  <c r="I6" i="36"/>
  <c r="I7" i="36"/>
  <c r="I8" i="36"/>
  <c r="I9" i="36"/>
  <c r="I10" i="36"/>
  <c r="I11" i="36"/>
  <c r="I12" i="36"/>
  <c r="I13" i="36"/>
  <c r="I14" i="36"/>
  <c r="I15" i="36"/>
  <c r="I16" i="36"/>
  <c r="I17" i="36"/>
  <c r="I18" i="36"/>
  <c r="I19" i="36"/>
  <c r="I20" i="36"/>
  <c r="I2" i="36"/>
  <c r="G3" i="36"/>
  <c r="G4" i="36"/>
  <c r="G5" i="36"/>
  <c r="G6" i="36"/>
  <c r="G7" i="36"/>
  <c r="G8" i="36"/>
  <c r="G9" i="36"/>
  <c r="G10" i="36"/>
  <c r="G11" i="36"/>
  <c r="G12" i="36"/>
  <c r="G13" i="36"/>
  <c r="G14" i="36"/>
  <c r="G15" i="36"/>
  <c r="G16" i="36"/>
  <c r="G17" i="36"/>
  <c r="G18" i="36"/>
  <c r="G19" i="36"/>
  <c r="G20" i="36"/>
  <c r="G2" i="36"/>
  <c r="E3" i="36"/>
  <c r="E4" i="36"/>
  <c r="E5" i="36"/>
  <c r="E6" i="36"/>
  <c r="E7" i="36"/>
  <c r="E8" i="36"/>
  <c r="E9" i="36"/>
  <c r="E10" i="36"/>
  <c r="E11" i="36"/>
  <c r="E12" i="36"/>
  <c r="E13" i="36"/>
  <c r="E14" i="36"/>
  <c r="E15" i="36"/>
  <c r="E16" i="36"/>
  <c r="E17" i="36"/>
  <c r="E18" i="36"/>
  <c r="E19" i="36"/>
  <c r="E20" i="36"/>
  <c r="E2" i="36"/>
  <c r="H33" i="35"/>
  <c r="F33" i="35"/>
  <c r="D33" i="35"/>
  <c r="H32" i="35"/>
  <c r="F32" i="35"/>
  <c r="D32" i="35"/>
  <c r="H17" i="35"/>
  <c r="F17" i="35"/>
  <c r="D17" i="35"/>
  <c r="H16" i="35"/>
  <c r="F16" i="35"/>
  <c r="D16" i="35"/>
  <c r="J5" i="35"/>
  <c r="I5" i="35"/>
  <c r="H5" i="35"/>
  <c r="J4" i="35"/>
  <c r="I4" i="35"/>
  <c r="H4" i="35"/>
  <c r="J3" i="35"/>
  <c r="I3" i="35"/>
  <c r="H3" i="35"/>
  <c r="C73" i="34"/>
  <c r="C72" i="34"/>
  <c r="C71" i="34"/>
  <c r="C66" i="34"/>
  <c r="C65" i="34"/>
  <c r="C64" i="34"/>
  <c r="C59" i="34"/>
  <c r="C58" i="34"/>
  <c r="C57" i="34"/>
  <c r="C52" i="34"/>
  <c r="C51" i="34"/>
  <c r="C50" i="34"/>
  <c r="C45" i="34"/>
  <c r="C44" i="34"/>
  <c r="C43" i="34"/>
  <c r="C34" i="34"/>
  <c r="C33" i="34"/>
  <c r="C32" i="34"/>
  <c r="C27" i="34"/>
  <c r="C26" i="34"/>
  <c r="C25" i="34"/>
  <c r="C20" i="34"/>
  <c r="C19" i="34"/>
  <c r="C18" i="34"/>
  <c r="C13" i="34"/>
  <c r="C12" i="34"/>
  <c r="C11" i="34"/>
  <c r="C6" i="34"/>
  <c r="C5" i="34"/>
  <c r="C4" i="34"/>
  <c r="C73" i="33"/>
  <c r="X73" i="33" s="1"/>
  <c r="C72" i="33"/>
  <c r="X72" i="33" s="1"/>
  <c r="C71" i="33"/>
  <c r="W71" i="33" s="1"/>
  <c r="C66" i="33"/>
  <c r="X66" i="33" s="1"/>
  <c r="C65" i="33"/>
  <c r="V65" i="33" s="1"/>
  <c r="C64" i="33"/>
  <c r="X64" i="33" s="1"/>
  <c r="C59" i="33"/>
  <c r="V59" i="33" s="1"/>
  <c r="C58" i="33"/>
  <c r="X58" i="33" s="1"/>
  <c r="C57" i="33"/>
  <c r="X57" i="33" s="1"/>
  <c r="C52" i="33"/>
  <c r="C51" i="33"/>
  <c r="W51" i="33" s="1"/>
  <c r="C50" i="33"/>
  <c r="U50" i="33" s="1"/>
  <c r="C45" i="33"/>
  <c r="W45" i="33" s="1"/>
  <c r="C44" i="33"/>
  <c r="W44" i="33" s="1"/>
  <c r="C43" i="33"/>
  <c r="C34" i="33"/>
  <c r="V34" i="33" s="1"/>
  <c r="C33" i="33"/>
  <c r="C32" i="33"/>
  <c r="V32" i="33" s="1"/>
  <c r="C27" i="33"/>
  <c r="C26" i="33"/>
  <c r="V26" i="33" s="1"/>
  <c r="C25" i="33"/>
  <c r="X25" i="33" s="1"/>
  <c r="C20" i="33"/>
  <c r="X20" i="33" s="1"/>
  <c r="C19" i="33"/>
  <c r="X19" i="33" s="1"/>
  <c r="C18" i="33"/>
  <c r="C13" i="33"/>
  <c r="X13" i="33" s="1"/>
  <c r="C12" i="33"/>
  <c r="C11" i="33"/>
  <c r="U11" i="33" s="1"/>
  <c r="C6" i="33"/>
  <c r="C5" i="33"/>
  <c r="U5" i="33" s="1"/>
  <c r="C4" i="33"/>
  <c r="G141" i="15"/>
  <c r="G140" i="15"/>
  <c r="G139" i="15"/>
  <c r="G137" i="15"/>
  <c r="G136" i="15"/>
  <c r="G135" i="15"/>
  <c r="G133" i="15"/>
  <c r="G132" i="15"/>
  <c r="G131" i="15"/>
  <c r="F141" i="12"/>
  <c r="F140" i="12"/>
  <c r="F139" i="12"/>
  <c r="F137" i="12"/>
  <c r="F136" i="12"/>
  <c r="F135" i="12"/>
  <c r="F133" i="12"/>
  <c r="F132" i="12"/>
  <c r="F131" i="12"/>
  <c r="J4" i="32"/>
  <c r="J5" i="32"/>
  <c r="J6" i="32"/>
  <c r="J7" i="32"/>
  <c r="J8" i="32"/>
  <c r="J9" i="32"/>
  <c r="J10" i="32"/>
  <c r="J11" i="32"/>
  <c r="J12" i="32"/>
  <c r="J13" i="32"/>
  <c r="J14" i="32"/>
  <c r="J15" i="32"/>
  <c r="J16" i="32"/>
  <c r="J17" i="32"/>
  <c r="J18" i="32"/>
  <c r="J19" i="32"/>
  <c r="I4" i="32"/>
  <c r="I5" i="32"/>
  <c r="I6" i="32"/>
  <c r="I7" i="32"/>
  <c r="I8" i="32"/>
  <c r="I9" i="32"/>
  <c r="I10" i="32"/>
  <c r="I11" i="32"/>
  <c r="I12" i="32"/>
  <c r="I13" i="32"/>
  <c r="I14" i="32"/>
  <c r="I15" i="32"/>
  <c r="I16" i="32"/>
  <c r="I17" i="32"/>
  <c r="I18" i="32"/>
  <c r="I19" i="32"/>
  <c r="J3" i="32"/>
  <c r="I3" i="32"/>
  <c r="H3" i="32"/>
  <c r="H4" i="32"/>
  <c r="H5" i="32"/>
  <c r="H6" i="32"/>
  <c r="H7" i="32"/>
  <c r="H8" i="32"/>
  <c r="H9" i="32"/>
  <c r="H10" i="32"/>
  <c r="H11" i="32"/>
  <c r="H12" i="32"/>
  <c r="H13" i="32"/>
  <c r="H14" i="32"/>
  <c r="H15" i="32"/>
  <c r="H16" i="32"/>
  <c r="H17" i="32"/>
  <c r="H18" i="32"/>
  <c r="H19" i="32"/>
  <c r="C213" i="25"/>
  <c r="C212" i="25"/>
  <c r="C211" i="25"/>
  <c r="C210" i="25"/>
  <c r="C209" i="25"/>
  <c r="C208" i="25"/>
  <c r="C207" i="25"/>
  <c r="C206" i="25"/>
  <c r="C205" i="25"/>
  <c r="C204" i="25"/>
  <c r="C203" i="25"/>
  <c r="C202" i="25"/>
  <c r="C201" i="25"/>
  <c r="C200" i="25"/>
  <c r="C199" i="25"/>
  <c r="C198" i="25"/>
  <c r="C197" i="25"/>
  <c r="C192" i="25"/>
  <c r="C191" i="25"/>
  <c r="C190" i="25"/>
  <c r="C189" i="25"/>
  <c r="C188" i="25"/>
  <c r="C187" i="25"/>
  <c r="C186" i="25"/>
  <c r="C185" i="25"/>
  <c r="C184" i="25"/>
  <c r="C183" i="25"/>
  <c r="C182" i="25"/>
  <c r="C181" i="25"/>
  <c r="C180" i="25"/>
  <c r="C179" i="25"/>
  <c r="C178" i="25"/>
  <c r="C177" i="25"/>
  <c r="C176" i="25"/>
  <c r="C171" i="25"/>
  <c r="C170" i="25"/>
  <c r="C169" i="25"/>
  <c r="C168" i="25"/>
  <c r="C167" i="25"/>
  <c r="C166" i="25"/>
  <c r="C165" i="25"/>
  <c r="C164" i="25"/>
  <c r="C163" i="25"/>
  <c r="C162" i="25"/>
  <c r="C161" i="25"/>
  <c r="C160" i="25"/>
  <c r="C159" i="25"/>
  <c r="C158" i="25"/>
  <c r="C157" i="25"/>
  <c r="C156" i="25"/>
  <c r="C155" i="25"/>
  <c r="C150" i="25"/>
  <c r="C149" i="25"/>
  <c r="C148" i="25"/>
  <c r="C147" i="25"/>
  <c r="C146" i="25"/>
  <c r="C145" i="25"/>
  <c r="C144" i="25"/>
  <c r="C143" i="25"/>
  <c r="C142" i="25"/>
  <c r="C141" i="25"/>
  <c r="C140" i="25"/>
  <c r="C139" i="25"/>
  <c r="C138" i="25"/>
  <c r="C137" i="25"/>
  <c r="C136" i="25"/>
  <c r="C135" i="25"/>
  <c r="C134" i="25"/>
  <c r="C129" i="25"/>
  <c r="C128" i="25"/>
  <c r="C127" i="25"/>
  <c r="C126" i="25"/>
  <c r="C125" i="25"/>
  <c r="C124" i="25"/>
  <c r="C123" i="25"/>
  <c r="C122" i="25"/>
  <c r="C121" i="25"/>
  <c r="C120" i="25"/>
  <c r="C119" i="25"/>
  <c r="C118" i="25"/>
  <c r="C117" i="25"/>
  <c r="C116" i="25"/>
  <c r="C115" i="25"/>
  <c r="C114" i="25"/>
  <c r="C113" i="25"/>
  <c r="C213" i="26"/>
  <c r="V213" i="26" s="1"/>
  <c r="C212" i="26"/>
  <c r="X212" i="26" s="1"/>
  <c r="C211" i="26"/>
  <c r="X211" i="26" s="1"/>
  <c r="C210" i="26"/>
  <c r="W210" i="26" s="1"/>
  <c r="C209" i="26"/>
  <c r="X209" i="26" s="1"/>
  <c r="C208" i="26"/>
  <c r="W208" i="26" s="1"/>
  <c r="C207" i="26"/>
  <c r="W207" i="26" s="1"/>
  <c r="C206" i="26"/>
  <c r="X206" i="26" s="1"/>
  <c r="C205" i="26"/>
  <c r="V205" i="26" s="1"/>
  <c r="C204" i="26"/>
  <c r="X204" i="26" s="1"/>
  <c r="C203" i="26"/>
  <c r="X203" i="26" s="1"/>
  <c r="C202" i="26"/>
  <c r="W202" i="26" s="1"/>
  <c r="C201" i="26"/>
  <c r="X201" i="26" s="1"/>
  <c r="C200" i="26"/>
  <c r="W200" i="26" s="1"/>
  <c r="C199" i="26"/>
  <c r="W199" i="26" s="1"/>
  <c r="C198" i="26"/>
  <c r="X198" i="26" s="1"/>
  <c r="C197" i="26"/>
  <c r="V197" i="26" s="1"/>
  <c r="C192" i="26"/>
  <c r="X192" i="26" s="1"/>
  <c r="C191" i="26"/>
  <c r="X191" i="26" s="1"/>
  <c r="C190" i="26"/>
  <c r="W190" i="26" s="1"/>
  <c r="C189" i="26"/>
  <c r="X189" i="26" s="1"/>
  <c r="C188" i="26"/>
  <c r="W188" i="26" s="1"/>
  <c r="C187" i="26"/>
  <c r="X187" i="26" s="1"/>
  <c r="C186" i="26"/>
  <c r="W186" i="26" s="1"/>
  <c r="C185" i="26"/>
  <c r="V185" i="26" s="1"/>
  <c r="C184" i="26"/>
  <c r="X184" i="26" s="1"/>
  <c r="C183" i="26"/>
  <c r="X183" i="26" s="1"/>
  <c r="C182" i="26"/>
  <c r="W182" i="26" s="1"/>
  <c r="C181" i="26"/>
  <c r="X181" i="26" s="1"/>
  <c r="C180" i="26"/>
  <c r="W180" i="26" s="1"/>
  <c r="C179" i="26"/>
  <c r="W179" i="26" s="1"/>
  <c r="C178" i="26"/>
  <c r="W178" i="26" s="1"/>
  <c r="C177" i="26"/>
  <c r="V177" i="26" s="1"/>
  <c r="C176" i="26"/>
  <c r="X176" i="26" s="1"/>
  <c r="C171" i="26"/>
  <c r="X171" i="26" s="1"/>
  <c r="C170" i="26"/>
  <c r="W170" i="26" s="1"/>
  <c r="C169" i="26"/>
  <c r="X169" i="26" s="1"/>
  <c r="C168" i="26"/>
  <c r="W168" i="26" s="1"/>
  <c r="C167" i="26"/>
  <c r="U167" i="26" s="1"/>
  <c r="C166" i="26"/>
  <c r="W166" i="26" s="1"/>
  <c r="C165" i="26"/>
  <c r="V165" i="26" s="1"/>
  <c r="C164" i="26"/>
  <c r="X164" i="26" s="1"/>
  <c r="C163" i="26"/>
  <c r="X163" i="26" s="1"/>
  <c r="C162" i="26"/>
  <c r="W162" i="26" s="1"/>
  <c r="C161" i="26"/>
  <c r="X161" i="26" s="1"/>
  <c r="C160" i="26"/>
  <c r="W160" i="26" s="1"/>
  <c r="C159" i="26"/>
  <c r="W159" i="26" s="1"/>
  <c r="C158" i="26"/>
  <c r="W158" i="26" s="1"/>
  <c r="C157" i="26"/>
  <c r="V157" i="26" s="1"/>
  <c r="C156" i="26"/>
  <c r="X156" i="26" s="1"/>
  <c r="C155" i="26"/>
  <c r="X155" i="26" s="1"/>
  <c r="C150" i="26"/>
  <c r="W150" i="26" s="1"/>
  <c r="C149" i="26"/>
  <c r="X149" i="26" s="1"/>
  <c r="C148" i="26"/>
  <c r="W148" i="26" s="1"/>
  <c r="C147" i="26"/>
  <c r="X147" i="26" s="1"/>
  <c r="C146" i="26"/>
  <c r="W146" i="26" s="1"/>
  <c r="C145" i="26"/>
  <c r="V145" i="26" s="1"/>
  <c r="C144" i="26"/>
  <c r="X144" i="26" s="1"/>
  <c r="C143" i="26"/>
  <c r="X143" i="26" s="1"/>
  <c r="C142" i="26"/>
  <c r="W142" i="26" s="1"/>
  <c r="C141" i="26"/>
  <c r="X141" i="26" s="1"/>
  <c r="C140" i="26"/>
  <c r="W140" i="26" s="1"/>
  <c r="C139" i="26"/>
  <c r="U139" i="26" s="1"/>
  <c r="C138" i="26"/>
  <c r="W138" i="26" s="1"/>
  <c r="C137" i="26"/>
  <c r="V137" i="26" s="1"/>
  <c r="C136" i="26"/>
  <c r="X136" i="26" s="1"/>
  <c r="C135" i="26"/>
  <c r="X135" i="26" s="1"/>
  <c r="C134" i="26"/>
  <c r="W134" i="26" s="1"/>
  <c r="C129" i="26"/>
  <c r="X129" i="26" s="1"/>
  <c r="C128" i="26"/>
  <c r="W128" i="26" s="1"/>
  <c r="C127" i="26"/>
  <c r="X127" i="26" s="1"/>
  <c r="C126" i="26"/>
  <c r="W126" i="26" s="1"/>
  <c r="C125" i="26"/>
  <c r="V125" i="26" s="1"/>
  <c r="C124" i="26"/>
  <c r="X124" i="26" s="1"/>
  <c r="C123" i="26"/>
  <c r="X123" i="26" s="1"/>
  <c r="C122" i="26"/>
  <c r="W122" i="26" s="1"/>
  <c r="C121" i="26"/>
  <c r="X121" i="26" s="1"/>
  <c r="C120" i="26"/>
  <c r="W120" i="26" s="1"/>
  <c r="C119" i="26"/>
  <c r="X119" i="26" s="1"/>
  <c r="C118" i="26"/>
  <c r="W118" i="26" s="1"/>
  <c r="C117" i="26"/>
  <c r="V117" i="26" s="1"/>
  <c r="C116" i="26"/>
  <c r="X116" i="26" s="1"/>
  <c r="C115" i="26"/>
  <c r="X115" i="26" s="1"/>
  <c r="C114" i="26"/>
  <c r="W114" i="26" s="1"/>
  <c r="C113" i="26"/>
  <c r="X113" i="26" s="1"/>
  <c r="W9" i="15"/>
  <c r="V9" i="15"/>
  <c r="U9" i="15"/>
  <c r="T9" i="15"/>
  <c r="S9" i="15"/>
  <c r="R9" i="15"/>
  <c r="G124" i="15"/>
  <c r="G123" i="15"/>
  <c r="G120" i="15"/>
  <c r="G119" i="15"/>
  <c r="G116" i="15"/>
  <c r="G115" i="15"/>
  <c r="G125" i="15"/>
  <c r="G121" i="15"/>
  <c r="G117" i="15"/>
  <c r="G113" i="15"/>
  <c r="G109" i="15"/>
  <c r="G105" i="15"/>
  <c r="G101" i="15"/>
  <c r="G97" i="15"/>
  <c r="G112" i="15"/>
  <c r="G111" i="15"/>
  <c r="G108" i="15"/>
  <c r="G107" i="15"/>
  <c r="G104" i="15"/>
  <c r="G103" i="15"/>
  <c r="G100" i="15"/>
  <c r="G99" i="15"/>
  <c r="G96" i="15"/>
  <c r="G95" i="15"/>
  <c r="F65" i="12"/>
  <c r="F10" i="12"/>
  <c r="F15" i="12"/>
  <c r="F20" i="12"/>
  <c r="F25" i="12"/>
  <c r="F30" i="12"/>
  <c r="F35" i="12"/>
  <c r="F40" i="12"/>
  <c r="F45" i="12"/>
  <c r="F50" i="12"/>
  <c r="F55" i="12"/>
  <c r="F60" i="12"/>
  <c r="F66" i="12"/>
  <c r="F71" i="12"/>
  <c r="F76" i="12"/>
  <c r="F81" i="12"/>
  <c r="F86" i="12"/>
  <c r="F91" i="12"/>
  <c r="F90" i="12"/>
  <c r="F89" i="12"/>
  <c r="F88" i="12"/>
  <c r="F85" i="12"/>
  <c r="F84" i="12"/>
  <c r="F83" i="12"/>
  <c r="F80" i="12"/>
  <c r="F79" i="12"/>
  <c r="F78" i="12"/>
  <c r="F75" i="12"/>
  <c r="F74" i="12"/>
  <c r="F73" i="12"/>
  <c r="F70" i="12"/>
  <c r="F69" i="12"/>
  <c r="F68" i="12"/>
  <c r="F64" i="12"/>
  <c r="F63" i="12"/>
  <c r="F62" i="12"/>
  <c r="F59" i="12"/>
  <c r="F58" i="12"/>
  <c r="F57" i="12"/>
  <c r="F54" i="12"/>
  <c r="F53" i="12"/>
  <c r="F52" i="12"/>
  <c r="F49" i="12"/>
  <c r="F48" i="12"/>
  <c r="F47" i="12"/>
  <c r="F44" i="12"/>
  <c r="F43" i="12"/>
  <c r="F42" i="12"/>
  <c r="F39" i="12"/>
  <c r="F38" i="12"/>
  <c r="F37" i="12"/>
  <c r="F34" i="12"/>
  <c r="F33" i="12"/>
  <c r="F32" i="12"/>
  <c r="F29" i="12"/>
  <c r="F28" i="12"/>
  <c r="F27" i="12"/>
  <c r="F24" i="12"/>
  <c r="F23" i="12"/>
  <c r="F22" i="12"/>
  <c r="F19" i="12"/>
  <c r="F18" i="12"/>
  <c r="F17" i="12"/>
  <c r="F14" i="12"/>
  <c r="F13" i="12"/>
  <c r="F12" i="12"/>
  <c r="F9" i="12"/>
  <c r="F8" i="12"/>
  <c r="F7" i="12"/>
  <c r="F6" i="12"/>
  <c r="F124" i="12"/>
  <c r="F123" i="12"/>
  <c r="F120" i="12"/>
  <c r="F119" i="12"/>
  <c r="F116" i="12"/>
  <c r="F115" i="12"/>
  <c r="F112" i="12"/>
  <c r="F111" i="12"/>
  <c r="F108" i="12"/>
  <c r="F107" i="12"/>
  <c r="F104" i="12"/>
  <c r="F103" i="12"/>
  <c r="F100" i="12"/>
  <c r="F99" i="12"/>
  <c r="F96" i="12"/>
  <c r="F95" i="12"/>
  <c r="H354" i="29"/>
  <c r="I349" i="29" s="1"/>
  <c r="C354" i="29"/>
  <c r="D352" i="29" s="1"/>
  <c r="H340" i="29"/>
  <c r="I335" i="29" s="1"/>
  <c r="C340" i="29"/>
  <c r="D338" i="29" s="1"/>
  <c r="H326" i="29"/>
  <c r="I321" i="29" s="1"/>
  <c r="C326" i="29"/>
  <c r="D324" i="29" s="1"/>
  <c r="H312" i="29"/>
  <c r="I307" i="29" s="1"/>
  <c r="C312" i="29"/>
  <c r="D309" i="29" s="1"/>
  <c r="H298" i="29"/>
  <c r="I293" i="29" s="1"/>
  <c r="C298" i="29"/>
  <c r="D296" i="29" s="1"/>
  <c r="H284" i="29"/>
  <c r="I279" i="29" s="1"/>
  <c r="C284" i="29"/>
  <c r="D281" i="29" s="1"/>
  <c r="H270" i="29"/>
  <c r="I269" i="29" s="1"/>
  <c r="C270" i="29"/>
  <c r="D263" i="29" s="1"/>
  <c r="H256" i="29"/>
  <c r="I251" i="29" s="1"/>
  <c r="C256" i="29"/>
  <c r="D254" i="29" s="1"/>
  <c r="M239" i="29"/>
  <c r="N234" i="29" s="1"/>
  <c r="H239" i="29"/>
  <c r="I233" i="29" s="1"/>
  <c r="C239" i="29"/>
  <c r="D236" i="29" s="1"/>
  <c r="M225" i="29"/>
  <c r="N220" i="29" s="1"/>
  <c r="H225" i="29"/>
  <c r="I220" i="29" s="1"/>
  <c r="C225" i="29"/>
  <c r="D223" i="29" s="1"/>
  <c r="M211" i="29"/>
  <c r="N206" i="29" s="1"/>
  <c r="H211" i="29"/>
  <c r="I206" i="29" s="1"/>
  <c r="C211" i="29"/>
  <c r="D209" i="29" s="1"/>
  <c r="M197" i="29"/>
  <c r="N192" i="29" s="1"/>
  <c r="H197" i="29"/>
  <c r="I191" i="29" s="1"/>
  <c r="C197" i="29"/>
  <c r="D195" i="29" s="1"/>
  <c r="M183" i="29"/>
  <c r="N178" i="29" s="1"/>
  <c r="H183" i="29"/>
  <c r="I178" i="29" s="1"/>
  <c r="C183" i="29"/>
  <c r="D180" i="29" s="1"/>
  <c r="R169" i="29"/>
  <c r="S163" i="29" s="1"/>
  <c r="M169" i="29"/>
  <c r="N163" i="29" s="1"/>
  <c r="H169" i="29"/>
  <c r="I163" i="29" s="1"/>
  <c r="C169" i="29"/>
  <c r="D166" i="29" s="1"/>
  <c r="M155" i="29"/>
  <c r="N150" i="29" s="1"/>
  <c r="H155" i="29"/>
  <c r="I149" i="29" s="1"/>
  <c r="C155" i="29"/>
  <c r="D153" i="29" s="1"/>
  <c r="M141" i="29"/>
  <c r="N136" i="29" s="1"/>
  <c r="H141" i="29"/>
  <c r="I135" i="29" s="1"/>
  <c r="C141" i="29"/>
  <c r="D139" i="29" s="1"/>
  <c r="M127" i="29"/>
  <c r="N122" i="29" s="1"/>
  <c r="H127" i="29"/>
  <c r="I122" i="29" s="1"/>
  <c r="C127" i="29"/>
  <c r="D124" i="29" s="1"/>
  <c r="M113" i="29"/>
  <c r="N108" i="29" s="1"/>
  <c r="H113" i="29"/>
  <c r="I108" i="29" s="1"/>
  <c r="C113" i="29"/>
  <c r="D110" i="29" s="1"/>
  <c r="M99" i="29"/>
  <c r="N94" i="29" s="1"/>
  <c r="H99" i="29"/>
  <c r="I93" i="29" s="1"/>
  <c r="C99" i="29"/>
  <c r="D96" i="29" s="1"/>
  <c r="M85" i="29"/>
  <c r="N80" i="29" s="1"/>
  <c r="H85" i="29"/>
  <c r="I80" i="29" s="1"/>
  <c r="C85" i="29"/>
  <c r="D82" i="29" s="1"/>
  <c r="M71" i="29"/>
  <c r="N66" i="29" s="1"/>
  <c r="H71" i="29"/>
  <c r="I66" i="29" s="1"/>
  <c r="C71" i="29"/>
  <c r="D69" i="29" s="1"/>
  <c r="M57" i="29"/>
  <c r="N52" i="29" s="1"/>
  <c r="H57" i="29"/>
  <c r="I51" i="29" s="1"/>
  <c r="C57" i="29"/>
  <c r="D52" i="29" s="1"/>
  <c r="M43" i="29"/>
  <c r="N38" i="29" s="1"/>
  <c r="H43" i="29"/>
  <c r="I38" i="29" s="1"/>
  <c r="C43" i="29"/>
  <c r="D40" i="29" s="1"/>
  <c r="M29" i="29"/>
  <c r="N23" i="29" s="1"/>
  <c r="H29" i="29"/>
  <c r="I24" i="29" s="1"/>
  <c r="C29" i="29"/>
  <c r="D26" i="29" s="1"/>
  <c r="R15" i="29"/>
  <c r="S14" i="29" s="1"/>
  <c r="M15" i="29"/>
  <c r="N10" i="29" s="1"/>
  <c r="H15" i="29"/>
  <c r="C15" i="29"/>
  <c r="D12" i="29" s="1"/>
  <c r="C104" i="26"/>
  <c r="X104" i="26" s="1"/>
  <c r="C103" i="26"/>
  <c r="W103" i="26" s="1"/>
  <c r="C102" i="26"/>
  <c r="V102" i="26" s="1"/>
  <c r="C101" i="26"/>
  <c r="U101" i="26" s="1"/>
  <c r="C100" i="26"/>
  <c r="X100" i="26" s="1"/>
  <c r="C99" i="26"/>
  <c r="X99" i="26" s="1"/>
  <c r="C98" i="26"/>
  <c r="X98" i="26" s="1"/>
  <c r="C97" i="26"/>
  <c r="X97" i="26" s="1"/>
  <c r="C96" i="26"/>
  <c r="X96" i="26" s="1"/>
  <c r="C95" i="26"/>
  <c r="W95" i="26" s="1"/>
  <c r="C94" i="26"/>
  <c r="V94" i="26" s="1"/>
  <c r="C93" i="26"/>
  <c r="U93" i="26" s="1"/>
  <c r="C92" i="26"/>
  <c r="X92" i="26" s="1"/>
  <c r="C91" i="26"/>
  <c r="X91" i="26" s="1"/>
  <c r="C90" i="26"/>
  <c r="X90" i="26" s="1"/>
  <c r="C89" i="26"/>
  <c r="X89" i="26" s="1"/>
  <c r="C88" i="26"/>
  <c r="X88" i="26" s="1"/>
  <c r="C83" i="26"/>
  <c r="X83" i="26" s="1"/>
  <c r="C82" i="26"/>
  <c r="X82" i="26" s="1"/>
  <c r="C81" i="26"/>
  <c r="X81" i="26" s="1"/>
  <c r="C80" i="26"/>
  <c r="X80" i="26" s="1"/>
  <c r="C79" i="26"/>
  <c r="X79" i="26" s="1"/>
  <c r="C78" i="26"/>
  <c r="W78" i="26" s="1"/>
  <c r="C77" i="26"/>
  <c r="V77" i="26" s="1"/>
  <c r="C76" i="26"/>
  <c r="U76" i="26" s="1"/>
  <c r="C75" i="26"/>
  <c r="X75" i="26" s="1"/>
  <c r="C74" i="26"/>
  <c r="X74" i="26" s="1"/>
  <c r="C73" i="26"/>
  <c r="X73" i="26" s="1"/>
  <c r="C72" i="26"/>
  <c r="X72" i="26" s="1"/>
  <c r="C71" i="26"/>
  <c r="X71" i="26" s="1"/>
  <c r="C70" i="26"/>
  <c r="W70" i="26" s="1"/>
  <c r="C69" i="26"/>
  <c r="V69" i="26" s="1"/>
  <c r="C68" i="26"/>
  <c r="U68" i="26" s="1"/>
  <c r="C67" i="26"/>
  <c r="X67" i="26" s="1"/>
  <c r="C62" i="26"/>
  <c r="X62" i="26" s="1"/>
  <c r="C61" i="26"/>
  <c r="W61" i="26" s="1"/>
  <c r="C60" i="26"/>
  <c r="V60" i="26" s="1"/>
  <c r="C59" i="26"/>
  <c r="U59" i="26" s="1"/>
  <c r="C58" i="26"/>
  <c r="V58" i="26" s="1"/>
  <c r="C57" i="26"/>
  <c r="X57" i="26" s="1"/>
  <c r="C56" i="26"/>
  <c r="X56" i="26" s="1"/>
  <c r="C55" i="26"/>
  <c r="X55" i="26" s="1"/>
  <c r="C54" i="26"/>
  <c r="X54" i="26" s="1"/>
  <c r="C53" i="26"/>
  <c r="W53" i="26" s="1"/>
  <c r="C52" i="26"/>
  <c r="V52" i="26" s="1"/>
  <c r="C51" i="26"/>
  <c r="U51" i="26" s="1"/>
  <c r="C50" i="26"/>
  <c r="W50" i="26" s="1"/>
  <c r="C49" i="26"/>
  <c r="X49" i="26" s="1"/>
  <c r="C48" i="26"/>
  <c r="X48" i="26" s="1"/>
  <c r="C47" i="26"/>
  <c r="X47" i="26" s="1"/>
  <c r="C46" i="26"/>
  <c r="X46" i="26" s="1"/>
  <c r="C41" i="26"/>
  <c r="X41" i="26" s="1"/>
  <c r="C40" i="26"/>
  <c r="X40" i="26" s="1"/>
  <c r="C39" i="26"/>
  <c r="X39" i="26" s="1"/>
  <c r="C38" i="26"/>
  <c r="X38" i="26" s="1"/>
  <c r="C37" i="26"/>
  <c r="X37" i="26" s="1"/>
  <c r="C36" i="26"/>
  <c r="W36" i="26" s="1"/>
  <c r="C35" i="26"/>
  <c r="V35" i="26" s="1"/>
  <c r="C34" i="26"/>
  <c r="U34" i="26" s="1"/>
  <c r="C33" i="26"/>
  <c r="X33" i="26" s="1"/>
  <c r="C32" i="26"/>
  <c r="X32" i="26" s="1"/>
  <c r="C31" i="26"/>
  <c r="X31" i="26" s="1"/>
  <c r="C30" i="26"/>
  <c r="X30" i="26" s="1"/>
  <c r="C29" i="26"/>
  <c r="X29" i="26" s="1"/>
  <c r="C28" i="26"/>
  <c r="W28" i="26" s="1"/>
  <c r="C27" i="26"/>
  <c r="V27" i="26" s="1"/>
  <c r="C26" i="26"/>
  <c r="U26" i="26" s="1"/>
  <c r="C25" i="26"/>
  <c r="X25" i="26" s="1"/>
  <c r="C20" i="26"/>
  <c r="W20" i="26" s="1"/>
  <c r="C19" i="26"/>
  <c r="X19" i="26" s="1"/>
  <c r="C18" i="26"/>
  <c r="X18" i="26" s="1"/>
  <c r="C17" i="26"/>
  <c r="X17" i="26" s="1"/>
  <c r="C16" i="26"/>
  <c r="X16" i="26" s="1"/>
  <c r="C15" i="26"/>
  <c r="X15" i="26" s="1"/>
  <c r="C14" i="26"/>
  <c r="X14" i="26" s="1"/>
  <c r="C13" i="26"/>
  <c r="X13" i="26" s="1"/>
  <c r="C12" i="26"/>
  <c r="U12" i="26" s="1"/>
  <c r="C11" i="26"/>
  <c r="U11" i="26" s="1"/>
  <c r="C10" i="26"/>
  <c r="X10" i="26" s="1"/>
  <c r="C9" i="26"/>
  <c r="V9" i="26" s="1"/>
  <c r="C8" i="26"/>
  <c r="X8" i="26" s="1"/>
  <c r="C7" i="26"/>
  <c r="X7" i="26" s="1"/>
  <c r="C6" i="26"/>
  <c r="X6" i="26" s="1"/>
  <c r="C5" i="26"/>
  <c r="X5" i="26" s="1"/>
  <c r="C4" i="26"/>
  <c r="X4" i="26" s="1"/>
  <c r="C5" i="25"/>
  <c r="C6" i="25"/>
  <c r="C7" i="25"/>
  <c r="C8" i="25"/>
  <c r="C9" i="25"/>
  <c r="C10" i="25"/>
  <c r="C11" i="25"/>
  <c r="C12" i="25"/>
  <c r="C13" i="25"/>
  <c r="C14" i="25"/>
  <c r="C15" i="25"/>
  <c r="C16" i="25"/>
  <c r="C17" i="25"/>
  <c r="C18" i="25"/>
  <c r="C19" i="25"/>
  <c r="C20" i="25"/>
  <c r="C25" i="25"/>
  <c r="C26" i="25"/>
  <c r="C27" i="25"/>
  <c r="C28" i="25"/>
  <c r="C29" i="25"/>
  <c r="C30" i="25"/>
  <c r="C31" i="25"/>
  <c r="C32" i="25"/>
  <c r="C33" i="25"/>
  <c r="C34" i="25"/>
  <c r="C35" i="25"/>
  <c r="C36" i="25"/>
  <c r="C37" i="25"/>
  <c r="C38" i="25"/>
  <c r="C39" i="25"/>
  <c r="C40" i="25"/>
  <c r="C41" i="25"/>
  <c r="C46" i="25"/>
  <c r="C47" i="25"/>
  <c r="C48" i="25"/>
  <c r="C49" i="25"/>
  <c r="C50" i="25"/>
  <c r="C51" i="25"/>
  <c r="C52" i="25"/>
  <c r="C53" i="25"/>
  <c r="C54" i="25"/>
  <c r="C55" i="25"/>
  <c r="C56" i="25"/>
  <c r="C57" i="25"/>
  <c r="C58" i="25"/>
  <c r="C59" i="25"/>
  <c r="C60" i="25"/>
  <c r="C61" i="25"/>
  <c r="C62" i="25"/>
  <c r="C67" i="25"/>
  <c r="C68" i="25"/>
  <c r="C69" i="25"/>
  <c r="C70" i="25"/>
  <c r="C71" i="25"/>
  <c r="C72" i="25"/>
  <c r="C73" i="25"/>
  <c r="C74" i="25"/>
  <c r="C75" i="25"/>
  <c r="C76" i="25"/>
  <c r="C77" i="25"/>
  <c r="C78" i="25"/>
  <c r="C79" i="25"/>
  <c r="C80" i="25"/>
  <c r="C81" i="25"/>
  <c r="C82" i="25"/>
  <c r="C83" i="25"/>
  <c r="C88" i="25"/>
  <c r="C89" i="25"/>
  <c r="C90" i="25"/>
  <c r="C91" i="25"/>
  <c r="C92" i="25"/>
  <c r="C93" i="25"/>
  <c r="C94" i="25"/>
  <c r="C95" i="25"/>
  <c r="C96" i="25"/>
  <c r="C97" i="25"/>
  <c r="C98" i="25"/>
  <c r="C99" i="25"/>
  <c r="C100" i="25"/>
  <c r="C101" i="25"/>
  <c r="C102" i="25"/>
  <c r="C103" i="25"/>
  <c r="C104" i="25"/>
  <c r="C4" i="25"/>
  <c r="Q9" i="12"/>
  <c r="F125" i="12"/>
  <c r="V9" i="12"/>
  <c r="U9" i="12"/>
  <c r="T9" i="12"/>
  <c r="S9" i="12"/>
  <c r="R9" i="12"/>
  <c r="V14" i="12"/>
  <c r="U14" i="12"/>
  <c r="T14" i="12"/>
  <c r="S14" i="12"/>
  <c r="R14" i="12"/>
  <c r="Q14" i="12"/>
  <c r="V8" i="12"/>
  <c r="U8" i="12"/>
  <c r="T8" i="12"/>
  <c r="S8" i="12"/>
  <c r="S13" i="12"/>
  <c r="R8" i="12"/>
  <c r="R13" i="12"/>
  <c r="Q8" i="12"/>
  <c r="V13" i="12"/>
  <c r="U13" i="12"/>
  <c r="T13" i="12"/>
  <c r="Q13" i="12"/>
  <c r="W8" i="15"/>
  <c r="V8" i="15"/>
  <c r="U8" i="15"/>
  <c r="T8" i="15"/>
  <c r="S8" i="15"/>
  <c r="R8" i="15"/>
  <c r="W13" i="15"/>
  <c r="V13" i="15"/>
  <c r="U13" i="15"/>
  <c r="T13" i="15"/>
  <c r="S13" i="15"/>
  <c r="R13" i="15"/>
  <c r="W14" i="15"/>
  <c r="V14" i="15"/>
  <c r="U14" i="15"/>
  <c r="T14" i="15"/>
  <c r="S14" i="15"/>
  <c r="R14" i="15"/>
  <c r="F121" i="12"/>
  <c r="F117" i="12"/>
  <c r="F113" i="12"/>
  <c r="F109" i="12"/>
  <c r="F105" i="12"/>
  <c r="F101" i="12"/>
  <c r="F97" i="12"/>
  <c r="P14" i="7"/>
  <c r="P13" i="7"/>
  <c r="P9" i="7"/>
  <c r="O9" i="7"/>
  <c r="N9" i="7"/>
  <c r="M9" i="7"/>
  <c r="L9" i="7"/>
  <c r="P8" i="7"/>
  <c r="O8" i="7"/>
  <c r="N8" i="7"/>
  <c r="M8" i="7"/>
  <c r="L8" i="7"/>
  <c r="X44" i="33" l="1"/>
  <c r="U34" i="33"/>
  <c r="X34" i="33"/>
  <c r="W34" i="33"/>
  <c r="V44" i="33"/>
  <c r="V51" i="33"/>
  <c r="W59" i="33"/>
  <c r="X71" i="33"/>
  <c r="X51" i="33"/>
  <c r="V11" i="33"/>
  <c r="W11" i="33"/>
  <c r="V50" i="33"/>
  <c r="X11" i="33"/>
  <c r="W50" i="33"/>
  <c r="X50" i="33"/>
  <c r="V58" i="33"/>
  <c r="W26" i="33"/>
  <c r="U32" i="33"/>
  <c r="V57" i="33"/>
  <c r="U73" i="33"/>
  <c r="X26" i="33"/>
  <c r="W32" i="33"/>
  <c r="V45" i="33"/>
  <c r="W65" i="33"/>
  <c r="V73" i="33"/>
  <c r="U20" i="33"/>
  <c r="X32" i="33"/>
  <c r="X45" i="33"/>
  <c r="U58" i="33"/>
  <c r="X65" i="33"/>
  <c r="W73" i="33"/>
  <c r="V20" i="33"/>
  <c r="U44" i="33"/>
  <c r="W5" i="33"/>
  <c r="W20" i="33"/>
  <c r="X5" i="33"/>
  <c r="U26" i="33"/>
  <c r="X59" i="33"/>
  <c r="U64" i="33"/>
  <c r="V5" i="33"/>
  <c r="V64" i="33"/>
  <c r="X12" i="33"/>
  <c r="W12" i="33"/>
  <c r="V12" i="33"/>
  <c r="U12" i="33"/>
  <c r="X52" i="33"/>
  <c r="W52" i="33"/>
  <c r="X18" i="33"/>
  <c r="W18" i="33"/>
  <c r="V18" i="33"/>
  <c r="U18" i="33"/>
  <c r="U19" i="33"/>
  <c r="X33" i="33"/>
  <c r="W33" i="33"/>
  <c r="V33" i="33"/>
  <c r="U33" i="33"/>
  <c r="X6" i="33"/>
  <c r="W6" i="33"/>
  <c r="V6" i="33"/>
  <c r="U6" i="33"/>
  <c r="X4" i="33"/>
  <c r="W4" i="33"/>
  <c r="U13" i="33"/>
  <c r="U25" i="33"/>
  <c r="X27" i="33"/>
  <c r="W27" i="33"/>
  <c r="V27" i="33"/>
  <c r="U52" i="33"/>
  <c r="U4" i="33"/>
  <c r="V13" i="33"/>
  <c r="V19" i="33"/>
  <c r="V25" i="33"/>
  <c r="U27" i="33"/>
  <c r="X43" i="33"/>
  <c r="W43" i="33"/>
  <c r="V43" i="33"/>
  <c r="V52" i="33"/>
  <c r="V4" i="33"/>
  <c r="W13" i="33"/>
  <c r="W19" i="33"/>
  <c r="W25" i="33"/>
  <c r="U43" i="33"/>
  <c r="W58" i="33"/>
  <c r="W64" i="33"/>
  <c r="U66" i="33"/>
  <c r="U72" i="33"/>
  <c r="U45" i="33"/>
  <c r="U51" i="33"/>
  <c r="U57" i="33"/>
  <c r="V66" i="33"/>
  <c r="V72" i="33"/>
  <c r="W66" i="33"/>
  <c r="W72" i="33"/>
  <c r="W57" i="33"/>
  <c r="U59" i="33"/>
  <c r="U65" i="33"/>
  <c r="U71" i="33"/>
  <c r="V71" i="33"/>
  <c r="X199" i="26"/>
  <c r="U156" i="26"/>
  <c r="V156" i="26"/>
  <c r="X207" i="26"/>
  <c r="X140" i="26"/>
  <c r="V148" i="26"/>
  <c r="U199" i="26"/>
  <c r="V199" i="26"/>
  <c r="W117" i="26"/>
  <c r="V123" i="26"/>
  <c r="U128" i="26"/>
  <c r="V128" i="26"/>
  <c r="U137" i="26"/>
  <c r="X179" i="26"/>
  <c r="W123" i="26"/>
  <c r="X128" i="26"/>
  <c r="X148" i="26"/>
  <c r="U192" i="26"/>
  <c r="U205" i="26"/>
  <c r="X117" i="26"/>
  <c r="W143" i="26"/>
  <c r="V192" i="26"/>
  <c r="W205" i="26"/>
  <c r="X125" i="26"/>
  <c r="V167" i="26"/>
  <c r="V188" i="26"/>
  <c r="X205" i="26"/>
  <c r="W211" i="26"/>
  <c r="U140" i="26"/>
  <c r="W167" i="26"/>
  <c r="W177" i="26"/>
  <c r="X188" i="26"/>
  <c r="U201" i="26"/>
  <c r="W135" i="26"/>
  <c r="V140" i="26"/>
  <c r="X167" i="26"/>
  <c r="X177" i="26"/>
  <c r="W183" i="26"/>
  <c r="X146" i="26"/>
  <c r="U165" i="26"/>
  <c r="W165" i="26"/>
  <c r="V180" i="26"/>
  <c r="U149" i="26"/>
  <c r="U187" i="26"/>
  <c r="W203" i="26"/>
  <c r="U116" i="26"/>
  <c r="V124" i="26"/>
  <c r="U127" i="26"/>
  <c r="U129" i="26"/>
  <c r="V139" i="26"/>
  <c r="U141" i="26"/>
  <c r="V147" i="26"/>
  <c r="W157" i="26"/>
  <c r="X159" i="26"/>
  <c r="W163" i="26"/>
  <c r="V168" i="26"/>
  <c r="U176" i="26"/>
  <c r="V187" i="26"/>
  <c r="W197" i="26"/>
  <c r="U120" i="26"/>
  <c r="U159" i="26"/>
  <c r="X126" i="26"/>
  <c r="X120" i="26"/>
  <c r="V136" i="26"/>
  <c r="U147" i="26"/>
  <c r="X178" i="26"/>
  <c r="U189" i="26"/>
  <c r="X208" i="26"/>
  <c r="V116" i="26"/>
  <c r="U119" i="26"/>
  <c r="U121" i="26"/>
  <c r="V127" i="26"/>
  <c r="W139" i="26"/>
  <c r="U145" i="26"/>
  <c r="W147" i="26"/>
  <c r="X157" i="26"/>
  <c r="X166" i="26"/>
  <c r="X168" i="26"/>
  <c r="V176" i="26"/>
  <c r="U179" i="26"/>
  <c r="U181" i="26"/>
  <c r="U185" i="26"/>
  <c r="W187" i="26"/>
  <c r="X197" i="26"/>
  <c r="V200" i="26"/>
  <c r="U204" i="26"/>
  <c r="U207" i="26"/>
  <c r="U209" i="26"/>
  <c r="U213" i="26"/>
  <c r="X138" i="26"/>
  <c r="X186" i="26"/>
  <c r="W115" i="26"/>
  <c r="V120" i="26"/>
  <c r="V159" i="26"/>
  <c r="U184" i="26"/>
  <c r="U212" i="26"/>
  <c r="U124" i="26"/>
  <c r="V184" i="26"/>
  <c r="U113" i="26"/>
  <c r="V119" i="26"/>
  <c r="U125" i="26"/>
  <c r="W127" i="26"/>
  <c r="W137" i="26"/>
  <c r="X139" i="26"/>
  <c r="W145" i="26"/>
  <c r="W155" i="26"/>
  <c r="V160" i="26"/>
  <c r="U164" i="26"/>
  <c r="V179" i="26"/>
  <c r="W185" i="26"/>
  <c r="W191" i="26"/>
  <c r="X200" i="26"/>
  <c r="V204" i="26"/>
  <c r="V207" i="26"/>
  <c r="W213" i="26"/>
  <c r="V115" i="26"/>
  <c r="U161" i="26"/>
  <c r="U136" i="26"/>
  <c r="U144" i="26"/>
  <c r="W171" i="26"/>
  <c r="V208" i="26"/>
  <c r="X118" i="26"/>
  <c r="V144" i="26"/>
  <c r="U157" i="26"/>
  <c r="X165" i="26"/>
  <c r="X180" i="26"/>
  <c r="U197" i="26"/>
  <c r="V212" i="26"/>
  <c r="U117" i="26"/>
  <c r="W119" i="26"/>
  <c r="W125" i="26"/>
  <c r="V135" i="26"/>
  <c r="X137" i="26"/>
  <c r="V143" i="26"/>
  <c r="X145" i="26"/>
  <c r="X158" i="26"/>
  <c r="X160" i="26"/>
  <c r="V164" i="26"/>
  <c r="U169" i="26"/>
  <c r="U177" i="26"/>
  <c r="X185" i="26"/>
  <c r="X213" i="26"/>
  <c r="X190" i="26"/>
  <c r="V113" i="26"/>
  <c r="W116" i="26"/>
  <c r="U118" i="26"/>
  <c r="V121" i="26"/>
  <c r="W124" i="26"/>
  <c r="U126" i="26"/>
  <c r="V129" i="26"/>
  <c r="W136" i="26"/>
  <c r="U138" i="26"/>
  <c r="V141" i="26"/>
  <c r="W144" i="26"/>
  <c r="U146" i="26"/>
  <c r="V149" i="26"/>
  <c r="W156" i="26"/>
  <c r="U158" i="26"/>
  <c r="V161" i="26"/>
  <c r="W164" i="26"/>
  <c r="U166" i="26"/>
  <c r="V169" i="26"/>
  <c r="W176" i="26"/>
  <c r="U178" i="26"/>
  <c r="V181" i="26"/>
  <c r="W184" i="26"/>
  <c r="U186" i="26"/>
  <c r="V189" i="26"/>
  <c r="W192" i="26"/>
  <c r="U198" i="26"/>
  <c r="V201" i="26"/>
  <c r="W204" i="26"/>
  <c r="U206" i="26"/>
  <c r="V209" i="26"/>
  <c r="W212" i="26"/>
  <c r="X122" i="26"/>
  <c r="X150" i="26"/>
  <c r="X170" i="26"/>
  <c r="X210" i="26"/>
  <c r="W113" i="26"/>
  <c r="U115" i="26"/>
  <c r="V118" i="26"/>
  <c r="W121" i="26"/>
  <c r="U123" i="26"/>
  <c r="V126" i="26"/>
  <c r="W129" i="26"/>
  <c r="U135" i="26"/>
  <c r="V138" i="26"/>
  <c r="W141" i="26"/>
  <c r="U143" i="26"/>
  <c r="V146" i="26"/>
  <c r="W149" i="26"/>
  <c r="U155" i="26"/>
  <c r="V158" i="26"/>
  <c r="W161" i="26"/>
  <c r="U163" i="26"/>
  <c r="V166" i="26"/>
  <c r="W169" i="26"/>
  <c r="U171" i="26"/>
  <c r="V178" i="26"/>
  <c r="W181" i="26"/>
  <c r="U183" i="26"/>
  <c r="V186" i="26"/>
  <c r="W189" i="26"/>
  <c r="U191" i="26"/>
  <c r="V198" i="26"/>
  <c r="W201" i="26"/>
  <c r="U203" i="26"/>
  <c r="V206" i="26"/>
  <c r="W209" i="26"/>
  <c r="U211" i="26"/>
  <c r="X114" i="26"/>
  <c r="X134" i="26"/>
  <c r="X142" i="26"/>
  <c r="X162" i="26"/>
  <c r="X182" i="26"/>
  <c r="X202" i="26"/>
  <c r="U148" i="26"/>
  <c r="V155" i="26"/>
  <c r="U160" i="26"/>
  <c r="V163" i="26"/>
  <c r="U168" i="26"/>
  <c r="V171" i="26"/>
  <c r="U180" i="26"/>
  <c r="V183" i="26"/>
  <c r="U188" i="26"/>
  <c r="V191" i="26"/>
  <c r="W198" i="26"/>
  <c r="U200" i="26"/>
  <c r="V203" i="26"/>
  <c r="W206" i="26"/>
  <c r="U208" i="26"/>
  <c r="V211" i="26"/>
  <c r="U114" i="26"/>
  <c r="U122" i="26"/>
  <c r="U134" i="26"/>
  <c r="U142" i="26"/>
  <c r="U150" i="26"/>
  <c r="U162" i="26"/>
  <c r="U170" i="26"/>
  <c r="U182" i="26"/>
  <c r="U190" i="26"/>
  <c r="U202" i="26"/>
  <c r="U210" i="26"/>
  <c r="V114" i="26"/>
  <c r="V122" i="26"/>
  <c r="V134" i="26"/>
  <c r="V142" i="26"/>
  <c r="V150" i="26"/>
  <c r="V162" i="26"/>
  <c r="V170" i="26"/>
  <c r="V182" i="26"/>
  <c r="V190" i="26"/>
  <c r="V202" i="26"/>
  <c r="V210" i="26"/>
  <c r="U10" i="26"/>
  <c r="U58" i="26"/>
  <c r="U57" i="26"/>
  <c r="W10" i="26"/>
  <c r="U49" i="26"/>
  <c r="W9" i="26"/>
  <c r="W59" i="26"/>
  <c r="X9" i="26"/>
  <c r="W58" i="26"/>
  <c r="U9" i="26"/>
  <c r="U50" i="26"/>
  <c r="U31" i="26"/>
  <c r="W49" i="26"/>
  <c r="W11" i="26"/>
  <c r="U30" i="26"/>
  <c r="W52" i="26"/>
  <c r="V12" i="26"/>
  <c r="V11" i="26"/>
  <c r="X20" i="26"/>
  <c r="V40" i="26"/>
  <c r="V59" i="26"/>
  <c r="X60" i="26"/>
  <c r="W12" i="26"/>
  <c r="V20" i="26"/>
  <c r="U20" i="26"/>
  <c r="V10" i="26"/>
  <c r="X12" i="26"/>
  <c r="V39" i="26"/>
  <c r="V50" i="26"/>
  <c r="X59" i="26"/>
  <c r="U40" i="26"/>
  <c r="X11" i="26"/>
  <c r="V32" i="26"/>
  <c r="V49" i="26"/>
  <c r="X58" i="26"/>
  <c r="W40" i="26"/>
  <c r="W60" i="26"/>
  <c r="U19" i="26"/>
  <c r="V19" i="26"/>
  <c r="W19" i="26"/>
  <c r="U39" i="26"/>
  <c r="V31" i="26"/>
  <c r="W57" i="26"/>
  <c r="X51" i="26"/>
  <c r="X50" i="26"/>
  <c r="U18" i="26"/>
  <c r="V18" i="26"/>
  <c r="W18" i="26"/>
  <c r="U38" i="26"/>
  <c r="V57" i="26"/>
  <c r="U17" i="26"/>
  <c r="V17" i="26"/>
  <c r="W17" i="26"/>
  <c r="U32" i="26"/>
  <c r="W32" i="26"/>
  <c r="V51" i="26"/>
  <c r="W51" i="26"/>
  <c r="U80" i="26"/>
  <c r="I351" i="29"/>
  <c r="I350" i="29"/>
  <c r="I352" i="29"/>
  <c r="I353" i="29"/>
  <c r="I346" i="29"/>
  <c r="I347" i="29"/>
  <c r="I348" i="29"/>
  <c r="D350" i="29"/>
  <c r="D349" i="29"/>
  <c r="D353" i="29"/>
  <c r="D351" i="29"/>
  <c r="D348" i="29"/>
  <c r="D347" i="29"/>
  <c r="D346" i="29"/>
  <c r="I336" i="29"/>
  <c r="I337" i="29"/>
  <c r="I338" i="29"/>
  <c r="I332" i="29"/>
  <c r="I339" i="29"/>
  <c r="I333" i="29"/>
  <c r="I334" i="29"/>
  <c r="D336" i="29"/>
  <c r="D335" i="29"/>
  <c r="D334" i="29"/>
  <c r="D333" i="29"/>
  <c r="D337" i="29"/>
  <c r="D332" i="29"/>
  <c r="D339" i="29"/>
  <c r="I323" i="29"/>
  <c r="I322" i="29"/>
  <c r="I324" i="29"/>
  <c r="I319" i="29"/>
  <c r="I325" i="29"/>
  <c r="I318" i="29"/>
  <c r="I320" i="29"/>
  <c r="D322" i="29"/>
  <c r="D321" i="29"/>
  <c r="D320" i="29"/>
  <c r="D319" i="29"/>
  <c r="D323" i="29"/>
  <c r="D318" i="29"/>
  <c r="D325" i="29"/>
  <c r="I308" i="29"/>
  <c r="I309" i="29"/>
  <c r="I310" i="29"/>
  <c r="I311" i="29"/>
  <c r="I306" i="29"/>
  <c r="I304" i="29"/>
  <c r="I305" i="29"/>
  <c r="D308" i="29"/>
  <c r="D307" i="29"/>
  <c r="D306" i="29"/>
  <c r="D305" i="29"/>
  <c r="D304" i="29"/>
  <c r="D311" i="29"/>
  <c r="D310" i="29"/>
  <c r="I294" i="29"/>
  <c r="I295" i="29"/>
  <c r="I296" i="29"/>
  <c r="I297" i="29"/>
  <c r="I290" i="29"/>
  <c r="I291" i="29"/>
  <c r="I292" i="29"/>
  <c r="D294" i="29"/>
  <c r="D293" i="29"/>
  <c r="D292" i="29"/>
  <c r="D291" i="29"/>
  <c r="D295" i="29"/>
  <c r="D290" i="29"/>
  <c r="D297" i="29"/>
  <c r="I280" i="29"/>
  <c r="I281" i="29"/>
  <c r="I282" i="29"/>
  <c r="I283" i="29"/>
  <c r="I276" i="29"/>
  <c r="I277" i="29"/>
  <c r="I278" i="29"/>
  <c r="D280" i="29"/>
  <c r="D278" i="29"/>
  <c r="D279" i="29"/>
  <c r="D277" i="29"/>
  <c r="D276" i="29"/>
  <c r="D283" i="29"/>
  <c r="D282" i="29"/>
  <c r="I262" i="29"/>
  <c r="I263" i="29"/>
  <c r="I264" i="29"/>
  <c r="I265" i="29"/>
  <c r="I266" i="29"/>
  <c r="I267" i="29"/>
  <c r="I268" i="29"/>
  <c r="D262" i="29"/>
  <c r="D269" i="29"/>
  <c r="D268" i="29"/>
  <c r="D267" i="29"/>
  <c r="D266" i="29"/>
  <c r="D265" i="29"/>
  <c r="D264" i="29"/>
  <c r="I252" i="29"/>
  <c r="I253" i="29"/>
  <c r="I254" i="29"/>
  <c r="I255" i="29"/>
  <c r="I248" i="29"/>
  <c r="I249" i="29"/>
  <c r="I250" i="29"/>
  <c r="D252" i="29"/>
  <c r="D251" i="29"/>
  <c r="D250" i="29"/>
  <c r="D249" i="29"/>
  <c r="D253" i="29"/>
  <c r="D248" i="29"/>
  <c r="D255" i="29"/>
  <c r="N235" i="29"/>
  <c r="N236" i="29"/>
  <c r="N238" i="29"/>
  <c r="N232" i="29"/>
  <c r="N237" i="29"/>
  <c r="N231" i="29"/>
  <c r="N233" i="29"/>
  <c r="I235" i="29"/>
  <c r="I236" i="29"/>
  <c r="I237" i="29"/>
  <c r="I238" i="29"/>
  <c r="I234" i="29"/>
  <c r="I231" i="29"/>
  <c r="I232" i="29"/>
  <c r="D235" i="29"/>
  <c r="D234" i="29"/>
  <c r="D233" i="29"/>
  <c r="D232" i="29"/>
  <c r="D231" i="29"/>
  <c r="D238" i="29"/>
  <c r="D237" i="29"/>
  <c r="N221" i="29"/>
  <c r="N222" i="29"/>
  <c r="N223" i="29"/>
  <c r="N224" i="29"/>
  <c r="N217" i="29"/>
  <c r="N218" i="29"/>
  <c r="N219" i="29"/>
  <c r="I221" i="29"/>
  <c r="I222" i="29"/>
  <c r="I223" i="29"/>
  <c r="I224" i="29"/>
  <c r="I217" i="29"/>
  <c r="I218" i="29"/>
  <c r="I219" i="29"/>
  <c r="D221" i="29"/>
  <c r="D220" i="29"/>
  <c r="D219" i="29"/>
  <c r="D218" i="29"/>
  <c r="D222" i="29"/>
  <c r="D217" i="29"/>
  <c r="D224" i="29"/>
  <c r="N207" i="29"/>
  <c r="N208" i="29"/>
  <c r="N210" i="29"/>
  <c r="N209" i="29"/>
  <c r="N203" i="29"/>
  <c r="N204" i="29"/>
  <c r="N205" i="29"/>
  <c r="I207" i="29"/>
  <c r="I208" i="29"/>
  <c r="I204" i="29"/>
  <c r="I209" i="29"/>
  <c r="I210" i="29"/>
  <c r="I203" i="29"/>
  <c r="I205" i="29"/>
  <c r="D207" i="29"/>
  <c r="D206" i="29"/>
  <c r="D204" i="29"/>
  <c r="D205" i="29"/>
  <c r="D208" i="29"/>
  <c r="D203" i="29"/>
  <c r="D210" i="29"/>
  <c r="N193" i="29"/>
  <c r="N194" i="29"/>
  <c r="N195" i="29"/>
  <c r="N196" i="29"/>
  <c r="N189" i="29"/>
  <c r="N190" i="29"/>
  <c r="N191" i="29"/>
  <c r="I193" i="29"/>
  <c r="I194" i="29"/>
  <c r="I195" i="29"/>
  <c r="I196" i="29"/>
  <c r="I192" i="29"/>
  <c r="I189" i="29"/>
  <c r="I190" i="29"/>
  <c r="D193" i="29"/>
  <c r="D192" i="29"/>
  <c r="D191" i="29"/>
  <c r="D190" i="29"/>
  <c r="D194" i="29"/>
  <c r="D189" i="29"/>
  <c r="D196" i="29"/>
  <c r="N179" i="29"/>
  <c r="N180" i="29"/>
  <c r="N181" i="29"/>
  <c r="N182" i="29"/>
  <c r="N175" i="29"/>
  <c r="N176" i="29"/>
  <c r="N177" i="29"/>
  <c r="I179" i="29"/>
  <c r="I180" i="29"/>
  <c r="I181" i="29"/>
  <c r="I182" i="29"/>
  <c r="I175" i="29"/>
  <c r="I176" i="29"/>
  <c r="I177" i="29"/>
  <c r="D179" i="29"/>
  <c r="D178" i="29"/>
  <c r="D177" i="29"/>
  <c r="D176" i="29"/>
  <c r="D175" i="29"/>
  <c r="D182" i="29"/>
  <c r="D181" i="29"/>
  <c r="D165" i="29"/>
  <c r="S165" i="29"/>
  <c r="S166" i="29"/>
  <c r="S167" i="29"/>
  <c r="S168" i="29"/>
  <c r="S164" i="29"/>
  <c r="S161" i="29"/>
  <c r="S162" i="29"/>
  <c r="N165" i="29"/>
  <c r="N166" i="29"/>
  <c r="N167" i="29"/>
  <c r="N168" i="29"/>
  <c r="N164" i="29"/>
  <c r="N161" i="29"/>
  <c r="N162" i="29"/>
  <c r="I165" i="29"/>
  <c r="I166" i="29"/>
  <c r="I167" i="29"/>
  <c r="I168" i="29"/>
  <c r="I164" i="29"/>
  <c r="I161" i="29"/>
  <c r="I162" i="29"/>
  <c r="D164" i="29"/>
  <c r="D163" i="29"/>
  <c r="D162" i="29"/>
  <c r="D167" i="29"/>
  <c r="D161" i="29"/>
  <c r="D168" i="29"/>
  <c r="N151" i="29"/>
  <c r="N152" i="29"/>
  <c r="N153" i="29"/>
  <c r="N154" i="29"/>
  <c r="N149" i="29"/>
  <c r="N147" i="29"/>
  <c r="N148" i="29"/>
  <c r="I151" i="29"/>
  <c r="I152" i="29"/>
  <c r="I153" i="29"/>
  <c r="I154" i="29"/>
  <c r="I150" i="29"/>
  <c r="I147" i="29"/>
  <c r="I148" i="29"/>
  <c r="D151" i="29"/>
  <c r="D150" i="29"/>
  <c r="D152" i="29"/>
  <c r="D149" i="29"/>
  <c r="D148" i="29"/>
  <c r="D147" i="29"/>
  <c r="D154" i="29"/>
  <c r="N137" i="29"/>
  <c r="N138" i="29"/>
  <c r="N139" i="29"/>
  <c r="N140" i="29"/>
  <c r="N133" i="29"/>
  <c r="N134" i="29"/>
  <c r="N135" i="29"/>
  <c r="I137" i="29"/>
  <c r="I138" i="29"/>
  <c r="I139" i="29"/>
  <c r="I140" i="29"/>
  <c r="I136" i="29"/>
  <c r="I133" i="29"/>
  <c r="I134" i="29"/>
  <c r="D137" i="29"/>
  <c r="D136" i="29"/>
  <c r="D135" i="29"/>
  <c r="D134" i="29"/>
  <c r="D138" i="29"/>
  <c r="D133" i="29"/>
  <c r="D140" i="29"/>
  <c r="N123" i="29"/>
  <c r="N124" i="29"/>
  <c r="N125" i="29"/>
  <c r="N126" i="29"/>
  <c r="N119" i="29"/>
  <c r="N120" i="29"/>
  <c r="N121" i="29"/>
  <c r="I123" i="29"/>
  <c r="I124" i="29"/>
  <c r="I125" i="29"/>
  <c r="I126" i="29"/>
  <c r="I119" i="29"/>
  <c r="I120" i="29"/>
  <c r="I121" i="29"/>
  <c r="D123" i="29"/>
  <c r="D122" i="29"/>
  <c r="D121" i="29"/>
  <c r="D120" i="29"/>
  <c r="D119" i="29"/>
  <c r="D126" i="29"/>
  <c r="D125" i="29"/>
  <c r="N109" i="29"/>
  <c r="N110" i="29"/>
  <c r="N111" i="29"/>
  <c r="N112" i="29"/>
  <c r="N105" i="29"/>
  <c r="N106" i="29"/>
  <c r="N107" i="29"/>
  <c r="I109" i="29"/>
  <c r="I110" i="29"/>
  <c r="I111" i="29"/>
  <c r="I112" i="29"/>
  <c r="I105" i="29"/>
  <c r="I106" i="29"/>
  <c r="I107" i="29"/>
  <c r="D109" i="29"/>
  <c r="D108" i="29"/>
  <c r="D107" i="29"/>
  <c r="D106" i="29"/>
  <c r="D105" i="29"/>
  <c r="D112" i="29"/>
  <c r="D111" i="29"/>
  <c r="N95" i="29"/>
  <c r="N96" i="29"/>
  <c r="N97" i="29"/>
  <c r="N98" i="29"/>
  <c r="N91" i="29"/>
  <c r="N92" i="29"/>
  <c r="N93" i="29"/>
  <c r="I95" i="29"/>
  <c r="I96" i="29"/>
  <c r="I92" i="29"/>
  <c r="I94" i="29"/>
  <c r="I97" i="29"/>
  <c r="I98" i="29"/>
  <c r="I91" i="29"/>
  <c r="D95" i="29"/>
  <c r="D94" i="29"/>
  <c r="D97" i="29"/>
  <c r="D93" i="29"/>
  <c r="D92" i="29"/>
  <c r="D91" i="29"/>
  <c r="D98" i="29"/>
  <c r="N81" i="29"/>
  <c r="N82" i="29"/>
  <c r="N78" i="29"/>
  <c r="N83" i="29"/>
  <c r="N84" i="29"/>
  <c r="N77" i="29"/>
  <c r="N79" i="29"/>
  <c r="I81" i="29"/>
  <c r="I82" i="29"/>
  <c r="I84" i="29"/>
  <c r="I78" i="29"/>
  <c r="I83" i="29"/>
  <c r="I77" i="29"/>
  <c r="I79" i="29"/>
  <c r="D80" i="29"/>
  <c r="D81" i="29"/>
  <c r="D79" i="29"/>
  <c r="D78" i="29"/>
  <c r="D77" i="29"/>
  <c r="D84" i="29"/>
  <c r="D83" i="29"/>
  <c r="N67" i="29"/>
  <c r="N68" i="29"/>
  <c r="N69" i="29"/>
  <c r="N70" i="29"/>
  <c r="N63" i="29"/>
  <c r="N64" i="29"/>
  <c r="N65" i="29"/>
  <c r="I67" i="29"/>
  <c r="I68" i="29"/>
  <c r="I69" i="29"/>
  <c r="I70" i="29"/>
  <c r="I63" i="29"/>
  <c r="I64" i="29"/>
  <c r="I65" i="29"/>
  <c r="D67" i="29"/>
  <c r="D66" i="29"/>
  <c r="D68" i="29"/>
  <c r="D65" i="29"/>
  <c r="D64" i="29"/>
  <c r="D63" i="29"/>
  <c r="D70" i="29"/>
  <c r="N53" i="29"/>
  <c r="N50" i="29"/>
  <c r="N54" i="29"/>
  <c r="N55" i="29"/>
  <c r="N56" i="29"/>
  <c r="N49" i="29"/>
  <c r="N51" i="29"/>
  <c r="I53" i="29"/>
  <c r="I54" i="29"/>
  <c r="I52" i="29"/>
  <c r="I55" i="29"/>
  <c r="I56" i="29"/>
  <c r="I49" i="29"/>
  <c r="I50" i="29"/>
  <c r="D53" i="29"/>
  <c r="D54" i="29"/>
  <c r="D55" i="29"/>
  <c r="D56" i="29"/>
  <c r="D49" i="29"/>
  <c r="D50" i="29"/>
  <c r="D51" i="29"/>
  <c r="N39" i="29"/>
  <c r="N40" i="29"/>
  <c r="N41" i="29"/>
  <c r="N42" i="29"/>
  <c r="N35" i="29"/>
  <c r="N36" i="29"/>
  <c r="N37" i="29"/>
  <c r="I39" i="29"/>
  <c r="I40" i="29"/>
  <c r="I41" i="29"/>
  <c r="I36" i="29"/>
  <c r="I42" i="29"/>
  <c r="I35" i="29"/>
  <c r="I37" i="29"/>
  <c r="D39" i="29"/>
  <c r="D36" i="29"/>
  <c r="D38" i="29"/>
  <c r="D37" i="29"/>
  <c r="D35" i="29"/>
  <c r="D42" i="29"/>
  <c r="D41" i="29"/>
  <c r="D25" i="29"/>
  <c r="D24" i="29"/>
  <c r="D23" i="29"/>
  <c r="D22" i="29"/>
  <c r="D21" i="29"/>
  <c r="D28" i="29"/>
  <c r="D27" i="29"/>
  <c r="N25" i="29"/>
  <c r="N26" i="29"/>
  <c r="N24" i="29"/>
  <c r="N27" i="29"/>
  <c r="N28" i="29"/>
  <c r="N21" i="29"/>
  <c r="N22" i="29"/>
  <c r="I25" i="29"/>
  <c r="I26" i="29"/>
  <c r="I27" i="29"/>
  <c r="I28" i="29"/>
  <c r="I21" i="29"/>
  <c r="I22" i="29"/>
  <c r="I23" i="29"/>
  <c r="N13" i="29"/>
  <c r="S7" i="29"/>
  <c r="S8" i="29"/>
  <c r="S9" i="29"/>
  <c r="S10" i="29"/>
  <c r="S11" i="29"/>
  <c r="S12" i="29"/>
  <c r="S13" i="29"/>
  <c r="N11" i="29"/>
  <c r="N12" i="29"/>
  <c r="N14" i="29"/>
  <c r="N7" i="29"/>
  <c r="N8" i="29"/>
  <c r="N9" i="29"/>
  <c r="D11" i="29"/>
  <c r="D10" i="29"/>
  <c r="D9" i="29"/>
  <c r="D8" i="29"/>
  <c r="D13" i="29"/>
  <c r="D7" i="29"/>
  <c r="D14" i="29"/>
  <c r="U41" i="26"/>
  <c r="U33" i="26"/>
  <c r="U25" i="26"/>
  <c r="V34" i="26"/>
  <c r="V26" i="26"/>
  <c r="W35" i="26"/>
  <c r="W27" i="26"/>
  <c r="X36" i="26"/>
  <c r="X28" i="26"/>
  <c r="X61" i="26"/>
  <c r="X53" i="26"/>
  <c r="U83" i="26"/>
  <c r="U75" i="26"/>
  <c r="U67" i="26"/>
  <c r="V76" i="26"/>
  <c r="V68" i="26"/>
  <c r="W77" i="26"/>
  <c r="W69" i="26"/>
  <c r="X78" i="26"/>
  <c r="X70" i="26"/>
  <c r="U100" i="26"/>
  <c r="U92" i="26"/>
  <c r="V101" i="26"/>
  <c r="V93" i="26"/>
  <c r="W102" i="26"/>
  <c r="W94" i="26"/>
  <c r="X103" i="26"/>
  <c r="X95" i="26"/>
  <c r="V41" i="26"/>
  <c r="V33" i="26"/>
  <c r="V25" i="26"/>
  <c r="W34" i="26"/>
  <c r="W26" i="26"/>
  <c r="X35" i="26"/>
  <c r="X27" i="26"/>
  <c r="X52" i="26"/>
  <c r="U82" i="26"/>
  <c r="U74" i="26"/>
  <c r="V83" i="26"/>
  <c r="V75" i="26"/>
  <c r="V67" i="26"/>
  <c r="W76" i="26"/>
  <c r="W68" i="26"/>
  <c r="X77" i="26"/>
  <c r="X69" i="26"/>
  <c r="U99" i="26"/>
  <c r="U91" i="26"/>
  <c r="V100" i="26"/>
  <c r="V92" i="26"/>
  <c r="W101" i="26"/>
  <c r="W93" i="26"/>
  <c r="X102" i="26"/>
  <c r="X94" i="26"/>
  <c r="W41" i="26"/>
  <c r="W33" i="26"/>
  <c r="W25" i="26"/>
  <c r="X34" i="26"/>
  <c r="X26" i="26"/>
  <c r="U56" i="26"/>
  <c r="U48" i="26"/>
  <c r="U81" i="26"/>
  <c r="U73" i="26"/>
  <c r="V82" i="26"/>
  <c r="V74" i="26"/>
  <c r="W83" i="26"/>
  <c r="W75" i="26"/>
  <c r="W67" i="26"/>
  <c r="X76" i="26"/>
  <c r="X68" i="26"/>
  <c r="U98" i="26"/>
  <c r="U90" i="26"/>
  <c r="V99" i="26"/>
  <c r="V91" i="26"/>
  <c r="W100" i="26"/>
  <c r="W92" i="26"/>
  <c r="X101" i="26"/>
  <c r="X93" i="26"/>
  <c r="U55" i="26"/>
  <c r="U47" i="26"/>
  <c r="V56" i="26"/>
  <c r="V48" i="26"/>
  <c r="U72" i="26"/>
  <c r="V81" i="26"/>
  <c r="V73" i="26"/>
  <c r="W82" i="26"/>
  <c r="W74" i="26"/>
  <c r="U97" i="26"/>
  <c r="U89" i="26"/>
  <c r="V98" i="26"/>
  <c r="V90" i="26"/>
  <c r="W99" i="26"/>
  <c r="W91" i="26"/>
  <c r="U4" i="26"/>
  <c r="U16" i="26"/>
  <c r="U8" i="26"/>
  <c r="V16" i="26"/>
  <c r="V8" i="26"/>
  <c r="W16" i="26"/>
  <c r="W8" i="26"/>
  <c r="U37" i="26"/>
  <c r="U29" i="26"/>
  <c r="V38" i="26"/>
  <c r="V30" i="26"/>
  <c r="W39" i="26"/>
  <c r="W31" i="26"/>
  <c r="U62" i="26"/>
  <c r="U54" i="26"/>
  <c r="U46" i="26"/>
  <c r="V55" i="26"/>
  <c r="V47" i="26"/>
  <c r="W56" i="26"/>
  <c r="W48" i="26"/>
  <c r="U79" i="26"/>
  <c r="U71" i="26"/>
  <c r="V80" i="26"/>
  <c r="V72" i="26"/>
  <c r="W81" i="26"/>
  <c r="W73" i="26"/>
  <c r="U104" i="26"/>
  <c r="U96" i="26"/>
  <c r="U88" i="26"/>
  <c r="V97" i="26"/>
  <c r="V89" i="26"/>
  <c r="W98" i="26"/>
  <c r="W90" i="26"/>
  <c r="V4" i="26"/>
  <c r="U15" i="26"/>
  <c r="U7" i="26"/>
  <c r="V15" i="26"/>
  <c r="V7" i="26"/>
  <c r="W15" i="26"/>
  <c r="W7" i="26"/>
  <c r="U36" i="26"/>
  <c r="U28" i="26"/>
  <c r="V37" i="26"/>
  <c r="V29" i="26"/>
  <c r="W38" i="26"/>
  <c r="W30" i="26"/>
  <c r="U61" i="26"/>
  <c r="U53" i="26"/>
  <c r="V62" i="26"/>
  <c r="V54" i="26"/>
  <c r="V46" i="26"/>
  <c r="W55" i="26"/>
  <c r="W47" i="26"/>
  <c r="U78" i="26"/>
  <c r="U70" i="26"/>
  <c r="V79" i="26"/>
  <c r="V71" i="26"/>
  <c r="W80" i="26"/>
  <c r="W72" i="26"/>
  <c r="U103" i="26"/>
  <c r="U95" i="26"/>
  <c r="V104" i="26"/>
  <c r="V96" i="26"/>
  <c r="V88" i="26"/>
  <c r="W97" i="26"/>
  <c r="W89" i="26"/>
  <c r="W4" i="26"/>
  <c r="U14" i="26"/>
  <c r="U6" i="26"/>
  <c r="V14" i="26"/>
  <c r="V6" i="26"/>
  <c r="W14" i="26"/>
  <c r="W6" i="26"/>
  <c r="U35" i="26"/>
  <c r="U27" i="26"/>
  <c r="V36" i="26"/>
  <c r="V28" i="26"/>
  <c r="W37" i="26"/>
  <c r="W29" i="26"/>
  <c r="U60" i="26"/>
  <c r="U52" i="26"/>
  <c r="V61" i="26"/>
  <c r="V53" i="26"/>
  <c r="W62" i="26"/>
  <c r="W54" i="26"/>
  <c r="W46" i="26"/>
  <c r="U77" i="26"/>
  <c r="U69" i="26"/>
  <c r="V78" i="26"/>
  <c r="V70" i="26"/>
  <c r="W79" i="26"/>
  <c r="W71" i="26"/>
  <c r="U102" i="26"/>
  <c r="U94" i="26"/>
  <c r="V103" i="26"/>
  <c r="V95" i="26"/>
  <c r="W104" i="26"/>
  <c r="W96" i="26"/>
  <c r="W88" i="26"/>
  <c r="U13" i="26"/>
  <c r="U5" i="26"/>
  <c r="V13" i="26"/>
  <c r="V5" i="26"/>
  <c r="W13" i="26"/>
  <c r="W5" i="26"/>
</calcChain>
</file>

<file path=xl/sharedStrings.xml><?xml version="1.0" encoding="utf-8"?>
<sst xmlns="http://schemas.openxmlformats.org/spreadsheetml/2006/main" count="4402" uniqueCount="585">
  <si>
    <t>Datasets</t>
  </si>
  <si>
    <t>Observed - Nominal alpha = 0.05</t>
  </si>
  <si>
    <t>Randomized  - Nominal alpha = 0.05 - 1,000 iterations</t>
  </si>
  <si>
    <t>Shorthand symbol</t>
  </si>
  <si>
    <t>Replicate</t>
  </si>
  <si>
    <t>Cis long-range interactions</t>
  </si>
  <si>
    <t>Z-score</t>
  </si>
  <si>
    <t>FDR</t>
  </si>
  <si>
    <t>More than observed</t>
  </si>
  <si>
    <t>Capture Hi-C</t>
  </si>
  <si>
    <t>MK</t>
  </si>
  <si>
    <t>Protocol</t>
  </si>
  <si>
    <t>Number of datasets</t>
  </si>
  <si>
    <t>ERY</t>
  </si>
  <si>
    <t>NEU</t>
  </si>
  <si>
    <t>MON</t>
  </si>
  <si>
    <t>MAC_M0</t>
  </si>
  <si>
    <t>MAC_M1</t>
  </si>
  <si>
    <t>MAC_M2</t>
  </si>
  <si>
    <t>EP</t>
  </si>
  <si>
    <t>NB</t>
  </si>
  <si>
    <t>TB</t>
  </si>
  <si>
    <t>FOET</t>
  </si>
  <si>
    <t>NCD4</t>
  </si>
  <si>
    <t>TCD4</t>
  </si>
  <si>
    <t>NACD4</t>
  </si>
  <si>
    <t>ACD4</t>
  </si>
  <si>
    <t>NCD8</t>
  </si>
  <si>
    <t>TCD8</t>
  </si>
  <si>
    <t>MK - Hi-C</t>
  </si>
  <si>
    <t>ERY - Hi-C</t>
  </si>
  <si>
    <t>NEU - Hi-C</t>
  </si>
  <si>
    <t>MON - Hi-C</t>
  </si>
  <si>
    <t>MAC_M0 - Hi-C</t>
  </si>
  <si>
    <t>NB - Hi-C</t>
  </si>
  <si>
    <t>NCD4 - Hi-C</t>
  </si>
  <si>
    <t>NCD8 - Hi-C</t>
  </si>
  <si>
    <t>Observed - FDR &lt;= 0.05</t>
  </si>
  <si>
    <t>Randomized  - FDR &lt;= 0.05 - 1,000 iterations</t>
  </si>
  <si>
    <t>NA</t>
  </si>
  <si>
    <t>Format</t>
  </si>
  <si>
    <t>Field</t>
  </si>
  <si>
    <t>Description</t>
  </si>
  <si>
    <t>Example</t>
  </si>
  <si>
    <t>GOPHER digest file format</t>
  </si>
  <si>
    <t>Chromosome on which the digest is located.</t>
  </si>
  <si>
    <t>chr2</t>
  </si>
  <si>
    <t>First position of the digest.</t>
  </si>
  <si>
    <t>Last position of the digest.</t>
  </si>
  <si>
    <t xml:space="preserve">Consecutively assigned digest number. </t>
  </si>
  <si>
    <t>Enzyme that cut at the beginning of the digest.</t>
  </si>
  <si>
    <t>HindIII</t>
  </si>
  <si>
    <t>Enzyme that cut at the end of the digest. Note that more than one restriction enzyme can be used for chromosome conformation capture experiments. In such cases, the two ends of a digest may have been cut by different enzymes.</t>
  </si>
  <si>
    <t>Digest length.</t>
  </si>
  <si>
    <t>GC content at the beginning of the digests (only the regions in which probes are placed).</t>
  </si>
  <si>
    <t>GC content at the end of the digests.</t>
  </si>
  <si>
    <t>Repetitive content at the end of the digests.</t>
  </si>
  <si>
    <t>T</t>
  </si>
  <si>
    <t>Number of probes placed at the beginning of the digest.</t>
  </si>
  <si>
    <t>Number of probes placed at the end of the digest.</t>
  </si>
  <si>
    <t>Diachromatic interaction format</t>
  </si>
  <si>
    <t>Chromosome of the first digest in squential order.</t>
  </si>
  <si>
    <t>First position of the first digest.</t>
  </si>
  <si>
    <t>Last position of the first digest.</t>
  </si>
  <si>
    <t>E</t>
  </si>
  <si>
    <t>Chromosome of the second digest in squential order.</t>
  </si>
  <si>
    <t>First position of the second digest.</t>
  </si>
  <si>
    <t>Last position of the second digest.</t>
  </si>
  <si>
    <t>N</t>
  </si>
  <si>
    <t>Diachromatic interaction format 11</t>
  </si>
  <si>
    <t>1 to 9</t>
  </si>
  <si>
    <t>Identical to Diachromatic format</t>
  </si>
  <si>
    <t>Negative decadic logarithm of the P-value in a two-sided binomial test</t>
  </si>
  <si>
    <t>DI</t>
  </si>
  <si>
    <t>Raw read pairs</t>
  </si>
  <si>
    <t>Used read pairs</t>
  </si>
  <si>
    <t>Valid chimeric</t>
  </si>
  <si>
    <t>TEC</t>
  </si>
  <si>
    <t>Raw interactions</t>
  </si>
  <si>
    <t>Summary statistics - Averages - Individual replicates</t>
  </si>
  <si>
    <t>Dataset</t>
  </si>
  <si>
    <t>Used read pairs (SUM)</t>
  </si>
  <si>
    <t>Used read pairs (AVG)</t>
  </si>
  <si>
    <t>Valid chimeric (AVG)</t>
  </si>
  <si>
    <t>TEC (AVG)</t>
  </si>
  <si>
    <t>Cis long-range interactions (AVG)</t>
  </si>
  <si>
    <t>Hi-C</t>
  </si>
  <si>
    <t>NCD8- Hi-C</t>
  </si>
  <si>
    <t>Total</t>
  </si>
  <si>
    <t>NN</t>
  </si>
  <si>
    <t>NE</t>
  </si>
  <si>
    <t>EN</t>
  </si>
  <si>
    <t>EE</t>
  </si>
  <si>
    <t>Pooled</t>
  </si>
  <si>
    <t>Summary statistics - Averages - Pooled replicates</t>
  </si>
  <si>
    <t>Unbalanced without reference - NN</t>
  </si>
  <si>
    <t>MED</t>
  </si>
  <si>
    <t>MAD</t>
  </si>
  <si>
    <t>Unbalanced without reference - NE</t>
  </si>
  <si>
    <t>Unbalanced without reference - EN</t>
  </si>
  <si>
    <t>Unbalanced without reference - EE</t>
  </si>
  <si>
    <t>Unbalanced - NN</t>
  </si>
  <si>
    <t>Unbalanced - NE</t>
  </si>
  <si>
    <t>Unbalanced - EN</t>
  </si>
  <si>
    <t>Unbalanced - EE</t>
  </si>
  <si>
    <t>Balanced reference - NN</t>
  </si>
  <si>
    <t>Balanced reference - NE</t>
  </si>
  <si>
    <t>Balanced reference - EN</t>
  </si>
  <si>
    <t>Balanced reference - EE</t>
  </si>
  <si>
    <t>Balanced - NN</t>
  </si>
  <si>
    <t>Balanced - NE</t>
  </si>
  <si>
    <t>Balanced - EN</t>
  </si>
  <si>
    <t>Balanced - EE</t>
  </si>
  <si>
    <t>All - NN</t>
  </si>
  <si>
    <t>All - NE</t>
  </si>
  <si>
    <t>All - EN</t>
  </si>
  <si>
    <t>All - EE</t>
  </si>
  <si>
    <t>Percentages of interactions</t>
  </si>
  <si>
    <t>76:45:33:60</t>
  </si>
  <si>
    <t>Orientation</t>
  </si>
  <si>
    <t>Type</t>
  </si>
  <si>
    <t>Number</t>
  </si>
  <si>
    <t>Percentage</t>
  </si>
  <si>
    <t>F1F2</t>
  </si>
  <si>
    <t>F2F1</t>
  </si>
  <si>
    <t>R1R2</t>
  </si>
  <si>
    <t>R2R1</t>
  </si>
  <si>
    <t>F1R2</t>
  </si>
  <si>
    <t>F2R1</t>
  </si>
  <si>
    <t>R2F1</t>
  </si>
  <si>
    <t>R1F2</t>
  </si>
  <si>
    <t>Replicate 1</t>
  </si>
  <si>
    <t>Replicate 2</t>
  </si>
  <si>
    <t>Replicate 3</t>
  </si>
  <si>
    <t>Replicate 4</t>
  </si>
  <si>
    <t>Classifiable interactions</t>
  </si>
  <si>
    <t>Classifiable</t>
  </si>
  <si>
    <t>Balanced interactions</t>
  </si>
  <si>
    <t>Mean number unbalanced</t>
  </si>
  <si>
    <t>Standard deviation unbalanced</t>
  </si>
  <si>
    <t>Unbalanced</t>
  </si>
  <si>
    <t>Unbalanced randomized</t>
  </si>
  <si>
    <t>Average numbers of unbalanced interactions at nominal alpha = 0.05 - Individual replicates</t>
  </si>
  <si>
    <t>Average numbers of unbalanced interactions at nominal alpha = 0.05 - Pooled replicates</t>
  </si>
  <si>
    <t>Average numbers of unbalanced interactions at largest nominal alpha with FDR ≤ 0.05 - Pooled replicates</t>
  </si>
  <si>
    <t>Average numbers of unbalanced interactions at largest nominal alpha with FDR ≤ 0.05 - Individual replicates</t>
  </si>
  <si>
    <t>Summary</t>
  </si>
  <si>
    <t>P-value threshold</t>
  </si>
  <si>
    <t>Alternative reference selection</t>
  </si>
  <si>
    <t>Original reference selection</t>
  </si>
  <si>
    <t>Reads per interaction</t>
  </si>
  <si>
    <t>Interaction distances</t>
  </si>
  <si>
    <t>DI-NE-ORS-ID</t>
  </si>
  <si>
    <t>DI-NE-ORS-RPI</t>
  </si>
  <si>
    <t>UIR-NE-ORS-RPI</t>
  </si>
  <si>
    <t>UIR-NE-ORS-ID</t>
  </si>
  <si>
    <t>DI-NE-ARS-RPI</t>
  </si>
  <si>
    <t>UIR-NE-ARS-RPI</t>
  </si>
  <si>
    <t>DI-NE-ARS-ID</t>
  </si>
  <si>
    <t>UIR-NE-ARS-ID</t>
  </si>
  <si>
    <t>CELL-TYPE</t>
  </si>
  <si>
    <t>MAC-M0</t>
  </si>
  <si>
    <t>MAC-M1</t>
  </si>
  <si>
    <t>MAC-M2</t>
  </si>
  <si>
    <t>MESC</t>
  </si>
  <si>
    <t>Capture Hi-C - Schoenefelder</t>
  </si>
  <si>
    <t>Unbalanced interactions</t>
  </si>
  <si>
    <t>MESC - Ring1B</t>
  </si>
  <si>
    <t>Mock</t>
  </si>
  <si>
    <t>TAM</t>
  </si>
  <si>
    <t>MFLC</t>
  </si>
  <si>
    <t>Baited digest counts - Javierre</t>
  </si>
  <si>
    <t>MESC_R1B</t>
  </si>
  <si>
    <t>MESC-R1B</t>
  </si>
  <si>
    <t>Datasets - Schoenefelder</t>
  </si>
  <si>
    <t>›</t>
  </si>
  <si>
    <t>5' baits</t>
  </si>
  <si>
    <t>3' baits</t>
  </si>
  <si>
    <t>II. Shifted</t>
  </si>
  <si>
    <t>Hi-C - Javierre</t>
  </si>
  <si>
    <t>Capture Hi-C - Javierre</t>
  </si>
  <si>
    <r>
      <t xml:space="preserve">Flag for selection status. Is </t>
    </r>
    <r>
      <rPr>
        <sz val="12"/>
        <color rgb="FF000000"/>
        <rFont val="Courier New"/>
        <family val="1"/>
      </rPr>
      <t>T</t>
    </r>
    <r>
      <rPr>
        <sz val="12"/>
        <color rgb="FF000000"/>
        <rFont val="Arial"/>
        <family val="2"/>
      </rPr>
      <t xml:space="preserve">, if the digests was selected for target enrichment, and otherwise </t>
    </r>
    <r>
      <rPr>
        <sz val="12"/>
        <color rgb="FF000000"/>
        <rFont val="Courier New"/>
        <family val="1"/>
      </rPr>
      <t>F</t>
    </r>
    <r>
      <rPr>
        <sz val="12"/>
        <color rgb="FF000000"/>
        <rFont val="Arial"/>
        <family val="2"/>
      </rPr>
      <t xml:space="preserve">. Note that </t>
    </r>
    <r>
      <rPr>
        <sz val="12"/>
        <color rgb="FF000000"/>
        <rFont val="Courier New"/>
        <family val="1"/>
      </rPr>
      <t>T</t>
    </r>
    <r>
      <rPr>
        <sz val="12"/>
        <color rgb="FF000000"/>
        <rFont val="Arial"/>
        <family val="2"/>
      </rPr>
      <t xml:space="preserve"> and </t>
    </r>
    <r>
      <rPr>
        <sz val="12"/>
        <color rgb="FF000000"/>
        <rFont val="Courier New"/>
        <family val="1"/>
      </rPr>
      <t>F</t>
    </r>
    <r>
      <rPr>
        <sz val="12"/>
        <color rgb="FF000000"/>
        <rFont val="Arial"/>
        <family val="2"/>
      </rPr>
      <t xml:space="preserve"> correspond </t>
    </r>
    <r>
      <rPr>
        <sz val="12"/>
        <color rgb="FF000000"/>
        <rFont val="Courier New"/>
        <family val="1"/>
      </rPr>
      <t>A</t>
    </r>
    <r>
      <rPr>
        <sz val="12"/>
        <color rgb="FF000000"/>
        <rFont val="Arial"/>
        <family val="2"/>
      </rPr>
      <t xml:space="preserve"> and </t>
    </r>
    <r>
      <rPr>
        <sz val="12"/>
        <color rgb="FF000000"/>
        <rFont val="Courier New"/>
        <family val="1"/>
      </rPr>
      <t>I</t>
    </r>
    <r>
      <rPr>
        <sz val="12"/>
        <color rgb="FF000000"/>
        <rFont val="Arial"/>
        <family val="2"/>
      </rPr>
      <t xml:space="preserve"> in Dichromatic interaction format (see below).</t>
    </r>
  </si>
  <si>
    <r>
      <t xml:space="preserve">Flag for enrichment status of the first digest. Can be either </t>
    </r>
    <r>
      <rPr>
        <sz val="12"/>
        <color theme="1"/>
        <rFont val="Courier New"/>
        <family val="1"/>
      </rPr>
      <t>E</t>
    </r>
    <r>
      <rPr>
        <sz val="12"/>
        <color theme="1"/>
        <rFont val="Calibri"/>
        <family val="2"/>
        <scheme val="minor"/>
      </rPr>
      <t xml:space="preserve"> for enriched or </t>
    </r>
    <r>
      <rPr>
        <sz val="12"/>
        <color theme="1"/>
        <rFont val="Courier New"/>
        <family val="1"/>
      </rPr>
      <t>N</t>
    </r>
    <r>
      <rPr>
        <sz val="12"/>
        <color theme="1"/>
        <rFont val="Calibri"/>
        <family val="2"/>
        <scheme val="minor"/>
      </rPr>
      <t xml:space="preserve"> for not enriched.</t>
    </r>
  </si>
  <si>
    <t>Baited fragment counts - Schoenefelder</t>
  </si>
  <si>
    <t>Enzyme</t>
  </si>
  <si>
    <t xml:space="preserve"> Site</t>
  </si>
  <si>
    <t xml:space="preserve"> Total</t>
  </si>
  <si>
    <t xml:space="preserve"> Unilateral</t>
  </si>
  <si>
    <t xml:space="preserve"> Shifted</t>
  </si>
  <si>
    <t>Well-placed</t>
  </si>
  <si>
    <t>FaeI</t>
  </si>
  <si>
    <t>CATG^</t>
  </si>
  <si>
    <t>BmtI</t>
  </si>
  <si>
    <t>GCTAG^C</t>
  </si>
  <si>
    <t>DpnIIcG</t>
  </si>
  <si>
    <t>^GAGTC</t>
  </si>
  <si>
    <t>A^AGCTT</t>
  </si>
  <si>
    <t>DpnIIcC</t>
  </si>
  <si>
    <t>^GACTC</t>
  </si>
  <si>
    <t>DpnIIcT</t>
  </si>
  <si>
    <t>^GATTC</t>
  </si>
  <si>
    <t>PstI</t>
  </si>
  <si>
    <t>CTGCA^G</t>
  </si>
  <si>
    <t>DpnIIcA</t>
  </si>
  <si>
    <t>^GAATC</t>
  </si>
  <si>
    <t>KpnI</t>
  </si>
  <si>
    <t>GGTAC^C</t>
  </si>
  <si>
    <t>TaiI</t>
  </si>
  <si>
    <t>ACGT^</t>
  </si>
  <si>
    <t>PvuI</t>
  </si>
  <si>
    <t>CGAT^CG</t>
  </si>
  <si>
    <t>SphI</t>
  </si>
  <si>
    <t>GCATG^C</t>
  </si>
  <si>
    <t>ApaI</t>
  </si>
  <si>
    <t>GGGCC^C</t>
  </si>
  <si>
    <t>DpnII</t>
  </si>
  <si>
    <t>^GATC</t>
  </si>
  <si>
    <t>SacII</t>
  </si>
  <si>
    <t>CCGCG^G</t>
  </si>
  <si>
    <t>AatII</t>
  </si>
  <si>
    <t>GACGT^C</t>
  </si>
  <si>
    <t>SacI</t>
  </si>
  <si>
    <t>GAGCT^C</t>
  </si>
  <si>
    <t>NsiI</t>
  </si>
  <si>
    <t>ATGCA^T</t>
  </si>
  <si>
    <t>NlaIII</t>
  </si>
  <si>
    <t>-</t>
  </si>
  <si>
    <t>Mean</t>
  </si>
  <si>
    <t>I. Unilateral</t>
  </si>
  <si>
    <t>III. Unshifted</t>
  </si>
  <si>
    <t>II,III. Bilateral</t>
  </si>
  <si>
    <r>
      <rPr>
        <b/>
        <sz val="12"/>
        <color rgb="FF000000"/>
        <rFont val="Calibri"/>
        <family val="2"/>
        <scheme val="minor"/>
      </rPr>
      <t>Unilaterally baited fragments and bilaterally baited fragments with shifted and unshifted baits.</t>
    </r>
    <r>
      <rPr>
        <sz val="12"/>
        <color rgb="FF000000"/>
        <rFont val="Calibri"/>
        <family val="2"/>
        <scheme val="minor"/>
      </rPr>
      <t xml:space="preserve"> This table is analogous to </t>
    </r>
    <r>
      <rPr>
        <b/>
        <sz val="12"/>
        <color rgb="FF000000"/>
        <rFont val="Calibri"/>
        <family val="2"/>
        <scheme val="minor"/>
      </rPr>
      <t>Table 1A</t>
    </r>
    <r>
      <rPr>
        <sz val="12"/>
        <color rgb="FF000000"/>
        <rFont val="Calibri"/>
        <family val="2"/>
        <scheme val="minor"/>
      </rPr>
      <t xml:space="preserve"> in the main text. Instead of the values for human MAC-M0 cells, the values for ES cells (MESC) in mice are shown.</t>
    </r>
  </si>
  <si>
    <r>
      <rPr>
        <b/>
        <sz val="12"/>
        <color theme="1"/>
        <rFont val="Calibri"/>
        <family val="2"/>
        <scheme val="minor"/>
      </rPr>
      <t>Unilaterally baited fragments vs. bilaterally baited fragments.</t>
    </r>
    <r>
      <rPr>
        <sz val="12"/>
        <color theme="1"/>
        <rFont val="Calibri"/>
        <family val="2"/>
        <scheme val="minor"/>
      </rPr>
      <t xml:space="preserve"> This table is analogous to </t>
    </r>
    <r>
      <rPr>
        <b/>
        <sz val="12"/>
        <color theme="1"/>
        <rFont val="Calibri"/>
        <family val="2"/>
        <scheme val="minor"/>
      </rPr>
      <t>Table 1B</t>
    </r>
    <r>
      <rPr>
        <sz val="12"/>
        <color theme="1"/>
        <rFont val="Calibri"/>
        <family val="2"/>
        <scheme val="minor"/>
      </rPr>
      <t xml:space="preserve"> in the main text. Instead of the values for human MAC-M0 cells, the values for ES cells (MESC) in mice are shown (Fisher’s exact test; Prior odds ratio: 0.019; P-value: 0.0).</t>
    </r>
  </si>
  <si>
    <r>
      <rPr>
        <b/>
        <sz val="12"/>
        <color theme="1"/>
        <rFont val="Calibri"/>
        <family val="2"/>
        <scheme val="minor"/>
      </rPr>
      <t>Numbers of baits at unilateraly baited fragments separated by 5' and 3' end.</t>
    </r>
    <r>
      <rPr>
        <sz val="12"/>
        <color theme="1"/>
        <rFont val="Calibri"/>
        <family val="2"/>
        <scheme val="minor"/>
      </rPr>
      <t xml:space="preserve">  This table is analogous to </t>
    </r>
    <r>
      <rPr>
        <b/>
        <sz val="12"/>
        <color theme="1"/>
        <rFont val="Calibri"/>
        <family val="2"/>
        <scheme val="minor"/>
      </rPr>
      <t>Table 1C</t>
    </r>
    <r>
      <rPr>
        <sz val="12"/>
        <color theme="1"/>
        <rFont val="Calibri"/>
        <family val="2"/>
        <scheme val="minor"/>
      </rPr>
      <t xml:space="preserve"> in the main text. Instead of the values for human MAC-M0 cells, the values for ES cells (MESC) in mice are shown (Fisher’s exact test; Prior odds ratio: 49,095; P-value: 0.0).</t>
    </r>
  </si>
  <si>
    <r>
      <rPr>
        <b/>
        <sz val="12"/>
        <color theme="1"/>
        <rFont val="Calibri"/>
        <family val="2"/>
        <scheme val="minor"/>
      </rPr>
      <t>Bilaterally baited fragments: shifted vs. unshifted.</t>
    </r>
    <r>
      <rPr>
        <sz val="12"/>
        <color theme="1"/>
        <rFont val="Calibri"/>
        <family val="2"/>
        <scheme val="minor"/>
      </rPr>
      <t xml:space="preserve"> This table is analogous to </t>
    </r>
    <r>
      <rPr>
        <b/>
        <sz val="12"/>
        <color theme="1"/>
        <rFont val="Calibri"/>
        <family val="2"/>
        <scheme val="minor"/>
      </rPr>
      <t>Table 1D</t>
    </r>
    <r>
      <rPr>
        <sz val="12"/>
        <color theme="1"/>
        <rFont val="Calibri"/>
        <family val="2"/>
        <scheme val="minor"/>
      </rPr>
      <t xml:space="preserve"> in the main text. Instead of the values for human MAC-M0 cells, the values for ES cells (MESC) in mice are shown (Fisher’s exact test; Prior odds ratio: 0.37; P-value: 4.997e-190).</t>
    </r>
  </si>
  <si>
    <t>Counts of paired-end reads sparated by the four relative orientations.</t>
  </si>
  <si>
    <r>
      <rPr>
        <b/>
        <sz val="12"/>
        <color theme="1"/>
        <rFont val="Calibri"/>
        <family val="2"/>
        <scheme val="minor"/>
      </rPr>
      <t>GOPHER design statistics for various restriction enzymes.</t>
    </r>
    <r>
      <rPr>
        <sz val="12"/>
        <color theme="1"/>
        <rFont val="Calibri"/>
        <family val="2"/>
        <scheme val="minor"/>
      </rPr>
      <t xml:space="preserve"> GOPHER design statistics for various restriction enzymes. We applied our bait design software GOPHER to 18,621 protein-coding human genes (hg38) with 19 different enzymes with the 'Allow unbalanced margins' option set to TRUE. The table shows the following design statistics: (</t>
    </r>
    <r>
      <rPr>
        <i/>
        <sz val="12"/>
        <color theme="1"/>
        <rFont val="Calibri"/>
        <family val="2"/>
        <scheme val="minor"/>
      </rPr>
      <t>Unilateral</t>
    </r>
    <r>
      <rPr>
        <sz val="12"/>
        <color theme="1"/>
        <rFont val="Calibri"/>
        <family val="2"/>
        <scheme val="minor"/>
      </rPr>
      <t>) Number of baited restriction fragments that are baited either only at the 5' or only at the 3' end. (</t>
    </r>
    <r>
      <rPr>
        <i/>
        <sz val="12"/>
        <color theme="1"/>
        <rFont val="Calibri"/>
        <family val="2"/>
        <scheme val="minor"/>
      </rPr>
      <t>Shifted</t>
    </r>
    <r>
      <rPr>
        <sz val="12"/>
        <color theme="1"/>
        <rFont val="Calibri"/>
        <family val="2"/>
        <scheme val="minor"/>
      </rPr>
      <t>) Number of bilaterally baited restriction fragments that have baits at both ends, with at least one bait shifted towards the fragment center. (</t>
    </r>
    <r>
      <rPr>
        <i/>
        <sz val="12"/>
        <color theme="1"/>
        <rFont val="Calibri"/>
        <family val="2"/>
        <scheme val="minor"/>
      </rPr>
      <t>Unshifted</t>
    </r>
    <r>
      <rPr>
        <sz val="12"/>
        <color theme="1"/>
        <rFont val="Calibri"/>
        <family val="2"/>
        <scheme val="minor"/>
      </rPr>
      <t>) Number of bilaterally baited restriction fragments with unshifted baits at both ends.</t>
    </r>
  </si>
  <si>
    <r>
      <t xml:space="preserve">Interaction category: </t>
    </r>
    <r>
      <rPr>
        <sz val="12"/>
        <color theme="1"/>
        <rFont val="Courier New"/>
        <family val="1"/>
      </rPr>
      <t>UR</t>
    </r>
    <r>
      <rPr>
        <sz val="12"/>
        <color theme="1"/>
        <rFont val="Calibri"/>
        <family val="2"/>
        <scheme val="minor"/>
      </rPr>
      <t xml:space="preserve"> - unbalanced with balanced reference, </t>
    </r>
    <r>
      <rPr>
        <sz val="12"/>
        <color theme="1"/>
        <rFont val="Courier New"/>
        <family val="1"/>
      </rPr>
      <t>BR</t>
    </r>
    <r>
      <rPr>
        <sz val="12"/>
        <color theme="1"/>
        <rFont val="Calibri"/>
        <family val="2"/>
        <scheme val="minor"/>
      </rPr>
      <t xml:space="preserve"> - balanced with unbalanced reference, </t>
    </r>
    <r>
      <rPr>
        <sz val="12"/>
        <color theme="1"/>
        <rFont val="Courier New"/>
        <family val="1"/>
      </rPr>
      <t>UX</t>
    </r>
    <r>
      <rPr>
        <sz val="12"/>
        <color theme="1"/>
        <rFont val="Calibri"/>
        <family val="2"/>
        <scheme val="minor"/>
      </rPr>
      <t xml:space="preserve"> - unbalanced without reference, </t>
    </r>
    <r>
      <rPr>
        <sz val="12"/>
        <color theme="1"/>
        <rFont val="Courier New"/>
        <family val="1"/>
      </rPr>
      <t>BX</t>
    </r>
    <r>
      <rPr>
        <sz val="12"/>
        <color theme="1"/>
        <rFont val="Calibri"/>
        <family val="2"/>
        <scheme val="minor"/>
      </rPr>
      <t xml:space="preserve"> - balanced without reference.</t>
    </r>
  </si>
  <si>
    <t>Repeat content at the beginning of the digests (only the regions in which probes are placed).</t>
  </si>
  <si>
    <t>BFC0</t>
  </si>
  <si>
    <t>Percentages of BFC0, BFC1 and BFC2 digests</t>
  </si>
  <si>
    <t>BFC1</t>
  </si>
  <si>
    <t>BFC2</t>
  </si>
  <si>
    <t>Percentages of BFC0, BFC1 and BFC2 fragments</t>
  </si>
  <si>
    <t>BFC12</t>
  </si>
  <si>
    <t>PMID</t>
  </si>
  <si>
    <t>URL</t>
  </si>
  <si>
    <t>YEAR</t>
  </si>
  <si>
    <t>CITATIONS</t>
  </si>
  <si>
    <t>BAIT DESIGN CRITERIA</t>
  </si>
  <si>
    <t>BAITS PUBLISHED</t>
  </si>
  <si>
    <t>SPECIES</t>
  </si>
  <si>
    <t>ENZYME</t>
  </si>
  <si>
    <t>PUBLICATION TYPE</t>
  </si>
  <si>
    <t>DATA</t>
  </si>
  <si>
    <t>JOURNAL</t>
  </si>
  <si>
    <t>TITLE</t>
  </si>
  <si>
    <t>PMID:26835000</t>
  </si>
  <si>
    <t>https://ncbi.nlm.nih.gov/pubmed/26835000</t>
  </si>
  <si>
    <t>Computational</t>
  </si>
  <si>
    <t>F1000Res</t>
  </si>
  <si>
    <t>HiCUP: pipeline for mapping and processing Hi-C data.</t>
  </si>
  <si>
    <t>PMID:26616563</t>
  </si>
  <si>
    <t>https://ncbi.nlm.nih.gov/pubmed/26616563</t>
  </si>
  <si>
    <t>Capture oligos (120 bp; 25–65% GC, &lt;3 unknown (N) bases) were designed using a custom Perl script within 400 bp but as close as possible to each end of the targeted HindIII restriction fragments and submitted to the Agilent eArray software (Agilent) for manufacture.</t>
  </si>
  <si>
    <t>Homo sapiens</t>
  </si>
  <si>
    <t>Data generating</t>
  </si>
  <si>
    <t>GSE69600</t>
  </si>
  <si>
    <t>Nat Commun</t>
  </si>
  <si>
    <t>Capture Hi-C reveals novel candidate genes and complex long-range interactions with related autoimmune risk loci.</t>
  </si>
  <si>
    <t>PMID:27863249</t>
  </si>
  <si>
    <t>https://ncbi.nlm.nih.gov/pubmed/27863249</t>
  </si>
  <si>
    <t>Biotinylated 120-mer RNA baits were designed to the ends of HindIII restriction fragments that overlap Ensembl-annotated promoters of protein-coding, noncoding, antisense, snRNA, miRNA and snoRNA transcripts (Mifsud et al., 2015). A target sequence was accepted if its GC content ranged between 25% and 65%, the sequence contained no more than two consecutive Ns and was within 330 bp of the HindIII restriction fragment terminus. A total of 22,076 HindIII fragments were captured, containing a total of 31,253 annotated promoters for 18,202 protein-coding and 10,929 non-protein genes according to Ensembl v.75 (http://grch37.ensembl.org).</t>
  </si>
  <si>
    <t>EGAS00001001911</t>
  </si>
  <si>
    <t>Cell</t>
  </si>
  <si>
    <t>Lineage-Specific Genome Architecture Links Enhancers and Non-coding Disease Variants to Target Gene Promoters.</t>
  </si>
  <si>
    <t>PMID:27391817</t>
  </si>
  <si>
    <t>https://ncbi.nlm.nih.gov/pubmed/27391817</t>
  </si>
  <si>
    <t>Genome Biol</t>
  </si>
  <si>
    <t>Integrating epigenomic data and 3D genomic structure with a new measure of chromatin assortativity.</t>
  </si>
  <si>
    <t>PMID:27306882</t>
  </si>
  <si>
    <t>https://ncbi.nlm.nih.gov/pubmed/27306882</t>
  </si>
  <si>
    <t>CHiCAGO: robust detection of DNA looping interactions in Capture Hi-C data.</t>
  </si>
  <si>
    <t>PMID:27153610</t>
  </si>
  <si>
    <t>https://ncbi.nlm.nih.gov/pubmed/27153610</t>
  </si>
  <si>
    <t>Bioinformatics</t>
  </si>
  <si>
    <t>CHiCP: a web-based tool for the integrative and interactive visualization of promoter capture Hi-C datasets.</t>
  </si>
  <si>
    <t>PMID:28805829</t>
  </si>
  <si>
    <t>https://ncbi.nlm.nih.gov/pubmed/28805829</t>
  </si>
  <si>
    <t>Biotinylated 120-mer RNA baits were designed to target both ends of HindIII restriction fragments overlapping the Ensembl promoters of protein-coding, noncoding, antisense, snRNA, miRNA, and snoRNA transcripts. A target sequence was valid if its GC content ranged between 25 and 65% and the sequence contained no more than two consecutive Ns and was within 330 bp of the HindIII restriction fragment terminus.</t>
  </si>
  <si>
    <t>GSE84662</t>
  </si>
  <si>
    <t>Nat Genet</t>
  </si>
  <si>
    <t>Lineage-specific dynamic and pre-established enhancer-promoter contacts cooperate in terminal differentiation.</t>
  </si>
  <si>
    <t>PMID:28605766</t>
  </si>
  <si>
    <t>https://ncbi.nlm.nih.gov/pubmed/28605766</t>
  </si>
  <si>
    <t>Database (Oxford)</t>
  </si>
  <si>
    <t>GeneHancer: genome-wide integration of enhancers and target genes in GeneCards.</t>
  </si>
  <si>
    <t>PMID:28332981</t>
  </si>
  <si>
    <t>https://ncbi.nlm.nih.gov/pubmed/28332981</t>
  </si>
  <si>
    <t>Hybridization buffers and the custom-made RNA capture bait system (Agilent Technologies; designed as previously described (Mifsud et al., 2015): 37,608 biotinylated RNAs targeting the ends of 22,076 promoter-containing HindIII restriction fragments) were prepared according to the manufacturer’s instructions (SureSelect Target Enrichment, Agilent Technologies).</t>
  </si>
  <si>
    <t>GSE86821</t>
  </si>
  <si>
    <t>Elife</t>
  </si>
  <si>
    <t>Global reorganisation of cis-regulatory units upon lineage commitment of human embryonic stem cells.</t>
  </si>
  <si>
    <t>PMID:28870212</t>
  </si>
  <si>
    <t>https://ncbi.nlm.nih.gov/pubmed/28870212</t>
  </si>
  <si>
    <t>Biotinylated 120-mer RNA baits targeting both ends of HindIII restriction fragments that overlap Ensembl-annotated promoters within the Ensembl categories of protein-coding, non-coding, antisense, snRNA, miRNA and snoRNA were used to capture targets [PMID25938943].</t>
  </si>
  <si>
    <t>Chromosome contacts in activated T cells identify autoimmune disease candidate genes.</t>
  </si>
  <si>
    <t>PMID:28263325</t>
  </si>
  <si>
    <t>https://ncbi.nlm.nih.gov/pubmed/28263325</t>
  </si>
  <si>
    <t>For each selected restriction fragment, two 120bp capture probes were designed, one to each end of the fragment. Because of the size selection step following sonication, the probes had to fall entirely within a region no more than 500bp from the end of the fragment. Each probe was required to have no more than 3 consecutive bases masked by repeat masker, and they had to have a GC content of 25 to 65% to match the efficient capture range of the SureSelect target enrichment system (Agilent Technologies). Where multiple probes passed these criteria, the probe nearest the end of the restriction fragment was chosen. The full list of HindIII sites near which RNA capture probes were designed is available in Supplementary Table 1. Coordinates and names of captured domains as well as the size of the gaps between captured regions are available Supplemental Table 2.</t>
  </si>
  <si>
    <t>Other data and source codes are available upon request.</t>
  </si>
  <si>
    <t>Nat Struct Mol Biol</t>
  </si>
  <si>
    <t>Genome-wide mapping of long-range contacts unveils clustering of DNA double-strand breaks at damaged active genes.</t>
  </si>
  <si>
    <t>PMID:30194254</t>
  </si>
  <si>
    <t>https://ncbi.nlm.nih.gov/pubmed/30194254</t>
  </si>
  <si>
    <t>Promoter capture was based on 32 313 biotinylated 120-mer RNA baits (Agilent Technologies), targeting both ends of HindIII restriction fragments that overlap Ensembl promoters of protein-coding, noncoding, antisense, snRNA, miRNA, and snoRNA transcripts (supplemental Data (CANNOT FIND METHOD DESCRIPTION OR BAITS)).</t>
  </si>
  <si>
    <t>Blood</t>
  </si>
  <si>
    <t>Genome-wide association study implicates immune dysfunction in the development of Hodgkin lymphoma.</t>
  </si>
  <si>
    <t>PMID:29666371</t>
  </si>
  <si>
    <t>https://ncbi.nlm.nih.gov/pubmed/29666371</t>
  </si>
  <si>
    <t>The RNA baits were designed in Mifsud et al.6 for capturing HindIII fragments containing gene promoters (Dr. Cameron Osborne kindly shared the exact design). As described in Mifsud et al.6, 120-mer RNA baits were designed to target both ends of HindIII fragments that contain annotated gene promoters (Ensembl promoters of protein-coding, noncoding, antisense, snRNA, miRNA and snoRNA transcripts). The bait sequence was deemed valid if GC content ranged from 25 to 65%, contained &lt;3 consecutive Ns, and was within 330 bp of HindIII fragment ends.</t>
  </si>
  <si>
    <t>GSE110619</t>
  </si>
  <si>
    <t>Integration of human adipocyte chromosomal interactions with adipose gene expression prioritizes obesity-related genes from GWAS.</t>
  </si>
  <si>
    <t>PMID:29955040</t>
  </si>
  <si>
    <t>https://ncbi.nlm.nih.gov/pubmed/29955040</t>
  </si>
  <si>
    <t>PCHi-C was performed as previously described3 and summarised as follows: ... PCHi-C was performed with Agilent SureSelect Target Enrichment System. Then, 22,076 HindIII fragments containing a total of 31,253 annotated promoters for 18,202 protein-coding and 10,929 non-protein genes according to Ensembl v.75 (http://grch37.ensembl.org) were captured.</t>
  </si>
  <si>
    <t>GSE100720</t>
  </si>
  <si>
    <t>Promoter interactome of human embryonic stem cell-derived cardiomyocytes connects GWAS regions to cardiac gene networks.</t>
  </si>
  <si>
    <t>PMID:30010637</t>
  </si>
  <si>
    <t>https://ncbi.nlm.nih.gov/pubmed/30010637</t>
  </si>
  <si>
    <t>J Vis Exp</t>
  </si>
  <si>
    <t>Promoter Capture Hi-C: High-resolution, Genome-wide Profiling of Promoter Interactions.</t>
  </si>
  <si>
    <t>PMID:29614055</t>
  </si>
  <si>
    <t>https://ncbi.nlm.nih.gov/pubmed/29614055</t>
  </si>
  <si>
    <t>Reanalysis</t>
  </si>
  <si>
    <t>Int J Mol Sci</t>
  </si>
  <si>
    <t>Cell-Specific PEAR1 Methylation Studies Reveal a Locus that Coordinates Expression of Multiple Genes.</t>
  </si>
  <si>
    <t>PMID:30305613</t>
  </si>
  <si>
    <t>https://ncbi.nlm.nih.gov/pubmed/30305613</t>
  </si>
  <si>
    <t>Promoter Capture Hi-C was performed as described (PMID:25752748), using a custom-made RNA capture bait system (Agilent Technologies) consisting of 39,021 individual biotinylated RNAs targeting the ends of 22,225 promoter-containing mouse HindIII restriction fragments.</t>
  </si>
  <si>
    <t>PMID:25752748</t>
  </si>
  <si>
    <t>Mus musculus</t>
  </si>
  <si>
    <t>E-MTAB-6585</t>
  </si>
  <si>
    <t>Divergent wiring of repressive and active chromatin interactions between mouse embryonic and trophoblast lineages.</t>
  </si>
  <si>
    <t>PMID:29531215</t>
  </si>
  <si>
    <t>https://ncbi.nlm.nih.gov/pubmed/29531215</t>
  </si>
  <si>
    <t>Biotinylated 120-mer RNA baits were designed to target both ends of the HindIII restriction fragments that mapped within these capture regions using Agilent eArray software (Agilent, Santa Clara, CA, USA), using 2 × tiling, moderately stringent repeat masking and maximum performance boosting options.</t>
  </si>
  <si>
    <t>PRJEB23968</t>
  </si>
  <si>
    <t>Capture Hi-C identifies putative target genes at 33 breast cancer risk loci.</t>
  </si>
  <si>
    <t>PMID:29735606</t>
  </si>
  <si>
    <t>https://ncbi.nlm.nih.gov/pubmed/29735606</t>
  </si>
  <si>
    <t>For the capture step, 500 ng of Hi-C library DNA were denatured by heating to 95°C for 5 min and incubated at 65°C for 24 h with a custom-designed biotinylated RNA bait system targeting the ends of HindIII restriction fragments at 22,225 mouse gene promoters (Schoenfelder et al. 2015a) (Agilent Technologies).</t>
  </si>
  <si>
    <t>GSE114746</t>
  </si>
  <si>
    <t>Genome Res</t>
  </si>
  <si>
    <t>Allele-specific control of replication timing and genome organization during development.</t>
  </si>
  <si>
    <t>PMID:29988018</t>
  </si>
  <si>
    <t>https://ncbi.nlm.nih.gov/pubmed/29988018</t>
  </si>
  <si>
    <t>Hi-C capture probes were designed to target four MboI restriction fragment ends (120 bp) near the TSS of protein coding RefSeq genes (O'Leary et al., 2016) mapped to hg19 in the UCSC Genome Browser (Speir et al., 2016). To select restriction fragments, we only kept MboI restriction fragments longer than 200 bp and overlapping 10 kb around a RefSeq TSS. For TSSs closer than 1 kb from each other, only one was retained, as their interactions were likely to be captured by the other RefSeq TSS. The four MboI restriction fragment ends closest to each RefSeq TSS were selected as putative probes. The 120 bp sequences were submitted to Agilent’s SureDesign proprietary software for probe selection, which can slightly shift the location and remove probes. In total, we ordered a library of 77,476 single-stranded DNA oligos from CustomArray, Inc. (www.customarrayinc.com). Each oligo consisted of the sequence 5’-ATCGCACCAGCGTGTN120CACTGCGGCTCCTCA-3’ (Gnirke et al., 2009) where N120 represents the 120 nucleotides adjacent to the MboI cut site. The complete list of oligo probes and their corresponding gene name is provided in Supplementary file 9.1.</t>
  </si>
  <si>
    <t>MboI</t>
  </si>
  <si>
    <t>E-MTAB-6014</t>
  </si>
  <si>
    <t>A promoter interaction map for cardiovascular disease genetics.</t>
  </si>
  <si>
    <t>PMID:30166627</t>
  </si>
  <si>
    <t>https://ncbi.nlm.nih.gov/pubmed/30166627</t>
  </si>
  <si>
    <t>Pharmacogenomics J</t>
  </si>
  <si>
    <t>Genome-wide association study of response to tumour necrosis factor inhibitor therapy in rheumatoid arthritis.</t>
  </si>
  <si>
    <t>PMID:29514091</t>
  </si>
  <si>
    <t>https://ncbi.nlm.nih.gov/pubmed/29514091</t>
  </si>
  <si>
    <t>Promoter Capture Hi-C was carried out with SureSelect target enrichment, using a custom-designed biotinylated RNA bait library for mouse promoters and custom paired-end blockers according to the manufacturer’s instructions (Agilent Technologies) (Schoenfelder et al., 2015a) and following the in-nucleus Hi-C protocol detailed in (Nagano et al., 2015).</t>
  </si>
  <si>
    <t>GSE103053</t>
  </si>
  <si>
    <t>Cell Rep</t>
  </si>
  <si>
    <t>Long-Range Enhancer Interactions Are Prevalent in Mouse Embryonic Stem Cells and Are Reorganized upon Pluripotent State Transition.</t>
  </si>
  <si>
    <t>PMID:31881819</t>
  </si>
  <si>
    <t>https://ncbi.nlm.nih.gov/pubmed/31881819</t>
  </si>
  <si>
    <t>BMC Bioinformatics</t>
  </si>
  <si>
    <t>Topological structure analysis of chromatin interaction networks.</t>
  </si>
  <si>
    <t>PMID:31533028</t>
  </si>
  <si>
    <t>https://ncbi.nlm.nih.gov/pubmed/31533028</t>
  </si>
  <si>
    <t>Biotinylated 120-mer RNA baits were designed to target both ends of HindIII restriction fragments that overlap Ensembl promoters of protein-coding, noncoding, antisense, snRNA, miRNA and snoRNA transcripts. A target sequence was valid if its GC content ranged between 25 and 65% and the sequence contained no more than two consecutive Ns and was within 330 bp of the HindIII restriction fragment terminus.</t>
  </si>
  <si>
    <t>GSE117108</t>
  </si>
  <si>
    <t>RUNX1-ETO Depletion in t(8;21) AML Leads to C/EBPα- and AP-1-Mediated Alterations in Enhancer-Promoter Interaction.</t>
  </si>
  <si>
    <t>PMID:30674271</t>
  </si>
  <si>
    <t>https://ncbi.nlm.nih.gov/pubmed/30674271</t>
  </si>
  <si>
    <t>BMC Genomics</t>
  </si>
  <si>
    <t>Fine mapping chromatin contacts in capture Hi-C data.</t>
  </si>
  <si>
    <t>PMID:30869141</t>
  </si>
  <si>
    <t>https://ncbi.nlm.nih.gov/pubmed/30869141</t>
  </si>
  <si>
    <t>Nucleic Acids Res</t>
  </si>
  <si>
    <t>DeepTACT: predicting 3D chromatin contacts via bootstrapping deep learning.</t>
  </si>
  <si>
    <t>PMID:31118054</t>
  </si>
  <si>
    <t>https://ncbi.nlm.nih.gov/pubmed/31118054</t>
  </si>
  <si>
    <t>ChiCMaxima: a robust and simple pipeline for detection and visualization of chromatin looping in Capture Hi-C.</t>
  </si>
  <si>
    <t>PMID:31530818</t>
  </si>
  <si>
    <t>https://ncbi.nlm.nih.gov/pubmed/31530818</t>
  </si>
  <si>
    <t>Identification of significant chromatin contacts from HiChIP data by FitHiChIP.</t>
  </si>
  <si>
    <t>PMID:31092410</t>
  </si>
  <si>
    <t>https://ncbi.nlm.nih.gov/pubmed/31092410</t>
  </si>
  <si>
    <t>Ann Rheum Dis</t>
  </si>
  <si>
    <t>Chromatin interactions reveal novel gene targets for drug repositioning in rheumatic diseases.</t>
  </si>
  <si>
    <t>PMID:30642251</t>
  </si>
  <si>
    <t>https://ncbi.nlm.nih.gov/pubmed/30642251</t>
  </si>
  <si>
    <t>GOPHER: Generator Of Probes for capture Hi-C Experiments at high Resolution.</t>
  </si>
  <si>
    <t>PMID:31399598</t>
  </si>
  <si>
    <t>https://ncbi.nlm.nih.gov/pubmed/31399598</t>
  </si>
  <si>
    <t>Insight into genetic predisposition to chronic lymphocytic leukemia from integrative epigenomics.</t>
  </si>
  <si>
    <t>PMID:31197313</t>
  </si>
  <si>
    <t>https://ncbi.nlm.nih.gov/pubmed/31197313</t>
  </si>
  <si>
    <t>Chicdiff: a computational pipeline for detecting differential chromosomal interactions in Capture Hi-C data.</t>
  </si>
  <si>
    <t>PMID:33268355</t>
  </si>
  <si>
    <t>https://ncbi.nlm.nih.gov/pubmed/33268355</t>
  </si>
  <si>
    <t>Promoter capture was performed as described previously (PMID:29988018). The Hi-C library was hybridized to 81,735 biotinylated 120-bp custom RNA oligomers (Custom Array) targeting promoter regions (four probes/RefSeq transcription start sites).</t>
  </si>
  <si>
    <t>SDY1626</t>
  </si>
  <si>
    <t>Sci Adv</t>
  </si>
  <si>
    <t>Transcriptome and regulatory maps of decidua-derived stromal cells inform gene discovery in preterm birth.</t>
  </si>
  <si>
    <t>PMID:32698000</t>
  </si>
  <si>
    <t>https://ncbi.nlm.nih.gov/pubmed/32698000</t>
  </si>
  <si>
    <t>HindIII-based Hi-C libraries from our previous study (Wutz et al., 2017) were captured using SureSelect target enrichment system (Agilent Technologies) according to manufacturer’s instructions, using custom-designed RNA bait library and paired-end blockers.</t>
  </si>
  <si>
    <t>GSE145736</t>
  </si>
  <si>
    <t>Cohesin-Dependent and -Independent Mechanisms Mediate Chromosomal Contacts between Promoters and Enhancers.</t>
  </si>
  <si>
    <t>PMID:31910858</t>
  </si>
  <si>
    <t>https://ncbi.nlm.nih.gov/pubmed/31910858</t>
  </si>
  <si>
    <t>A bait sequence was accepted if its GC content was between 25 and 65%, the sequence contained no more than 2 consecutive nucleotides of the same identity, and was within 330 bp of the HindIII restriction fragment end.</t>
  </si>
  <si>
    <t>PRJEB29716</t>
  </si>
  <si>
    <t>Chromatin interactome mapping at 139 independent breast cancer risk signals.</t>
  </si>
  <si>
    <t>PMID:32112106</t>
  </si>
  <si>
    <t>https://ncbi.nlm.nih.gov/pubmed/32112106</t>
  </si>
  <si>
    <t>Functional effects of variation in transcription factor binding highlight long-range gene regulation by epromoters.</t>
  </si>
  <si>
    <t>PMID:32647330</t>
  </si>
  <si>
    <t>https://ncbi.nlm.nih.gov/pubmed/32647330</t>
  </si>
  <si>
    <t>A supervised learning framework for chromatin loop detection in genome-wide contact maps.</t>
  </si>
  <si>
    <t>PMID:32094355</t>
  </si>
  <si>
    <t>https://ncbi.nlm.nih.gov/pubmed/32094355</t>
  </si>
  <si>
    <t>Previously described custom-designed biotinylated 120-mer RNA baits targeting Ensembl promoters of protein-coding and non-coding transcripts (PMID:25938943) were used to capture promoter associated biotinylated and adapter ligated Hi-C DNA from myometrium and leiomyoma samples using Agilent SureSelect XT Kit (Agilent Technologies, cat. # G9611A) according to the manufacturer’s instructions.</t>
  </si>
  <si>
    <t>PMID:25938943</t>
  </si>
  <si>
    <t>GSE128242</t>
  </si>
  <si>
    <t>Altered chromatin landscape and enhancer engagement underlie transcriptional dysregulation in MED12 mutant uterine leiomyomas.</t>
  </si>
  <si>
    <t>PMID:32366252</t>
  </si>
  <si>
    <t>https://ncbi.nlm.nih.gov/pubmed/32366252</t>
  </si>
  <si>
    <t>BMC Biol</t>
  </si>
  <si>
    <t>Mapping DNA interaction landscapes in psoriasis susceptibility loci highlights KLF4 as a target gene in 9q31.</t>
  </si>
  <si>
    <t>PMID:31840950</t>
  </si>
  <si>
    <t>https://ncbi.nlm.nih.gov/pubmed/31840950</t>
  </si>
  <si>
    <t>Zool Res</t>
  </si>
  <si>
    <t>CaptureProbe: a java tool for designing probes for capture Hi-C applications.</t>
  </si>
  <si>
    <t>PMID:33188283</t>
  </si>
  <si>
    <t>https://ncbi.nlm.nih.gov/pubmed/33188283</t>
  </si>
  <si>
    <t>BECs were processed for promoter capture [pc]Hi-C and analyzed as previously described (PMID:29988018).</t>
  </si>
  <si>
    <t>GSE152550</t>
  </si>
  <si>
    <t>Commun Biol</t>
  </si>
  <si>
    <t>Altered transcriptional and chromatin responses to rhinovirus in bronchial epithelial cells from adults with asthma.</t>
  </si>
  <si>
    <t>PMID:32493747</t>
  </si>
  <si>
    <t>https://ncbi.nlm.nih.gov/pubmed/32493747</t>
  </si>
  <si>
    <t>Sequences of biotinylated RNA capture probes are shown in SI Appendix Dataset 4.</t>
  </si>
  <si>
    <t>A. thaliana</t>
  </si>
  <si>
    <t>BglII</t>
  </si>
  <si>
    <t>PRJNA576277</t>
  </si>
  <si>
    <t>Proc Natl Acad Sci U S A</t>
  </si>
  <si>
    <t>Active and repressed biosynthetic gene clusters have spatially distinct chromosome states.</t>
  </si>
  <si>
    <t>PMID:33277476</t>
  </si>
  <si>
    <t>https://ncbi.nlm.nih.gov/pubmed/33277476</t>
  </si>
  <si>
    <t>Capture Hi-C of promoters was carried out with SureSelect target enrichment (SureSelectXT Custom 3–5.9 Mb library, Agilent Technologies), using the custom-designed biotinylated RNA bait library that overlap 25,747 Ensembl-annotated promoters of protein-coding, noncoding, antisense, snRNA, miRNA, and snoRNA transcripts (PMID:25752748) and custom paired-end blockers according to the manufacturer’s instructions (Agilent Technologies).</t>
  </si>
  <si>
    <t>GSE150638</t>
  </si>
  <si>
    <t>Muscle progenitor specification and myogenic differentiation are associated with changes in chromatin topology.</t>
  </si>
  <si>
    <t>PMID:32075973</t>
  </si>
  <si>
    <t>https://ncbi.nlm.nih.gov/pubmed/32075973</t>
  </si>
  <si>
    <t>Promoter Capture Hi-C (PCHi-C) was carried out using the Agilent SureSelect target enrichment (SureSelectXT Custom 3–5.9 Mb library) system. Biotinylated RNA baits were designed to the ends of HindIII restriction fragments that overlap Ensembl-annotated promoters of protein-coding, noncoding, antisense, snRNA, miRNA, and snoRNA transcripts (PMID:25752748).</t>
  </si>
  <si>
    <t>GSE124463</t>
  </si>
  <si>
    <t>Alterations in promoter interaction landscape and transcriptional network underlying metabolic adaptation to diet.</t>
  </si>
  <si>
    <t>PMID:34373652</t>
  </si>
  <si>
    <t>https://ncbi.nlm.nih.gov/pubmed/34373652</t>
  </si>
  <si>
    <t>Nat Protoc</t>
  </si>
  <si>
    <t>Detecting chromosomal interactions in Capture Hi-C data with CHiCAGO and companion tools.</t>
  </si>
  <si>
    <t>PMID:33837305</t>
  </si>
  <si>
    <t>https://ncbi.nlm.nih.gov/pubmed/33837305</t>
  </si>
  <si>
    <t>Identifying high-confidence capture Hi-C interactions using CHiCANE.</t>
  </si>
  <si>
    <t>PMID:33778492</t>
  </si>
  <si>
    <t>https://ncbi.nlm.nih.gov/pubmed/33778492</t>
  </si>
  <si>
    <t>NAR Genom Bioinform</t>
  </si>
  <si>
    <t>3D reconstruction of genomic regions from sparse interaction data.</t>
  </si>
  <si>
    <t>PMID:34248847</t>
  </si>
  <si>
    <t>https://ncbi.nlm.nih.gov/pubmed/34248847</t>
  </si>
  <si>
    <t>Front Endocrinol (Lausanne)</t>
  </si>
  <si>
    <t>Three-Dimensional Genome Interactions Identify Potential Adipocyte Metabolism-Associated Gene STON1 and Immune-Correlated Gene FSHR at the rs13405728 Locus in Polycystic Ovary Syndrome.</t>
  </si>
  <si>
    <t>PMID:33245777</t>
  </si>
  <si>
    <t>https://ncbi.nlm.nih.gov/pubmed/33245777</t>
  </si>
  <si>
    <t>3DIV update for 2021: a comprehensive resource of 3D genome and 3D cancer genome.</t>
  </si>
  <si>
    <t>PMID:33425492</t>
  </si>
  <si>
    <t>https://ncbi.nlm.nih.gov/pubmed/33425492</t>
  </si>
  <si>
    <t>Mol Ther Nucleic Acids</t>
  </si>
  <si>
    <t>A computational framework for identifying the transcription factors involved in enhancer-promoter loop formation.</t>
  </si>
  <si>
    <t>PMID:34141136</t>
  </si>
  <si>
    <t>https://ncbi.nlm.nih.gov/pubmed/34141136</t>
  </si>
  <si>
    <t>Comput Struct Biotechnol J</t>
  </si>
  <si>
    <t>covNorm: An R package for coverage based normalization of Hi-C and capture Hi-C data.</t>
  </si>
  <si>
    <t>PMID:34099014</t>
  </si>
  <si>
    <t>https://ncbi.nlm.nih.gov/pubmed/34099014</t>
  </si>
  <si>
    <t>Promoter Capture was performed as previously described [21–23]. Briefly, Biotinylated 120-mer RNA baits were designed to target both ends of HindIII restriction fragments overlapping the Ensembl promoters of protein-coding and noncoding transcripts and UCEs as described in detail in (PMID:25752748).</t>
  </si>
  <si>
    <t>GSE155161</t>
  </si>
  <si>
    <t>The global and promoter-centric 3D genome organization temporally resolved during a circadian cycle.</t>
  </si>
  <si>
    <t>PMID:34432858</t>
  </si>
  <si>
    <t>https://ncbi.nlm.nih.gov/pubmed/34432858</t>
  </si>
  <si>
    <t>120-mer capture RNA baits were bioinformatically designed to both ends of MboI restriction fragments overlapping the HPV16 genome. Requirements for target sequences were as follows: GC content between 25% and 65%, no more than two consecutive Ns within the target sequences, and maximum distance to a MboI restriction site 330 bp. For short MboI fragments, where 120-mer RNA baits originating from both ends would have overlapped (potentially interfering with optimal hybridization to Hi-C libraries), only the Watson (coding or sense) strand was used for capture RNA bait design, and if necessary the baits were trimmed to minimum length no shorter than 97 nt. This resulted in the design of 16 RNA bait sequences (S7 Table) covering the MboI restriction fragment ends of the entire HPV16 genome, with the exception of two fragments too short (18 and 63 bp, respectively) for capture RNA bait design.</t>
  </si>
  <si>
    <t>E-MTAB-10152</t>
  </si>
  <si>
    <t>PLoS Pathog</t>
  </si>
  <si>
    <t>Short- and long-range cis interactions between integrated HPV genomes and cellular chromatin dysregulate host gene expression in early cervical carcinogenesis.</t>
  </si>
  <si>
    <t>PMID:34382193</t>
  </si>
  <si>
    <t>https://ncbi.nlm.nih.gov/pubmed/34382193</t>
  </si>
  <si>
    <t>Methods Mol Biol</t>
  </si>
  <si>
    <t>Assessment of 3D Interactions Between Promoters and Distal Regulatory Elements with Promoter Capture Hi-C (PCHi-C).</t>
  </si>
  <si>
    <t>PMID:35749574</t>
  </si>
  <si>
    <t>https://ncbi.nlm.nih.gov/pubmed/35749574</t>
  </si>
  <si>
    <t>PLoS Comput Biol</t>
  </si>
  <si>
    <t>MaxHiC: A robust background correction model to identify biologically relevant chromatin interactions in Hi-C and capture Hi-C experiments.</t>
  </si>
  <si>
    <t>PMID:35704579</t>
  </si>
  <si>
    <t>https://ncbi.nlm.nih.gov/pubmed/35704579</t>
  </si>
  <si>
    <t>EagleC: A deep-learning framework for detecting a full range of structural variations from bulk and single-cell contact maps.</t>
  </si>
  <si>
    <t>PMID:35100265</t>
  </si>
  <si>
    <t>https://ncbi.nlm.nih.gov/pubmed/35100265</t>
  </si>
  <si>
    <t>PLoS Genet</t>
  </si>
  <si>
    <t>Super interactive promoters provide insight into cell type-specific regulatory networks in blood lineage cell types.</t>
  </si>
  <si>
    <t>PMID:35746833</t>
  </si>
  <si>
    <t>https://ncbi.nlm.nih.gov/pubmed/35746833</t>
  </si>
  <si>
    <t>We fixed the nuclei and prepared the pCHi-C libraries in two biological replicates each of the PAd and Diff, as described previously (PMID:25938943 &lt;- PMID:31538139).</t>
  </si>
  <si>
    <t>GSE129574</t>
  </si>
  <si>
    <t>Epigenetics</t>
  </si>
  <si>
    <t>Long-range chromosomal interactions increase and mark repressed gene expression during adipogenesis.</t>
  </si>
  <si>
    <t>PMID:35198004</t>
  </si>
  <si>
    <t>https://ncbi.nlm.nih.gov/pubmed/35198004</t>
  </si>
  <si>
    <t>The 120-mer baits were targeting both ends of HindIII restriction fragments that overlap with Ensembl promoters of protein-coding, noncoding, antisense, snRNA, miRNA and snoRNA transcripts, had a 25–65% GC content, their sequence contained no more than two consecutive Ns and were within 330 bp of the HindIII restriction fragment terminus.</t>
  </si>
  <si>
    <t>E-MTAB-10701</t>
  </si>
  <si>
    <t>Front Genet</t>
  </si>
  <si>
    <t>Comparison of Capture Hi-C Analytical Pipelines.</t>
  </si>
  <si>
    <t>PMID:36453993</t>
  </si>
  <si>
    <t>https://ncbi.nlm.nih.gov/pubmed/36453993</t>
  </si>
  <si>
    <t>3D chromatin connectivity underlies replication origin efficiency in mouse embryonic stem cells.</t>
  </si>
  <si>
    <t>PMID:37158276</t>
  </si>
  <si>
    <t>https://ncbi.nlm.nih.gov/pubmed/37158276</t>
  </si>
  <si>
    <t>OpenXGR: a web-server update for genomic summary data interpretation.</t>
  </si>
  <si>
    <t>PMID:37981682</t>
  </si>
  <si>
    <t>https://ncbi.nlm.nih.gov/pubmed/37981682</t>
  </si>
  <si>
    <t>Procedures and baited capture system design for Promoter Capture Hi-C libraries preparation were described in our previous publication [19, 20]. 39,021 biotinylated RNA bait target 22,225 annotated gene promoters that include protein-coding, non-coding(lincRNA), antisense, snRNA, miRNA, or snoRNA. Two unique 120 bp capture probes were designed close to the ends of each restriction fragment (one to each end) containing a transcription start site. In rare instances, a unique sequence could not be found for one end, or even more rare, for both ends.</t>
  </si>
  <si>
    <t>Cellular reprogramming is driven by widespread rewiring of promoter-enhancer interactions.</t>
  </si>
  <si>
    <t>PMID:36650138</t>
  </si>
  <si>
    <t>https://ncbi.nlm.nih.gov/pubmed/36650138</t>
  </si>
  <si>
    <t>Enrichment of promoter-containing ligation products was performed using SureSelectXT Target Enrichment System for the Illumina Platform (Agilent Technologies) as instructed by the manufacturer, and the library was amplified four cycles by PCR using Phusion high-fidelity PCR master mix with HF buffer (New England Biolabs cat. #M0531L). Finally, the end product was purified using CleanNGS SPRI beads (0.9 volumes; CleanNA cat. #CNGS-0050) and paired-end sequenced.</t>
  </si>
  <si>
    <t>HindIII, MboI</t>
  </si>
  <si>
    <t>EGAS00001006305</t>
  </si>
  <si>
    <t>Low input capture Hi-C (liCHi-C) identifies promoter-enhancer interactions at high-resolution.</t>
  </si>
  <si>
    <t>PMID:38514783</t>
  </si>
  <si>
    <t>https://ncbi.nlm.nih.gov/pubmed/38514783</t>
  </si>
  <si>
    <t>Single-cell multi-ome regression models identify functional and disease-associated enhancers and enable chromatin potential analysis.</t>
  </si>
  <si>
    <t>Total citations:</t>
  </si>
  <si>
    <t>Data generating only</t>
  </si>
  <si>
    <t>Data generating - HindIII</t>
  </si>
  <si>
    <t>Data generating - Enzymes other than HindIII</t>
  </si>
  <si>
    <t>Numbers of repeat and N-periods for different genome builds</t>
  </si>
  <si>
    <t>hg19</t>
  </si>
  <si>
    <t>hg38</t>
  </si>
  <si>
    <t>mm9</t>
  </si>
  <si>
    <t>mm10</t>
  </si>
  <si>
    <t>Repeat-periods</t>
  </si>
  <si>
    <t>Repeat-periods &lt; 4 bp</t>
  </si>
  <si>
    <t>N-periods</t>
  </si>
  <si>
    <t>N-periods &lt; 3 bp</t>
  </si>
  <si>
    <r>
      <rPr>
        <b/>
        <sz val="12"/>
        <color theme="1"/>
        <rFont val="Calibri"/>
        <family val="2"/>
        <scheme val="minor"/>
      </rPr>
      <t>Table S7:</t>
    </r>
    <r>
      <rPr>
        <sz val="12"/>
        <color theme="1"/>
        <rFont val="Calibri"/>
        <family val="2"/>
        <scheme val="minor"/>
      </rPr>
      <t xml:space="preserve"> For genome builds hg19, hg38, mm9, and mm10, we determined all contiguous regions masked by RepeatMasker, indicated by lowercase base symbols (acgt), and from these the number of those shorter than 4. We also determined all contiguous regions with undetermined bases, indicated by the base symbol N, and from these the number of those shorter than 3 bp.</t>
    </r>
  </si>
  <si>
    <t>FNUM</t>
  </si>
  <si>
    <t>ISECT_SIZE</t>
  </si>
  <si>
    <t>ZSCORE</t>
  </si>
  <si>
    <t>prom</t>
  </si>
  <si>
    <t>enhP</t>
  </si>
  <si>
    <t>enhD</t>
  </si>
  <si>
    <t>K4m3</t>
  </si>
  <si>
    <t>CTCF</t>
  </si>
  <si>
    <t>ENA2</t>
  </si>
  <si>
    <t>With bait-to-bait interactions</t>
  </si>
  <si>
    <t>Without bait-to-bait interactions</t>
  </si>
  <si>
    <t>Intersection of total and max</t>
  </si>
  <si>
    <t>Total without max</t>
  </si>
  <si>
    <t>Max without total</t>
  </si>
  <si>
    <t>R_ISECT_MEAN</t>
  </si>
  <si>
    <t>R_ISECT_SD</t>
  </si>
  <si>
    <t>Number of interactions:</t>
  </si>
  <si>
    <t>Total length of OE fragments:</t>
  </si>
  <si>
    <t>Mean length of OE:</t>
  </si>
  <si>
    <t>Unnormalized values ​​from the randomization procedure used to calculate the REE scores shown in Figure 7C and Supplementary Figure S11.</t>
  </si>
  <si>
    <t>Enrichment of interaction other-ends for regulatory elements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</si>
</sst>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
  </numFmts>
  <fonts count="29">
    <font>
      <sz val="12"/>
      <color theme="1"/>
      <name val="Calibri"/>
      <family val="2"/>
      <scheme val="minor"/>
    </font>
    <font>
      <b/>
      <sz val="12"/>
      <color theme="1"/>
      <name val="Calibri"/>
      <family val="2"/>
      <scheme val="minor"/>
    </font>
    <font>
      <sz val="12"/>
      <color rgb="FF000000"/>
      <name val="Calibri"/>
      <family val="2"/>
      <scheme val="minor"/>
    </font>
    <font>
      <b/>
      <sz val="12"/>
      <color rgb="FF000000"/>
      <name val="Calibri"/>
      <family val="2"/>
      <scheme val="minor"/>
    </font>
    <font>
      <sz val="12"/>
      <color rgb="FFFF0000"/>
      <name val="Calibri"/>
      <family val="2"/>
      <scheme val="minor"/>
    </font>
    <font>
      <sz val="12"/>
      <color theme="1"/>
      <name val="Courier New"/>
      <family val="1"/>
    </font>
    <font>
      <sz val="12"/>
      <color theme="6"/>
      <name val="Calibri"/>
      <family val="2"/>
      <scheme val="minor"/>
    </font>
    <font>
      <sz val="12"/>
      <color rgb="FFFF2600"/>
      <name val="Calibri"/>
      <family val="2"/>
      <scheme val="minor"/>
    </font>
    <font>
      <b/>
      <sz val="12"/>
      <color rgb="FFFF2600"/>
      <name val="Calibri"/>
      <family val="2"/>
      <scheme val="minor"/>
    </font>
    <font>
      <sz val="12"/>
      <color rgb="FF000000"/>
      <name val="Menlo"/>
      <family val="2"/>
    </font>
    <font>
      <sz val="12"/>
      <color theme="1"/>
      <name val="Arial"/>
      <family val="2"/>
    </font>
    <font>
      <sz val="12"/>
      <color theme="1"/>
      <name val="Arial Unicode MS"/>
      <family val="2"/>
    </font>
    <font>
      <sz val="12"/>
      <color rgb="FFFF2600"/>
      <name val="Arial Unicode MS"/>
      <family val="2"/>
    </font>
    <font>
      <sz val="12"/>
      <color rgb="FFFF0000"/>
      <name val="Arial Unicode MS"/>
      <family val="2"/>
    </font>
    <font>
      <sz val="12"/>
      <color rgb="FF000000"/>
      <name val="Arial"/>
      <family val="2"/>
    </font>
    <font>
      <sz val="12"/>
      <color theme="6"/>
      <name val="Arial"/>
      <family val="2"/>
    </font>
    <font>
      <sz val="12"/>
      <color rgb="FFA9B7C6"/>
      <name val="JetBrains Mono"/>
      <family val="3"/>
    </font>
    <font>
      <b/>
      <sz val="12"/>
      <color rgb="FF000000"/>
      <name val="Arial"/>
      <family val="2"/>
    </font>
    <font>
      <sz val="12"/>
      <color rgb="FF000000"/>
      <name val="Courier New"/>
      <family val="1"/>
    </font>
    <font>
      <i/>
      <sz val="12"/>
      <color theme="1"/>
      <name val="Calibri"/>
      <family val="2"/>
      <scheme val="minor"/>
    </font>
    <font>
      <u/>
      <sz val="12"/>
      <color theme="10"/>
      <name val="Calibri"/>
      <family val="2"/>
      <scheme val="minor"/>
    </font>
    <font>
      <b/>
      <sz val="10"/>
      <color rgb="FF1F1F1F"/>
      <name val="Google Sans"/>
    </font>
    <font>
      <b/>
      <sz val="10"/>
      <color theme="1"/>
      <name val="Arial"/>
      <family val="2"/>
    </font>
    <font>
      <sz val="10"/>
      <color theme="1"/>
      <name val="Arial"/>
      <family val="2"/>
    </font>
    <font>
      <b/>
      <sz val="14"/>
      <color theme="1"/>
      <name val="Google Sans"/>
    </font>
    <font>
      <b/>
      <sz val="11"/>
      <color rgb="FF000000"/>
      <name val="Arial"/>
      <family val="2"/>
    </font>
    <font>
      <sz val="11"/>
      <color rgb="FF000000"/>
      <name val="Arial"/>
      <family val="2"/>
    </font>
    <font>
      <b/>
      <sz val="14"/>
      <color theme="1"/>
      <name val="Calibri"/>
      <family val="2"/>
      <scheme val="minor"/>
    </font>
    <font>
      <b/>
      <sz val="16"/>
      <color theme="1"/>
      <name val="Calibri"/>
      <family val="2"/>
      <scheme val="minor"/>
    </font>
  </fonts>
  <fills count="23">
    <fill>
      <patternFill patternType="none"/>
    </fill>
    <fill>
      <patternFill patternType="gray125"/>
    </fill>
    <fill>
      <patternFill patternType="solid">
        <fgColor theme="6"/>
        <bgColor indexed="64"/>
      </patternFill>
    </fill>
    <fill>
      <patternFill patternType="solid">
        <fgColor theme="0"/>
        <bgColor indexed="64"/>
      </patternFill>
    </fill>
    <fill>
      <patternFill patternType="solid">
        <fgColor them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rgb="FFA9D08E"/>
        <bgColor rgb="FF000000"/>
      </patternFill>
    </fill>
    <fill>
      <patternFill patternType="solid">
        <fgColor theme="0"/>
        <bgColor rgb="FF000000"/>
      </patternFill>
    </fill>
    <fill>
      <patternFill patternType="solid">
        <fgColor theme="8" tint="0.79998168889431442"/>
        <bgColor rgb="FF000000"/>
      </patternFill>
    </fill>
    <fill>
      <patternFill patternType="solid">
        <fgColor rgb="FFFF5D00"/>
        <bgColor indexed="64"/>
      </patternFill>
    </fill>
    <fill>
      <patternFill patternType="solid">
        <fgColor rgb="FFFFA500"/>
        <bgColor indexed="64"/>
      </patternFill>
    </fill>
    <fill>
      <patternFill patternType="solid">
        <fgColor rgb="FFFFA500"/>
        <bgColor rgb="FF000000"/>
      </patternFill>
    </fill>
    <fill>
      <patternFill patternType="solid">
        <fgColor rgb="FFABD7E6"/>
        <bgColor indexed="64"/>
      </patternFill>
    </fill>
    <fill>
      <patternFill patternType="solid">
        <fgColor rgb="FFD3D3D3"/>
        <bgColor indexed="64"/>
      </patternFill>
    </fill>
    <fill>
      <patternFill patternType="solid">
        <fgColor rgb="FF6295EB"/>
        <bgColor indexed="64"/>
      </patternFill>
    </fill>
    <fill>
      <patternFill patternType="solid">
        <fgColor rgb="FFFF5D00"/>
        <bgColor rgb="FF000000"/>
      </patternFill>
    </fill>
    <fill>
      <patternFill patternType="solid">
        <fgColor rgb="FFABD7E6"/>
        <bgColor rgb="FF000000"/>
      </patternFill>
    </fill>
    <fill>
      <patternFill patternType="solid">
        <fgColor rgb="FFD3D3D3"/>
        <bgColor rgb="FF000000"/>
      </patternFill>
    </fill>
    <fill>
      <patternFill patternType="solid">
        <fgColor rgb="FF6295EB"/>
        <bgColor rgb="FF000000"/>
      </patternFill>
    </fill>
    <fill>
      <patternFill patternType="solid">
        <fgColor rgb="FFFFFF00"/>
        <bgColor indexed="64"/>
      </patternFill>
    </fill>
  </fills>
  <borders count="20">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theme="1"/>
      </left>
      <right style="thin">
        <color theme="1"/>
      </right>
      <top style="thin">
        <color theme="1"/>
      </top>
      <bottom style="thin">
        <color theme="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auto="1"/>
      </left>
      <right style="thin">
        <color auto="1"/>
      </right>
      <top/>
      <bottom style="thin">
        <color auto="1"/>
      </bottom>
      <diagonal/>
    </border>
    <border>
      <left style="thin">
        <color indexed="64"/>
      </left>
      <right style="thin">
        <color indexed="64"/>
      </right>
      <top/>
      <bottom/>
      <diagonal/>
    </border>
    <border>
      <left style="thin">
        <color indexed="64"/>
      </left>
      <right/>
      <top/>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right/>
      <top style="thin">
        <color indexed="64"/>
      </top>
      <bottom/>
      <diagonal/>
    </border>
    <border>
      <left/>
      <right/>
      <top style="thin">
        <color theme="1"/>
      </top>
      <bottom/>
      <diagonal/>
    </border>
    <border>
      <left style="thin">
        <color theme="1"/>
      </left>
      <right/>
      <top/>
      <bottom/>
      <diagonal/>
    </border>
    <border>
      <left/>
      <right/>
      <top style="thin">
        <color theme="1"/>
      </top>
      <bottom style="thin">
        <color theme="1"/>
      </bottom>
      <diagonal/>
    </border>
    <border>
      <left style="thin">
        <color theme="1"/>
      </left>
      <right/>
      <top style="thin">
        <color theme="1"/>
      </top>
      <bottom style="thin">
        <color theme="1"/>
      </bottom>
      <diagonal/>
    </border>
  </borders>
  <cellStyleXfs count="2">
    <xf numFmtId="0" fontId="0" fillId="0" borderId="0"/>
    <xf numFmtId="0" fontId="20" fillId="0" borderId="0" applyNumberFormat="0" applyFill="0" applyBorder="0" applyAlignment="0" applyProtection="0"/>
  </cellStyleXfs>
  <cellXfs count="321">
    <xf numFmtId="0" fontId="0" fillId="0" borderId="0" xfId="0"/>
    <xf numFmtId="0" fontId="1" fillId="3" borderId="0" xfId="0" applyFont="1" applyFill="1"/>
    <xf numFmtId="0" fontId="0" fillId="3" borderId="0" xfId="0" applyFill="1"/>
    <xf numFmtId="3" fontId="1" fillId="3" borderId="0" xfId="0" applyNumberFormat="1" applyFont="1" applyFill="1" applyAlignment="1">
      <alignment horizontal="center"/>
    </xf>
    <xf numFmtId="0" fontId="1" fillId="3" borderId="0" xfId="0" applyFont="1" applyFill="1" applyAlignment="1">
      <alignment horizontal="center"/>
    </xf>
    <xf numFmtId="0" fontId="1" fillId="0" borderId="3" xfId="0" applyFont="1" applyBorder="1"/>
    <xf numFmtId="3" fontId="1" fillId="3" borderId="0" xfId="0" applyNumberFormat="1" applyFont="1" applyFill="1"/>
    <xf numFmtId="0" fontId="1" fillId="0" borderId="1" xfId="0" applyFont="1" applyBorder="1"/>
    <xf numFmtId="2" fontId="1" fillId="3" borderId="0" xfId="0" applyNumberFormat="1" applyFont="1" applyFill="1"/>
    <xf numFmtId="2" fontId="0" fillId="3" borderId="0" xfId="0" applyNumberFormat="1" applyFill="1"/>
    <xf numFmtId="3" fontId="0" fillId="3" borderId="0" xfId="0" applyNumberFormat="1" applyFill="1"/>
    <xf numFmtId="0" fontId="0" fillId="5" borderId="2" xfId="0" applyFill="1" applyBorder="1"/>
    <xf numFmtId="3" fontId="0" fillId="5" borderId="2" xfId="0" applyNumberFormat="1" applyFill="1" applyBorder="1"/>
    <xf numFmtId="3" fontId="2" fillId="6" borderId="3" xfId="0" applyNumberFormat="1" applyFont="1" applyFill="1" applyBorder="1"/>
    <xf numFmtId="0" fontId="2" fillId="6" borderId="3" xfId="0" applyFont="1" applyFill="1" applyBorder="1"/>
    <xf numFmtId="0" fontId="1" fillId="3" borderId="1" xfId="0" applyFont="1" applyFill="1" applyBorder="1"/>
    <xf numFmtId="0" fontId="1" fillId="3" borderId="2" xfId="0" applyFont="1" applyFill="1" applyBorder="1"/>
    <xf numFmtId="0" fontId="0" fillId="7" borderId="2" xfId="0" applyFill="1" applyBorder="1"/>
    <xf numFmtId="3" fontId="1" fillId="7" borderId="2" xfId="0" applyNumberFormat="1" applyFont="1" applyFill="1" applyBorder="1"/>
    <xf numFmtId="0" fontId="1" fillId="0" borderId="2" xfId="0" applyFont="1" applyBorder="1"/>
    <xf numFmtId="0" fontId="3" fillId="0" borderId="0" xfId="0" applyFont="1"/>
    <xf numFmtId="0" fontId="0" fillId="5" borderId="3" xfId="0" applyFill="1" applyBorder="1"/>
    <xf numFmtId="0" fontId="0" fillId="7" borderId="3" xfId="0" applyFill="1" applyBorder="1"/>
    <xf numFmtId="3" fontId="1" fillId="7" borderId="3" xfId="0" applyNumberFormat="1" applyFont="1" applyFill="1" applyBorder="1"/>
    <xf numFmtId="0" fontId="0" fillId="5" borderId="4" xfId="0" applyFill="1" applyBorder="1" applyAlignment="1">
      <alignment horizontal="right"/>
    </xf>
    <xf numFmtId="3" fontId="2" fillId="5" borderId="3" xfId="0" applyNumberFormat="1" applyFont="1" applyFill="1" applyBorder="1"/>
    <xf numFmtId="0" fontId="2" fillId="9" borderId="2" xfId="0" applyFont="1" applyFill="1" applyBorder="1"/>
    <xf numFmtId="3" fontId="3" fillId="7" borderId="3" xfId="0" applyNumberFormat="1" applyFont="1" applyFill="1" applyBorder="1"/>
    <xf numFmtId="0" fontId="0" fillId="5" borderId="3" xfId="0" applyFill="1" applyBorder="1" applyAlignment="1">
      <alignment horizontal="right"/>
    </xf>
    <xf numFmtId="0" fontId="2" fillId="9" borderId="3" xfId="0" applyFont="1" applyFill="1" applyBorder="1"/>
    <xf numFmtId="0" fontId="1" fillId="3" borderId="0" xfId="0" applyFont="1" applyFill="1" applyAlignment="1">
      <alignment horizontal="left" vertical="top" wrapText="1"/>
    </xf>
    <xf numFmtId="2" fontId="0" fillId="0" borderId="0" xfId="0" applyNumberFormat="1"/>
    <xf numFmtId="3" fontId="1" fillId="0" borderId="2" xfId="0" applyNumberFormat="1" applyFont="1" applyBorder="1"/>
    <xf numFmtId="2" fontId="1" fillId="0" borderId="2" xfId="0" applyNumberFormat="1" applyFont="1" applyBorder="1"/>
    <xf numFmtId="0" fontId="1" fillId="3" borderId="7" xfId="0" applyFont="1" applyFill="1" applyBorder="1" applyAlignment="1">
      <alignment horizontal="center"/>
    </xf>
    <xf numFmtId="0" fontId="1" fillId="3" borderId="7" xfId="0" applyFont="1" applyFill="1" applyBorder="1"/>
    <xf numFmtId="3" fontId="1" fillId="3" borderId="7" xfId="0" applyNumberFormat="1" applyFont="1" applyFill="1" applyBorder="1"/>
    <xf numFmtId="3" fontId="0" fillId="3" borderId="7" xfId="0" applyNumberFormat="1" applyFill="1" applyBorder="1" applyAlignment="1">
      <alignment horizontal="right"/>
    </xf>
    <xf numFmtId="3" fontId="0" fillId="3" borderId="7" xfId="0" applyNumberFormat="1" applyFill="1" applyBorder="1" applyAlignment="1">
      <alignment horizontal="right" vertical="top" wrapText="1"/>
    </xf>
    <xf numFmtId="0" fontId="0" fillId="3" borderId="7" xfId="0" applyFill="1" applyBorder="1"/>
    <xf numFmtId="10" fontId="0" fillId="3" borderId="7" xfId="0" applyNumberFormat="1" applyFill="1" applyBorder="1" applyAlignment="1">
      <alignment horizontal="right"/>
    </xf>
    <xf numFmtId="0" fontId="0" fillId="3" borderId="9" xfId="0" applyFill="1" applyBorder="1"/>
    <xf numFmtId="3" fontId="0" fillId="3" borderId="9" xfId="0" applyNumberFormat="1" applyFill="1" applyBorder="1"/>
    <xf numFmtId="2" fontId="0" fillId="3" borderId="9" xfId="0" applyNumberFormat="1" applyFill="1" applyBorder="1"/>
    <xf numFmtId="3" fontId="1" fillId="8" borderId="2" xfId="0" applyNumberFormat="1" applyFont="1" applyFill="1" applyBorder="1"/>
    <xf numFmtId="0" fontId="1" fillId="0" borderId="0" xfId="0" applyFont="1"/>
    <xf numFmtId="0" fontId="1" fillId="6" borderId="2" xfId="0" applyFont="1" applyFill="1" applyBorder="1"/>
    <xf numFmtId="0" fontId="0" fillId="0" borderId="0" xfId="0" applyAlignment="1">
      <alignment horizontal="left" vertical="top" wrapText="1"/>
    </xf>
    <xf numFmtId="0" fontId="0" fillId="0" borderId="12" xfId="0" applyBorder="1"/>
    <xf numFmtId="39" fontId="1" fillId="0" borderId="2" xfId="0" applyNumberFormat="1" applyFont="1" applyBorder="1"/>
    <xf numFmtId="0" fontId="1" fillId="3" borderId="0" xfId="0" applyFont="1" applyFill="1" applyAlignment="1">
      <alignment horizontal="right"/>
    </xf>
    <xf numFmtId="39" fontId="1" fillId="3" borderId="0" xfId="0" applyNumberFormat="1" applyFont="1" applyFill="1"/>
    <xf numFmtId="2" fontId="2" fillId="6" borderId="3" xfId="0" applyNumberFormat="1" applyFont="1" applyFill="1" applyBorder="1"/>
    <xf numFmtId="3" fontId="1" fillId="8" borderId="8" xfId="0" applyNumberFormat="1" applyFont="1" applyFill="1" applyBorder="1"/>
    <xf numFmtId="0" fontId="1" fillId="0" borderId="10" xfId="0" applyFont="1" applyBorder="1"/>
    <xf numFmtId="3" fontId="4" fillId="6" borderId="2" xfId="0" applyNumberFormat="1" applyFont="1" applyFill="1" applyBorder="1"/>
    <xf numFmtId="3" fontId="3" fillId="8" borderId="3" xfId="0" applyNumberFormat="1" applyFont="1" applyFill="1" applyBorder="1"/>
    <xf numFmtId="0" fontId="1" fillId="0" borderId="0" xfId="0" applyFont="1" applyAlignment="1">
      <alignment horizontal="left"/>
    </xf>
    <xf numFmtId="3" fontId="1" fillId="0" borderId="0" xfId="0" applyNumberFormat="1" applyFont="1"/>
    <xf numFmtId="2" fontId="6" fillId="0" borderId="0" xfId="0" applyNumberFormat="1" applyFont="1"/>
    <xf numFmtId="3" fontId="6" fillId="0" borderId="0" xfId="0" applyNumberFormat="1" applyFont="1"/>
    <xf numFmtId="0" fontId="2" fillId="0" borderId="0" xfId="0" applyFont="1"/>
    <xf numFmtId="0" fontId="6" fillId="0" borderId="0" xfId="0" applyFont="1"/>
    <xf numFmtId="3" fontId="1" fillId="0" borderId="15" xfId="0" applyNumberFormat="1" applyFont="1" applyBorder="1"/>
    <xf numFmtId="3" fontId="0" fillId="6" borderId="2" xfId="0" applyNumberFormat="1" applyFill="1" applyBorder="1"/>
    <xf numFmtId="0" fontId="0" fillId="8" borderId="2" xfId="0" applyFill="1" applyBorder="1"/>
    <xf numFmtId="3" fontId="0" fillId="8" borderId="2" xfId="0" applyNumberFormat="1" applyFill="1" applyBorder="1"/>
    <xf numFmtId="3" fontId="1" fillId="7" borderId="4" xfId="0" applyNumberFormat="1" applyFont="1" applyFill="1" applyBorder="1"/>
    <xf numFmtId="3" fontId="0" fillId="6" borderId="3" xfId="0" applyNumberFormat="1" applyFill="1" applyBorder="1"/>
    <xf numFmtId="3" fontId="0" fillId="8" borderId="3" xfId="0" applyNumberFormat="1" applyFill="1" applyBorder="1"/>
    <xf numFmtId="4" fontId="0" fillId="8" borderId="3" xfId="0" applyNumberFormat="1" applyFill="1" applyBorder="1"/>
    <xf numFmtId="0" fontId="0" fillId="8" borderId="3" xfId="0" applyFill="1" applyBorder="1"/>
    <xf numFmtId="0" fontId="4" fillId="3" borderId="0" xfId="0" applyFont="1" applyFill="1"/>
    <xf numFmtId="3" fontId="4" fillId="3" borderId="0" xfId="0" applyNumberFormat="1" applyFont="1" applyFill="1"/>
    <xf numFmtId="2" fontId="4" fillId="3" borderId="0" xfId="0" applyNumberFormat="1" applyFont="1" applyFill="1"/>
    <xf numFmtId="3" fontId="0" fillId="8" borderId="3" xfId="0" applyNumberFormat="1" applyFill="1" applyBorder="1" applyAlignment="1">
      <alignment horizontal="right"/>
    </xf>
    <xf numFmtId="0" fontId="0" fillId="8" borderId="2" xfId="0" applyFill="1" applyBorder="1" applyAlignment="1">
      <alignment horizontal="left"/>
    </xf>
    <xf numFmtId="0" fontId="0" fillId="8" borderId="2" xfId="0" applyFill="1" applyBorder="1" applyAlignment="1">
      <alignment horizontal="right"/>
    </xf>
    <xf numFmtId="3" fontId="0" fillId="8" borderId="2" xfId="0" applyNumberFormat="1" applyFill="1" applyBorder="1" applyAlignment="1">
      <alignment horizontal="right"/>
    </xf>
    <xf numFmtId="2" fontId="0" fillId="8" borderId="2" xfId="0" applyNumberFormat="1" applyFill="1" applyBorder="1" applyAlignment="1">
      <alignment horizontal="right"/>
    </xf>
    <xf numFmtId="2" fontId="0" fillId="8" borderId="2" xfId="0" applyNumberFormat="1" applyFill="1" applyBorder="1"/>
    <xf numFmtId="4" fontId="4" fillId="3" borderId="0" xfId="0" applyNumberFormat="1" applyFont="1" applyFill="1"/>
    <xf numFmtId="2" fontId="1" fillId="3" borderId="0" xfId="0" applyNumberFormat="1" applyFont="1" applyFill="1" applyAlignment="1">
      <alignment horizontal="center"/>
    </xf>
    <xf numFmtId="0" fontId="4" fillId="0" borderId="0" xfId="0" applyFont="1"/>
    <xf numFmtId="0" fontId="4" fillId="3" borderId="7" xfId="0" applyFont="1" applyFill="1" applyBorder="1"/>
    <xf numFmtId="0" fontId="1" fillId="10" borderId="0" xfId="0" applyFont="1" applyFill="1" applyAlignment="1">
      <alignment horizontal="center"/>
    </xf>
    <xf numFmtId="3" fontId="0" fillId="10" borderId="0" xfId="0" applyNumberFormat="1" applyFill="1" applyAlignment="1">
      <alignment horizontal="right"/>
    </xf>
    <xf numFmtId="3" fontId="0" fillId="3" borderId="0" xfId="0" applyNumberFormat="1" applyFill="1" applyAlignment="1">
      <alignment horizontal="right"/>
    </xf>
    <xf numFmtId="3" fontId="0" fillId="3" borderId="0" xfId="0" applyNumberFormat="1" applyFill="1" applyAlignment="1">
      <alignment vertical="top" wrapText="1"/>
    </xf>
    <xf numFmtId="4" fontId="0" fillId="3" borderId="0" xfId="0" applyNumberFormat="1" applyFill="1" applyAlignment="1">
      <alignment horizontal="right"/>
    </xf>
    <xf numFmtId="4" fontId="0" fillId="3" borderId="0" xfId="0" applyNumberFormat="1" applyFill="1" applyAlignment="1">
      <alignment vertical="top" wrapText="1"/>
    </xf>
    <xf numFmtId="164" fontId="0" fillId="8" borderId="2" xfId="0" applyNumberFormat="1" applyFill="1" applyBorder="1"/>
    <xf numFmtId="4" fontId="0" fillId="8" borderId="2" xfId="0" applyNumberFormat="1" applyFill="1" applyBorder="1"/>
    <xf numFmtId="10" fontId="4" fillId="3" borderId="0" xfId="0" applyNumberFormat="1" applyFont="1" applyFill="1"/>
    <xf numFmtId="1" fontId="4" fillId="3" borderId="0" xfId="0" applyNumberFormat="1" applyFont="1" applyFill="1"/>
    <xf numFmtId="3" fontId="0" fillId="10" borderId="0" xfId="0" applyNumberFormat="1" applyFill="1" applyAlignment="1">
      <alignment vertical="top" wrapText="1"/>
    </xf>
    <xf numFmtId="0" fontId="1" fillId="7" borderId="2" xfId="0" applyFont="1" applyFill="1" applyBorder="1"/>
    <xf numFmtId="0" fontId="1" fillId="3" borderId="7" xfId="0" applyFont="1" applyFill="1" applyBorder="1" applyAlignment="1">
      <alignment horizontal="left"/>
    </xf>
    <xf numFmtId="3" fontId="0" fillId="5" borderId="3" xfId="0" applyNumberFormat="1" applyFill="1" applyBorder="1"/>
    <xf numFmtId="0" fontId="3" fillId="0" borderId="3" xfId="0" applyFont="1" applyBorder="1"/>
    <xf numFmtId="3" fontId="3" fillId="18" borderId="3" xfId="0" applyNumberFormat="1" applyFont="1" applyFill="1" applyBorder="1"/>
    <xf numFmtId="3" fontId="3" fillId="14" borderId="3" xfId="0" applyNumberFormat="1" applyFont="1" applyFill="1" applyBorder="1"/>
    <xf numFmtId="3" fontId="3" fillId="19" borderId="3" xfId="0" applyNumberFormat="1" applyFont="1" applyFill="1" applyBorder="1"/>
    <xf numFmtId="3" fontId="3" fillId="20" borderId="3" xfId="0" applyNumberFormat="1" applyFont="1" applyFill="1" applyBorder="1"/>
    <xf numFmtId="3" fontId="3" fillId="21" borderId="3" xfId="0" applyNumberFormat="1" applyFont="1" applyFill="1" applyBorder="1"/>
    <xf numFmtId="3" fontId="3" fillId="3" borderId="0" xfId="0" applyNumberFormat="1" applyFont="1" applyFill="1"/>
    <xf numFmtId="2" fontId="1" fillId="12" borderId="2" xfId="0" applyNumberFormat="1" applyFont="1" applyFill="1" applyBorder="1"/>
    <xf numFmtId="3" fontId="1" fillId="5" borderId="10" xfId="0" applyNumberFormat="1" applyFont="1" applyFill="1" applyBorder="1"/>
    <xf numFmtId="3" fontId="0" fillId="0" borderId="0" xfId="0" applyNumberFormat="1"/>
    <xf numFmtId="2" fontId="0" fillId="3" borderId="7" xfId="0" applyNumberFormat="1" applyFill="1" applyBorder="1" applyAlignment="1">
      <alignment horizontal="right"/>
    </xf>
    <xf numFmtId="2" fontId="4" fillId="3" borderId="7" xfId="0" applyNumberFormat="1" applyFont="1" applyFill="1" applyBorder="1" applyAlignment="1">
      <alignment horizontal="right"/>
    </xf>
    <xf numFmtId="2" fontId="0" fillId="3" borderId="7" xfId="0" applyNumberFormat="1" applyFill="1" applyBorder="1"/>
    <xf numFmtId="2" fontId="4" fillId="3" borderId="7" xfId="0" applyNumberFormat="1" applyFont="1" applyFill="1" applyBorder="1"/>
    <xf numFmtId="0" fontId="0" fillId="3" borderId="0" xfId="0" applyFill="1" applyAlignment="1">
      <alignment horizontal="left" vertical="top" wrapText="1"/>
    </xf>
    <xf numFmtId="0" fontId="0" fillId="3" borderId="0" xfId="0" applyFill="1" applyAlignment="1">
      <alignment horizontal="right" vertical="top" wrapText="1"/>
    </xf>
    <xf numFmtId="3" fontId="0" fillId="3" borderId="0" xfId="0" applyNumberFormat="1" applyFill="1" applyAlignment="1">
      <alignment horizontal="right" vertical="top" wrapText="1"/>
    </xf>
    <xf numFmtId="2" fontId="0" fillId="3" borderId="0" xfId="0" applyNumberFormat="1" applyFill="1" applyAlignment="1">
      <alignment horizontal="right" vertical="top" wrapText="1"/>
    </xf>
    <xf numFmtId="0" fontId="0" fillId="6" borderId="2" xfId="0" applyFill="1" applyBorder="1" applyAlignment="1">
      <alignment horizontal="left"/>
    </xf>
    <xf numFmtId="0" fontId="0" fillId="6" borderId="2" xfId="0" applyFill="1" applyBorder="1" applyAlignment="1">
      <alignment horizontal="right"/>
    </xf>
    <xf numFmtId="3" fontId="0" fillId="6" borderId="2" xfId="0" applyNumberFormat="1" applyFill="1" applyBorder="1" applyAlignment="1">
      <alignment horizontal="right"/>
    </xf>
    <xf numFmtId="4" fontId="0" fillId="6" borderId="2" xfId="0" applyNumberFormat="1" applyFill="1" applyBorder="1" applyAlignment="1">
      <alignment horizontal="right"/>
    </xf>
    <xf numFmtId="2" fontId="0" fillId="6" borderId="2" xfId="0" applyNumberFormat="1" applyFill="1" applyBorder="1" applyAlignment="1">
      <alignment horizontal="right"/>
    </xf>
    <xf numFmtId="0" fontId="7" fillId="6" borderId="2" xfId="0" applyFont="1" applyFill="1" applyBorder="1" applyAlignment="1">
      <alignment horizontal="right"/>
    </xf>
    <xf numFmtId="3" fontId="7" fillId="6" borderId="2" xfId="0" applyNumberFormat="1" applyFont="1" applyFill="1" applyBorder="1"/>
    <xf numFmtId="164" fontId="7" fillId="6" borderId="2" xfId="0" applyNumberFormat="1" applyFont="1" applyFill="1" applyBorder="1"/>
    <xf numFmtId="3" fontId="8" fillId="6" borderId="2" xfId="0" applyNumberFormat="1" applyFont="1" applyFill="1" applyBorder="1"/>
    <xf numFmtId="2" fontId="7" fillId="3" borderId="0" xfId="0" applyNumberFormat="1" applyFont="1" applyFill="1"/>
    <xf numFmtId="4" fontId="7" fillId="6" borderId="2" xfId="0" applyNumberFormat="1" applyFont="1" applyFill="1" applyBorder="1"/>
    <xf numFmtId="0" fontId="7" fillId="6" borderId="2" xfId="0" applyFont="1" applyFill="1" applyBorder="1"/>
    <xf numFmtId="0" fontId="7" fillId="3" borderId="0" xfId="0" applyFont="1" applyFill="1"/>
    <xf numFmtId="3" fontId="7" fillId="3" borderId="0" xfId="0" applyNumberFormat="1" applyFont="1" applyFill="1"/>
    <xf numFmtId="4" fontId="7" fillId="3" borderId="0" xfId="0" applyNumberFormat="1" applyFont="1" applyFill="1"/>
    <xf numFmtId="2" fontId="7" fillId="6" borderId="2" xfId="0" applyNumberFormat="1" applyFont="1" applyFill="1" applyBorder="1"/>
    <xf numFmtId="0" fontId="8" fillId="10" borderId="0" xfId="0" applyFont="1" applyFill="1" applyAlignment="1">
      <alignment horizontal="left" vertical="top" wrapText="1"/>
    </xf>
    <xf numFmtId="0" fontId="8" fillId="3" borderId="0" xfId="0" applyFont="1" applyFill="1" applyAlignment="1">
      <alignment horizontal="left" vertical="top" wrapText="1"/>
    </xf>
    <xf numFmtId="0" fontId="8" fillId="3" borderId="0" xfId="0" applyFont="1" applyFill="1" applyAlignment="1">
      <alignment horizontal="left"/>
    </xf>
    <xf numFmtId="4" fontId="0" fillId="8" borderId="2" xfId="0" applyNumberFormat="1" applyFill="1" applyBorder="1" applyAlignment="1">
      <alignment horizontal="right"/>
    </xf>
    <xf numFmtId="1" fontId="0" fillId="3" borderId="0" xfId="0" applyNumberFormat="1" applyFill="1" applyAlignment="1">
      <alignment horizontal="right"/>
    </xf>
    <xf numFmtId="2" fontId="1" fillId="3" borderId="0" xfId="0" applyNumberFormat="1" applyFont="1" applyFill="1" applyAlignment="1">
      <alignment horizontal="right"/>
    </xf>
    <xf numFmtId="1" fontId="3" fillId="0" borderId="0" xfId="0" applyNumberFormat="1" applyFont="1"/>
    <xf numFmtId="164" fontId="0" fillId="3" borderId="0" xfId="0" applyNumberFormat="1" applyFill="1" applyAlignment="1">
      <alignment horizontal="right"/>
    </xf>
    <xf numFmtId="0" fontId="8" fillId="3" borderId="0" xfId="0" applyFont="1" applyFill="1"/>
    <xf numFmtId="4" fontId="0" fillId="6" borderId="3" xfId="0" applyNumberFormat="1" applyFill="1" applyBorder="1"/>
    <xf numFmtId="0" fontId="0" fillId="6" borderId="3" xfId="0" applyFill="1" applyBorder="1"/>
    <xf numFmtId="4" fontId="0" fillId="6" borderId="2" xfId="0" applyNumberFormat="1" applyFill="1" applyBorder="1"/>
    <xf numFmtId="0" fontId="0" fillId="6" borderId="2" xfId="0" applyFill="1" applyBorder="1"/>
    <xf numFmtId="164" fontId="0" fillId="6" borderId="2" xfId="0" applyNumberFormat="1" applyFill="1" applyBorder="1"/>
    <xf numFmtId="3" fontId="1" fillId="6" borderId="2" xfId="0" applyNumberFormat="1" applyFont="1" applyFill="1" applyBorder="1"/>
    <xf numFmtId="2" fontId="0" fillId="6" borderId="2" xfId="0" applyNumberFormat="1" applyFill="1" applyBorder="1"/>
    <xf numFmtId="0" fontId="1" fillId="2" borderId="5" xfId="0" applyFont="1" applyFill="1" applyBorder="1" applyAlignment="1">
      <alignment horizontal="left"/>
    </xf>
    <xf numFmtId="0" fontId="1" fillId="2" borderId="6" xfId="0" applyFont="1" applyFill="1" applyBorder="1" applyAlignment="1">
      <alignment horizontal="left"/>
    </xf>
    <xf numFmtId="3" fontId="0" fillId="0" borderId="3" xfId="0" applyNumberFormat="1" applyBorder="1"/>
    <xf numFmtId="3" fontId="0" fillId="0" borderId="2" xfId="0" applyNumberFormat="1" applyBorder="1"/>
    <xf numFmtId="2" fontId="0" fillId="0" borderId="2" xfId="0" applyNumberFormat="1" applyBorder="1"/>
    <xf numFmtId="2" fontId="1" fillId="13" borderId="2" xfId="0" applyNumberFormat="1" applyFont="1" applyFill="1" applyBorder="1"/>
    <xf numFmtId="2" fontId="1" fillId="15" borderId="2" xfId="0" applyNumberFormat="1" applyFont="1" applyFill="1" applyBorder="1"/>
    <xf numFmtId="2" fontId="1" fillId="16" borderId="2" xfId="0" applyNumberFormat="1" applyFont="1" applyFill="1" applyBorder="1"/>
    <xf numFmtId="2" fontId="1" fillId="17" borderId="2" xfId="0" applyNumberFormat="1" applyFont="1" applyFill="1" applyBorder="1"/>
    <xf numFmtId="3" fontId="0" fillId="22" borderId="2" xfId="0" applyNumberFormat="1" applyFill="1" applyBorder="1"/>
    <xf numFmtId="0" fontId="9" fillId="3" borderId="0" xfId="0" applyFont="1" applyFill="1"/>
    <xf numFmtId="3" fontId="9" fillId="3" borderId="0" xfId="0" applyNumberFormat="1" applyFont="1" applyFill="1"/>
    <xf numFmtId="0" fontId="8" fillId="3" borderId="5" xfId="0" applyFont="1" applyFill="1" applyBorder="1" applyAlignment="1">
      <alignment horizontal="left"/>
    </xf>
    <xf numFmtId="0" fontId="2" fillId="9" borderId="19" xfId="0" applyFont="1" applyFill="1" applyBorder="1"/>
    <xf numFmtId="1" fontId="0" fillId="0" borderId="2" xfId="0" applyNumberFormat="1" applyBorder="1"/>
    <xf numFmtId="1" fontId="0" fillId="22" borderId="2" xfId="0" applyNumberFormat="1" applyFill="1" applyBorder="1"/>
    <xf numFmtId="4" fontId="7" fillId="3" borderId="0" xfId="0" applyNumberFormat="1" applyFont="1" applyFill="1" applyAlignment="1">
      <alignment horizontal="right"/>
    </xf>
    <xf numFmtId="4" fontId="7" fillId="3" borderId="0" xfId="0" applyNumberFormat="1" applyFont="1" applyFill="1" applyAlignment="1">
      <alignment vertical="top" wrapText="1"/>
    </xf>
    <xf numFmtId="1" fontId="7" fillId="3" borderId="0" xfId="0" applyNumberFormat="1" applyFont="1" applyFill="1"/>
    <xf numFmtId="3" fontId="0" fillId="6" borderId="4" xfId="0" applyNumberFormat="1" applyFill="1" applyBorder="1"/>
    <xf numFmtId="0" fontId="7" fillId="0" borderId="0" xfId="0" applyFont="1"/>
    <xf numFmtId="2" fontId="7" fillId="0" borderId="0" xfId="0" applyNumberFormat="1" applyFont="1"/>
    <xf numFmtId="3" fontId="7" fillId="0" borderId="0" xfId="0" applyNumberFormat="1" applyFont="1"/>
    <xf numFmtId="0" fontId="0" fillId="7" borderId="19" xfId="0" applyFill="1" applyBorder="1"/>
    <xf numFmtId="0" fontId="1" fillId="0" borderId="2" xfId="0" applyFont="1" applyBorder="1" applyAlignment="1">
      <alignment horizontal="left"/>
    </xf>
    <xf numFmtId="0" fontId="1" fillId="3" borderId="0" xfId="0" applyFont="1" applyFill="1" applyAlignment="1">
      <alignment horizontal="left"/>
    </xf>
    <xf numFmtId="0" fontId="1" fillId="2" borderId="4" xfId="0" applyFont="1" applyFill="1" applyBorder="1" applyAlignment="1">
      <alignment horizontal="left"/>
    </xf>
    <xf numFmtId="0" fontId="1" fillId="2" borderId="2" xfId="0" applyFont="1" applyFill="1" applyBorder="1"/>
    <xf numFmtId="4" fontId="0" fillId="6" borderId="19" xfId="0" applyNumberFormat="1" applyFill="1" applyBorder="1"/>
    <xf numFmtId="4" fontId="0" fillId="8" borderId="19" xfId="0" applyNumberFormat="1" applyFill="1" applyBorder="1"/>
    <xf numFmtId="3" fontId="11" fillId="0" borderId="0" xfId="0" applyNumberFormat="1" applyFont="1"/>
    <xf numFmtId="0" fontId="11" fillId="3" borderId="0" xfId="0" applyFont="1" applyFill="1"/>
    <xf numFmtId="2" fontId="0" fillId="3" borderId="0" xfId="0" applyNumberFormat="1" applyFill="1" applyAlignment="1">
      <alignment horizontal="right"/>
    </xf>
    <xf numFmtId="3" fontId="12" fillId="0" borderId="0" xfId="0" applyNumberFormat="1" applyFont="1"/>
    <xf numFmtId="0" fontId="12" fillId="0" borderId="0" xfId="0" applyFont="1"/>
    <xf numFmtId="164" fontId="0" fillId="0" borderId="12" xfId="0" applyNumberFormat="1" applyBorder="1"/>
    <xf numFmtId="1" fontId="0" fillId="3" borderId="0" xfId="0" applyNumberFormat="1" applyFill="1"/>
    <xf numFmtId="164" fontId="0" fillId="3" borderId="0" xfId="0" applyNumberFormat="1" applyFill="1"/>
    <xf numFmtId="10" fontId="0" fillId="3" borderId="0" xfId="0" applyNumberFormat="1" applyFill="1"/>
    <xf numFmtId="3" fontId="0" fillId="5" borderId="4" xfId="0" applyNumberFormat="1" applyFill="1" applyBorder="1"/>
    <xf numFmtId="3" fontId="13" fillId="0" borderId="0" xfId="0" applyNumberFormat="1" applyFont="1"/>
    <xf numFmtId="0" fontId="13" fillId="0" borderId="0" xfId="0" applyFont="1"/>
    <xf numFmtId="0" fontId="0" fillId="3" borderId="8" xfId="0" applyFill="1" applyBorder="1"/>
    <xf numFmtId="10" fontId="0" fillId="5" borderId="2" xfId="0" applyNumberFormat="1" applyFill="1" applyBorder="1"/>
    <xf numFmtId="10" fontId="0" fillId="0" borderId="0" xfId="0" applyNumberFormat="1"/>
    <xf numFmtId="0" fontId="0" fillId="5" borderId="2" xfId="0" applyFill="1" applyBorder="1" applyAlignment="1">
      <alignment horizontal="right"/>
    </xf>
    <xf numFmtId="3" fontId="0" fillId="6" borderId="6" xfId="0" applyNumberFormat="1" applyFill="1" applyBorder="1"/>
    <xf numFmtId="3" fontId="0" fillId="7" borderId="2" xfId="0" applyNumberFormat="1" applyFill="1" applyBorder="1"/>
    <xf numFmtId="4" fontId="0" fillId="3" borderId="0" xfId="0" applyNumberFormat="1" applyFill="1" applyAlignment="1">
      <alignment horizontal="right" vertical="top" wrapText="1"/>
    </xf>
    <xf numFmtId="0" fontId="0" fillId="3" borderId="0" xfId="0" applyFill="1" applyAlignment="1">
      <alignment horizontal="right"/>
    </xf>
    <xf numFmtId="0" fontId="0" fillId="8" borderId="1" xfId="0" applyFill="1" applyBorder="1" applyAlignment="1">
      <alignment horizontal="left"/>
    </xf>
    <xf numFmtId="0" fontId="0" fillId="8" borderId="3" xfId="0" applyFill="1" applyBorder="1" applyAlignment="1">
      <alignment horizontal="left"/>
    </xf>
    <xf numFmtId="0" fontId="0" fillId="3" borderId="0" xfId="0" applyFill="1" applyAlignment="1">
      <alignment horizontal="left"/>
    </xf>
    <xf numFmtId="3" fontId="14" fillId="5" borderId="3" xfId="0" applyNumberFormat="1" applyFont="1" applyFill="1" applyBorder="1"/>
    <xf numFmtId="3" fontId="14" fillId="6" borderId="3" xfId="0" applyNumberFormat="1" applyFont="1" applyFill="1" applyBorder="1"/>
    <xf numFmtId="3" fontId="10" fillId="6" borderId="3" xfId="0" applyNumberFormat="1" applyFont="1" applyFill="1" applyBorder="1"/>
    <xf numFmtId="3" fontId="0" fillId="7" borderId="10" xfId="0" applyNumberFormat="1" applyFill="1" applyBorder="1"/>
    <xf numFmtId="0" fontId="9" fillId="0" borderId="0" xfId="0" applyFont="1"/>
    <xf numFmtId="3" fontId="14" fillId="11" borderId="13" xfId="0" applyNumberFormat="1" applyFont="1" applyFill="1" applyBorder="1"/>
    <xf numFmtId="3" fontId="14" fillId="11" borderId="14" xfId="0" applyNumberFormat="1" applyFont="1" applyFill="1" applyBorder="1"/>
    <xf numFmtId="3" fontId="0" fillId="7" borderId="11" xfId="0" applyNumberFormat="1" applyFill="1" applyBorder="1"/>
    <xf numFmtId="3" fontId="0" fillId="3" borderId="3" xfId="0" applyNumberFormat="1" applyFill="1" applyBorder="1"/>
    <xf numFmtId="0" fontId="0" fillId="7" borderId="10" xfId="0" applyFill="1" applyBorder="1"/>
    <xf numFmtId="39" fontId="0" fillId="3" borderId="0" xfId="0" applyNumberFormat="1" applyFill="1"/>
    <xf numFmtId="3" fontId="0" fillId="0" borderId="15" xfId="0" applyNumberFormat="1" applyBorder="1"/>
    <xf numFmtId="2" fontId="0" fillId="0" borderId="15" xfId="0" applyNumberFormat="1" applyBorder="1"/>
    <xf numFmtId="0" fontId="0" fillId="0" borderId="15" xfId="0" applyBorder="1"/>
    <xf numFmtId="3" fontId="15" fillId="0" borderId="0" xfId="0" applyNumberFormat="1" applyFont="1"/>
    <xf numFmtId="3" fontId="10" fillId="6" borderId="2" xfId="0" applyNumberFormat="1" applyFont="1" applyFill="1" applyBorder="1"/>
    <xf numFmtId="39" fontId="0" fillId="0" borderId="0" xfId="0" applyNumberFormat="1"/>
    <xf numFmtId="0" fontId="0" fillId="0" borderId="0" xfId="0" applyAlignment="1">
      <alignment horizontal="right"/>
    </xf>
    <xf numFmtId="3" fontId="14" fillId="0" borderId="0" xfId="0" applyNumberFormat="1" applyFont="1"/>
    <xf numFmtId="3" fontId="9" fillId="0" borderId="0" xfId="0" applyNumberFormat="1" applyFont="1"/>
    <xf numFmtId="3" fontId="0" fillId="0" borderId="0" xfId="0" applyNumberFormat="1" applyAlignment="1">
      <alignment horizontal="right"/>
    </xf>
    <xf numFmtId="3" fontId="2" fillId="0" borderId="2" xfId="0" applyNumberFormat="1" applyFont="1" applyBorder="1"/>
    <xf numFmtId="9" fontId="2" fillId="0" borderId="2" xfId="0" applyNumberFormat="1" applyFont="1" applyBorder="1"/>
    <xf numFmtId="3" fontId="2" fillId="22" borderId="2" xfId="0" applyNumberFormat="1" applyFont="1" applyFill="1" applyBorder="1"/>
    <xf numFmtId="9" fontId="2" fillId="22" borderId="2" xfId="0" applyNumberFormat="1" applyFont="1" applyFill="1" applyBorder="1"/>
    <xf numFmtId="3" fontId="2" fillId="0" borderId="0" xfId="0" applyNumberFormat="1" applyFont="1"/>
    <xf numFmtId="9" fontId="2" fillId="0" borderId="0" xfId="0" applyNumberFormat="1" applyFont="1"/>
    <xf numFmtId="0" fontId="16" fillId="0" borderId="0" xfId="0" applyFont="1"/>
    <xf numFmtId="0" fontId="0" fillId="0" borderId="16" xfId="0" applyBorder="1"/>
    <xf numFmtId="0" fontId="0" fillId="0" borderId="9" xfId="0" applyBorder="1"/>
    <xf numFmtId="2" fontId="0" fillId="0" borderId="9" xfId="0" applyNumberFormat="1" applyBorder="1"/>
    <xf numFmtId="0" fontId="0" fillId="0" borderId="17" xfId="0" applyBorder="1"/>
    <xf numFmtId="2" fontId="0" fillId="3" borderId="12" xfId="0" applyNumberFormat="1" applyFill="1" applyBorder="1"/>
    <xf numFmtId="9" fontId="0" fillId="0" borderId="2" xfId="0" applyNumberFormat="1" applyBorder="1"/>
    <xf numFmtId="165" fontId="0" fillId="0" borderId="2" xfId="0" applyNumberFormat="1" applyBorder="1"/>
    <xf numFmtId="0" fontId="0" fillId="0" borderId="2" xfId="0" applyBorder="1"/>
    <xf numFmtId="3" fontId="0" fillId="0" borderId="1" xfId="0" applyNumberFormat="1" applyBorder="1"/>
    <xf numFmtId="0" fontId="0" fillId="0" borderId="1" xfId="0" applyBorder="1"/>
    <xf numFmtId="0" fontId="3" fillId="7" borderId="2" xfId="0" applyFont="1" applyFill="1" applyBorder="1"/>
    <xf numFmtId="3" fontId="2" fillId="0" borderId="1" xfId="0" applyNumberFormat="1" applyFont="1" applyBorder="1"/>
    <xf numFmtId="0" fontId="2" fillId="0" borderId="2" xfId="0" applyFont="1" applyBorder="1"/>
    <xf numFmtId="0" fontId="2" fillId="0" borderId="1" xfId="0" applyFont="1" applyBorder="1"/>
    <xf numFmtId="0" fontId="17" fillId="2" borderId="2" xfId="0" applyFont="1" applyFill="1" applyBorder="1"/>
    <xf numFmtId="0" fontId="17" fillId="2" borderId="2" xfId="0" applyFont="1" applyFill="1" applyBorder="1" applyAlignment="1">
      <alignment horizontal="left" vertical="top" wrapText="1"/>
    </xf>
    <xf numFmtId="0" fontId="17" fillId="0" borderId="0" xfId="0" applyFont="1"/>
    <xf numFmtId="0" fontId="17" fillId="0" borderId="0" xfId="0" applyFont="1" applyAlignment="1">
      <alignment horizontal="left" vertical="top" wrapText="1"/>
    </xf>
    <xf numFmtId="0" fontId="14" fillId="6" borderId="2" xfId="0" applyFont="1" applyFill="1" applyBorder="1" applyAlignment="1">
      <alignment horizontal="left" vertical="top"/>
    </xf>
    <xf numFmtId="0" fontId="14" fillId="6" borderId="2" xfId="0" applyFont="1" applyFill="1" applyBorder="1" applyAlignment="1">
      <alignment horizontal="left" vertical="top" wrapText="1"/>
    </xf>
    <xf numFmtId="0" fontId="5" fillId="6" borderId="2" xfId="0" applyFont="1" applyFill="1" applyBorder="1" applyAlignment="1">
      <alignment horizontal="left" vertical="top"/>
    </xf>
    <xf numFmtId="0" fontId="0" fillId="6" borderId="2" xfId="0" applyFill="1" applyBorder="1" applyAlignment="1">
      <alignment horizontal="left" vertical="top"/>
    </xf>
    <xf numFmtId="0" fontId="0" fillId="6" borderId="2" xfId="0" applyFill="1" applyBorder="1" applyAlignment="1">
      <alignment horizontal="left" vertical="top" wrapText="1"/>
    </xf>
    <xf numFmtId="0" fontId="18" fillId="6" borderId="2" xfId="0" applyFont="1" applyFill="1" applyBorder="1" applyAlignment="1">
      <alignment horizontal="left" vertical="top"/>
    </xf>
    <xf numFmtId="16" fontId="0" fillId="6" borderId="2" xfId="0" applyNumberFormat="1" applyFill="1" applyBorder="1" applyAlignment="1">
      <alignment horizontal="left"/>
    </xf>
    <xf numFmtId="165" fontId="1" fillId="0" borderId="2" xfId="0" applyNumberFormat="1" applyFont="1" applyBorder="1"/>
    <xf numFmtId="0" fontId="0" fillId="0" borderId="0" xfId="0" applyAlignment="1">
      <alignment wrapText="1"/>
    </xf>
    <xf numFmtId="0" fontId="0" fillId="0" borderId="0" xfId="0" applyAlignment="1">
      <alignment horizontal="left" vertical="top"/>
    </xf>
    <xf numFmtId="0" fontId="18" fillId="6" borderId="2" xfId="0" applyFont="1" applyFill="1" applyBorder="1" applyAlignment="1">
      <alignment horizontal="left" vertical="top" wrapText="1"/>
    </xf>
    <xf numFmtId="0" fontId="21" fillId="0" borderId="0" xfId="0" applyFont="1"/>
    <xf numFmtId="0" fontId="22" fillId="0" borderId="0" xfId="0" applyFont="1"/>
    <xf numFmtId="0" fontId="23" fillId="0" borderId="0" xfId="0" applyFont="1"/>
    <xf numFmtId="0" fontId="20" fillId="0" borderId="0" xfId="1"/>
    <xf numFmtId="0" fontId="24" fillId="0" borderId="0" xfId="0" applyFont="1"/>
    <xf numFmtId="0" fontId="25" fillId="7" borderId="2" xfId="0" applyFont="1" applyFill="1" applyBorder="1"/>
    <xf numFmtId="0" fontId="26" fillId="0" borderId="2" xfId="0" applyFont="1" applyBorder="1"/>
    <xf numFmtId="0" fontId="1" fillId="2" borderId="2" xfId="0" applyFont="1" applyFill="1" applyBorder="1" applyAlignment="1">
      <alignment horizontal="center"/>
    </xf>
    <xf numFmtId="0" fontId="1" fillId="2" borderId="2" xfId="0" applyFont="1" applyFill="1" applyBorder="1" applyAlignment="1">
      <alignment horizontal="left"/>
    </xf>
    <xf numFmtId="3" fontId="0" fillId="3" borderId="0" xfId="0" applyNumberFormat="1" applyFill="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3" borderId="0" xfId="0" applyFont="1" applyFill="1" applyAlignment="1">
      <alignment horizontal="left"/>
    </xf>
    <xf numFmtId="0" fontId="1" fillId="4" borderId="3" xfId="0" applyFont="1" applyFill="1" applyBorder="1"/>
    <xf numFmtId="0" fontId="0" fillId="4" borderId="3" xfId="0" applyFill="1" applyBorder="1"/>
    <xf numFmtId="0" fontId="1" fillId="0" borderId="15" xfId="0" applyFont="1" applyBorder="1"/>
    <xf numFmtId="0" fontId="1" fillId="3" borderId="2" xfId="0" applyFont="1" applyFill="1" applyBorder="1"/>
    <xf numFmtId="0" fontId="1" fillId="7" borderId="2" xfId="0" applyFont="1" applyFill="1" applyBorder="1"/>
    <xf numFmtId="0" fontId="3" fillId="9" borderId="4" xfId="0" applyFont="1" applyFill="1" applyBorder="1"/>
    <xf numFmtId="0" fontId="3" fillId="9" borderId="5" xfId="0" applyFont="1" applyFill="1" applyBorder="1"/>
    <xf numFmtId="0" fontId="3" fillId="9" borderId="6" xfId="0" applyFont="1" applyFill="1" applyBorder="1"/>
    <xf numFmtId="0" fontId="1" fillId="4" borderId="2" xfId="0" applyFont="1" applyFill="1" applyBorder="1"/>
    <xf numFmtId="0" fontId="1" fillId="2" borderId="4" xfId="0" applyFont="1" applyFill="1" applyBorder="1" applyAlignment="1">
      <alignment horizontal="left"/>
    </xf>
    <xf numFmtId="0" fontId="0" fillId="0" borderId="5" xfId="0" applyBorder="1"/>
    <xf numFmtId="0" fontId="0" fillId="0" borderId="6" xfId="0" applyBorder="1"/>
    <xf numFmtId="0" fontId="1" fillId="2" borderId="1" xfId="0" applyFont="1" applyFill="1" applyBorder="1" applyAlignment="1">
      <alignment horizontal="left"/>
    </xf>
    <xf numFmtId="3" fontId="1" fillId="2" borderId="2" xfId="0" applyNumberFormat="1" applyFont="1" applyFill="1" applyBorder="1" applyAlignment="1">
      <alignment horizontal="left"/>
    </xf>
    <xf numFmtId="0" fontId="0" fillId="0" borderId="2" xfId="0" applyBorder="1"/>
    <xf numFmtId="0" fontId="1" fillId="3" borderId="18" xfId="0" applyFont="1" applyFill="1" applyBorder="1" applyAlignment="1">
      <alignment horizontal="left"/>
    </xf>
    <xf numFmtId="0" fontId="1" fillId="10" borderId="0" xfId="0" applyFont="1" applyFill="1" applyAlignment="1">
      <alignment horizontal="left" vertical="top" wrapText="1"/>
    </xf>
    <xf numFmtId="0" fontId="1" fillId="3" borderId="7" xfId="0" applyFont="1" applyFill="1" applyBorder="1" applyAlignment="1">
      <alignment horizontal="left"/>
    </xf>
    <xf numFmtId="0" fontId="1" fillId="2" borderId="2" xfId="0" applyFont="1" applyFill="1" applyBorder="1"/>
    <xf numFmtId="0" fontId="0" fillId="4" borderId="2" xfId="0" applyFill="1" applyBorder="1"/>
    <xf numFmtId="0" fontId="1" fillId="0" borderId="2" xfId="0" applyFont="1" applyBorder="1"/>
    <xf numFmtId="0" fontId="0" fillId="0" borderId="2" xfId="0" applyBorder="1" applyAlignment="1">
      <alignment horizontal="left" vertical="top" wrapText="1"/>
    </xf>
    <xf numFmtId="0" fontId="17" fillId="0" borderId="2" xfId="0" applyFont="1" applyBorder="1"/>
    <xf numFmtId="2" fontId="1" fillId="0" borderId="2" xfId="0" applyNumberFormat="1" applyFont="1" applyBorder="1"/>
    <xf numFmtId="0" fontId="1" fillId="17" borderId="3" xfId="0" applyFont="1" applyFill="1" applyBorder="1"/>
    <xf numFmtId="0" fontId="1" fillId="16" borderId="3" xfId="0" applyFont="1" applyFill="1" applyBorder="1"/>
    <xf numFmtId="0" fontId="1" fillId="15" borderId="3" xfId="0" applyFont="1" applyFill="1" applyBorder="1"/>
    <xf numFmtId="0" fontId="1" fillId="13" borderId="3" xfId="0" applyFont="1" applyFill="1" applyBorder="1"/>
    <xf numFmtId="0" fontId="1" fillId="14" borderId="3" xfId="0" applyFont="1" applyFill="1" applyBorder="1"/>
    <xf numFmtId="0" fontId="1" fillId="12" borderId="3" xfId="0" applyFont="1" applyFill="1" applyBorder="1"/>
    <xf numFmtId="0" fontId="1" fillId="12" borderId="2" xfId="0" applyFont="1" applyFill="1" applyBorder="1"/>
    <xf numFmtId="0" fontId="3" fillId="18" borderId="3" xfId="0" applyFont="1" applyFill="1" applyBorder="1"/>
    <xf numFmtId="0" fontId="1" fillId="0" borderId="1" xfId="0" applyFont="1" applyBorder="1"/>
    <xf numFmtId="0" fontId="0" fillId="0" borderId="2" xfId="0" applyBorder="1" applyAlignment="1">
      <alignment wrapText="1"/>
    </xf>
    <xf numFmtId="0" fontId="1" fillId="7" borderId="1" xfId="0" applyFont="1" applyFill="1" applyBorder="1"/>
    <xf numFmtId="0" fontId="3" fillId="7" borderId="2" xfId="0" applyFont="1" applyFill="1" applyBorder="1"/>
    <xf numFmtId="0" fontId="0" fillId="7" borderId="2" xfId="0" applyFill="1" applyBorder="1"/>
    <xf numFmtId="0" fontId="3" fillId="0" borderId="0" xfId="0" applyFont="1"/>
    <xf numFmtId="0" fontId="0" fillId="0" borderId="0" xfId="0"/>
    <xf numFmtId="0" fontId="3" fillId="0" borderId="9" xfId="0" applyFont="1" applyBorder="1"/>
    <xf numFmtId="0" fontId="0" fillId="0" borderId="8" xfId="0" applyBorder="1"/>
    <xf numFmtId="0" fontId="1" fillId="0" borderId="0" xfId="0" applyFont="1"/>
    <xf numFmtId="0" fontId="2" fillId="0" borderId="2" xfId="0" applyFont="1" applyBorder="1" applyAlignment="1">
      <alignment horizontal="left" vertical="top" wrapText="1"/>
    </xf>
    <xf numFmtId="0" fontId="0" fillId="0" borderId="0" xfId="0" applyAlignment="1">
      <alignment horizontal="left"/>
    </xf>
    <xf numFmtId="0" fontId="27" fillId="7" borderId="0" xfId="0" applyFont="1" applyFill="1" applyAlignment="1">
      <alignment horizontal="left"/>
    </xf>
    <xf numFmtId="0" fontId="1" fillId="8" borderId="0" xfId="0" applyFont="1" applyFill="1" applyAlignment="1">
      <alignment horizontal="left"/>
    </xf>
    <xf numFmtId="4" fontId="0" fillId="0" borderId="0" xfId="0" applyNumberFormat="1"/>
    <xf numFmtId="0" fontId="1" fillId="6" borderId="0" xfId="0" applyFont="1" applyFill="1"/>
    <xf numFmtId="0" fontId="28" fillId="0" borderId="0" xfId="0" applyFont="1"/>
  </cellXfs>
  <cellStyles count="2">
    <cellStyle name="Hyperlink" xfId="1" builtinId="8"/>
    <cellStyle name="Normal" xfId="0" builtinId="0"/>
  </cellStyles>
  <dxfs count="0"/>
  <tableStyles count="0" defaultTableStyle="TableStyleMedium2" defaultPivotStyle="PivotStyleLight16"/>
  <colors>
    <mruColors>
      <color rgb="FFFF2600"/>
      <color rgb="FF6295EB"/>
      <color rgb="FFD3D3D3"/>
      <color rgb="FFABD7E6"/>
      <color rgb="FFFFA500"/>
      <color rgb="FFFF5D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1.xml.rels><?xml version="1.0" encoding="UTF-8" standalone="yes"?>
<Relationships xmlns="http://schemas.openxmlformats.org/package/2006/relationships"><Relationship Id="rId117" Type="http://schemas.openxmlformats.org/officeDocument/2006/relationships/hyperlink" Target="https://ncbi.nlm.nih.gov/pubmed/31533028" TargetMode="External"/><Relationship Id="rId21" Type="http://schemas.openxmlformats.org/officeDocument/2006/relationships/hyperlink" Target="https://www.ncbi.nlm.nih.gov/geo/query/acc.cgi?acc=GSE100720" TargetMode="External"/><Relationship Id="rId42" Type="http://schemas.openxmlformats.org/officeDocument/2006/relationships/hyperlink" Target="https://ncbi.nlm.nih.gov/pubmed/31092410" TargetMode="External"/><Relationship Id="rId63" Type="http://schemas.openxmlformats.org/officeDocument/2006/relationships/hyperlink" Target="https://www.ncbi.nlm.nih.gov/geo/query/acc.cgi?acc=GSE150638" TargetMode="External"/><Relationship Id="rId84" Type="http://schemas.openxmlformats.org/officeDocument/2006/relationships/hyperlink" Target="https://www.ebi.ac.uk/biostudies/arrayexpress/studies/E-MTAB-10701?query=E-MTAB-10701" TargetMode="External"/><Relationship Id="rId138" Type="http://schemas.openxmlformats.org/officeDocument/2006/relationships/hyperlink" Target="https://www.ebi.ac.uk/biostudies/arrayexpress/studies/E-MTAB-10152?query=E-MTAB-10152" TargetMode="External"/><Relationship Id="rId159" Type="http://schemas.openxmlformats.org/officeDocument/2006/relationships/hyperlink" Target="https://www.ncbi.nlm.nih.gov/geo/query/acc.cgi?acc=GSE110619" TargetMode="External"/><Relationship Id="rId170" Type="http://schemas.openxmlformats.org/officeDocument/2006/relationships/hyperlink" Target="https://ncbi.nlm.nih.gov/pubmed/31533028" TargetMode="External"/><Relationship Id="rId191" Type="http://schemas.openxmlformats.org/officeDocument/2006/relationships/hyperlink" Target="https://www.immport.org/shared/study/SDY1626" TargetMode="External"/><Relationship Id="rId107" Type="http://schemas.openxmlformats.org/officeDocument/2006/relationships/hyperlink" Target="https://ncbi.nlm.nih.gov/pubmed/30305613" TargetMode="External"/><Relationship Id="rId11" Type="http://schemas.openxmlformats.org/officeDocument/2006/relationships/hyperlink" Target="https://ncbi.nlm.nih.gov/pubmed/28605766" TargetMode="External"/><Relationship Id="rId32" Type="http://schemas.openxmlformats.org/officeDocument/2006/relationships/hyperlink" Target="https://ncbi.nlm.nih.gov/pubmed/30166627" TargetMode="External"/><Relationship Id="rId53" Type="http://schemas.openxmlformats.org/officeDocument/2006/relationships/hyperlink" Target="https://ncbi.nlm.nih.gov/pubmed/32647330" TargetMode="External"/><Relationship Id="rId74" Type="http://schemas.openxmlformats.org/officeDocument/2006/relationships/hyperlink" Target="https://www.ncbi.nlm.nih.gov/geo/query/acc.cgi?acc=GSE155161" TargetMode="External"/><Relationship Id="rId128" Type="http://schemas.openxmlformats.org/officeDocument/2006/relationships/hyperlink" Target="https://www.ncbi.nlm.nih.gov/geo/query/acc.cgi?acc=GSE152550" TargetMode="External"/><Relationship Id="rId149" Type="http://schemas.openxmlformats.org/officeDocument/2006/relationships/hyperlink" Target="https://ncbi.nlm.nih.gov/pubmed/27863249" TargetMode="External"/><Relationship Id="rId5" Type="http://schemas.openxmlformats.org/officeDocument/2006/relationships/hyperlink" Target="https://ega-archive.org/studies/EGAS00001001911" TargetMode="External"/><Relationship Id="rId95" Type="http://schemas.openxmlformats.org/officeDocument/2006/relationships/hyperlink" Target="https://ega-archive.org/studies/EGAS00001001911" TargetMode="External"/><Relationship Id="rId160" Type="http://schemas.openxmlformats.org/officeDocument/2006/relationships/hyperlink" Target="https://ncbi.nlm.nih.gov/pubmed/29955040" TargetMode="External"/><Relationship Id="rId181" Type="http://schemas.openxmlformats.org/officeDocument/2006/relationships/hyperlink" Target="https://www.ncbi.nlm.nih.gov/geo/query/acc.cgi?acc=GSE124463" TargetMode="External"/><Relationship Id="rId22" Type="http://schemas.openxmlformats.org/officeDocument/2006/relationships/hyperlink" Target="https://ncbi.nlm.nih.gov/pubmed/30010637" TargetMode="External"/><Relationship Id="rId43" Type="http://schemas.openxmlformats.org/officeDocument/2006/relationships/hyperlink" Target="https://ncbi.nlm.nih.gov/pubmed/30642251" TargetMode="External"/><Relationship Id="rId64" Type="http://schemas.openxmlformats.org/officeDocument/2006/relationships/hyperlink" Target="https://ncbi.nlm.nih.gov/pubmed/32075973" TargetMode="External"/><Relationship Id="rId118" Type="http://schemas.openxmlformats.org/officeDocument/2006/relationships/hyperlink" Target="https://www.ncbi.nlm.nih.gov/geo/query/acc.cgi?acc=GSE117108" TargetMode="External"/><Relationship Id="rId139" Type="http://schemas.openxmlformats.org/officeDocument/2006/relationships/hyperlink" Target="https://ncbi.nlm.nih.gov/pubmed/35746833" TargetMode="External"/><Relationship Id="rId85" Type="http://schemas.openxmlformats.org/officeDocument/2006/relationships/hyperlink" Target="https://ncbi.nlm.nih.gov/pubmed/36453993" TargetMode="External"/><Relationship Id="rId150" Type="http://schemas.openxmlformats.org/officeDocument/2006/relationships/hyperlink" Target="https://ega-archive.org/studies/EGAS00001001911" TargetMode="External"/><Relationship Id="rId171" Type="http://schemas.openxmlformats.org/officeDocument/2006/relationships/hyperlink" Target="https://www.ncbi.nlm.nih.gov/geo/query/acc.cgi?acc=GSE117108" TargetMode="External"/><Relationship Id="rId192" Type="http://schemas.openxmlformats.org/officeDocument/2006/relationships/hyperlink" Target="https://ncbi.nlm.nih.gov/pubmed/33188283" TargetMode="External"/><Relationship Id="rId12" Type="http://schemas.openxmlformats.org/officeDocument/2006/relationships/hyperlink" Target="https://ncbi.nlm.nih.gov/pubmed/28332981" TargetMode="External"/><Relationship Id="rId33" Type="http://schemas.openxmlformats.org/officeDocument/2006/relationships/hyperlink" Target="https://ncbi.nlm.nih.gov/pubmed/29514091" TargetMode="External"/><Relationship Id="rId108" Type="http://schemas.openxmlformats.org/officeDocument/2006/relationships/hyperlink" Target="https://www.ebi.ac.uk/biostudies/arrayexpress/studies/E-MTAB-6585" TargetMode="External"/><Relationship Id="rId129" Type="http://schemas.openxmlformats.org/officeDocument/2006/relationships/hyperlink" Target="https://ncbi.nlm.nih.gov/pubmed/32493747" TargetMode="External"/><Relationship Id="rId54" Type="http://schemas.openxmlformats.org/officeDocument/2006/relationships/hyperlink" Target="https://ncbi.nlm.nih.gov/pubmed/32094355" TargetMode="External"/><Relationship Id="rId75" Type="http://schemas.openxmlformats.org/officeDocument/2006/relationships/hyperlink" Target="https://ncbi.nlm.nih.gov/pubmed/34432858" TargetMode="External"/><Relationship Id="rId96" Type="http://schemas.openxmlformats.org/officeDocument/2006/relationships/hyperlink" Target="https://ncbi.nlm.nih.gov/pubmed/28805829" TargetMode="External"/><Relationship Id="rId140" Type="http://schemas.openxmlformats.org/officeDocument/2006/relationships/hyperlink" Target="https://www.ncbi.nlm.nih.gov/geo/query/acc.cgi?acc=GSE129574" TargetMode="External"/><Relationship Id="rId161" Type="http://schemas.openxmlformats.org/officeDocument/2006/relationships/hyperlink" Target="https://www.ncbi.nlm.nih.gov/geo/query/acc.cgi?acc=GSE100720" TargetMode="External"/><Relationship Id="rId182" Type="http://schemas.openxmlformats.org/officeDocument/2006/relationships/hyperlink" Target="https://ncbi.nlm.nih.gov/pubmed/34099014" TargetMode="External"/><Relationship Id="rId6" Type="http://schemas.openxmlformats.org/officeDocument/2006/relationships/hyperlink" Target="https://ncbi.nlm.nih.gov/pubmed/27391817" TargetMode="External"/><Relationship Id="rId23" Type="http://schemas.openxmlformats.org/officeDocument/2006/relationships/hyperlink" Target="https://ncbi.nlm.nih.gov/pubmed/29614055" TargetMode="External"/><Relationship Id="rId119" Type="http://schemas.openxmlformats.org/officeDocument/2006/relationships/hyperlink" Target="https://ncbi.nlm.nih.gov/pubmed/33268355" TargetMode="External"/><Relationship Id="rId44" Type="http://schemas.openxmlformats.org/officeDocument/2006/relationships/hyperlink" Target="https://ncbi.nlm.nih.gov/pubmed/31399598" TargetMode="External"/><Relationship Id="rId65" Type="http://schemas.openxmlformats.org/officeDocument/2006/relationships/hyperlink" Target="https://www.ncbi.nlm.nih.gov/geo/query/acc.cgi?acc=GSE124463" TargetMode="External"/><Relationship Id="rId86" Type="http://schemas.openxmlformats.org/officeDocument/2006/relationships/hyperlink" Target="https://ncbi.nlm.nih.gov/pubmed/37158276" TargetMode="External"/><Relationship Id="rId130" Type="http://schemas.openxmlformats.org/officeDocument/2006/relationships/hyperlink" Target="https://www.ncbi.nlm.nih.gov/bioproject/PRJNA576277" TargetMode="External"/><Relationship Id="rId151" Type="http://schemas.openxmlformats.org/officeDocument/2006/relationships/hyperlink" Target="https://ncbi.nlm.nih.gov/pubmed/28805829" TargetMode="External"/><Relationship Id="rId172" Type="http://schemas.openxmlformats.org/officeDocument/2006/relationships/hyperlink" Target="https://ncbi.nlm.nih.gov/pubmed/32698000" TargetMode="External"/><Relationship Id="rId193" Type="http://schemas.openxmlformats.org/officeDocument/2006/relationships/hyperlink" Target="https://www.ncbi.nlm.nih.gov/geo/query/acc.cgi?acc=GSE152550" TargetMode="External"/><Relationship Id="rId13" Type="http://schemas.openxmlformats.org/officeDocument/2006/relationships/hyperlink" Target="https://www.ncbi.nlm.nih.gov/geo/query/acc.cgi?acc=GSE86821" TargetMode="External"/><Relationship Id="rId109" Type="http://schemas.openxmlformats.org/officeDocument/2006/relationships/hyperlink" Target="https://ncbi.nlm.nih.gov/pubmed/29531215" TargetMode="External"/><Relationship Id="rId34" Type="http://schemas.openxmlformats.org/officeDocument/2006/relationships/hyperlink" Target="https://www.ncbi.nlm.nih.gov/geo/query/acc.cgi?acc=GSE103053" TargetMode="External"/><Relationship Id="rId55" Type="http://schemas.openxmlformats.org/officeDocument/2006/relationships/hyperlink" Target="https://www.ncbi.nlm.nih.gov/geo/query/acc.cgi?acc=GSE128242" TargetMode="External"/><Relationship Id="rId76" Type="http://schemas.openxmlformats.org/officeDocument/2006/relationships/hyperlink" Target="https://www.ebi.ac.uk/biostudies/arrayexpress/studies/E-MTAB-10152?query=E-MTAB-10152" TargetMode="External"/><Relationship Id="rId97" Type="http://schemas.openxmlformats.org/officeDocument/2006/relationships/hyperlink" Target="https://www.ncbi.nlm.nih.gov/geo/query/acc.cgi?acc=GSE84662" TargetMode="External"/><Relationship Id="rId120" Type="http://schemas.openxmlformats.org/officeDocument/2006/relationships/hyperlink" Target="https://www.immport.org/shared/study/SDY1626" TargetMode="External"/><Relationship Id="rId141" Type="http://schemas.openxmlformats.org/officeDocument/2006/relationships/hyperlink" Target="https://ncbi.nlm.nih.gov/pubmed/35198004" TargetMode="External"/><Relationship Id="rId7" Type="http://schemas.openxmlformats.org/officeDocument/2006/relationships/hyperlink" Target="https://ncbi.nlm.nih.gov/pubmed/27306882" TargetMode="External"/><Relationship Id="rId162" Type="http://schemas.openxmlformats.org/officeDocument/2006/relationships/hyperlink" Target="https://ncbi.nlm.nih.gov/pubmed/30305613" TargetMode="External"/><Relationship Id="rId183" Type="http://schemas.openxmlformats.org/officeDocument/2006/relationships/hyperlink" Target="https://www.ncbi.nlm.nih.gov/geo/query/acc.cgi?acc=GSE155161" TargetMode="External"/><Relationship Id="rId2" Type="http://schemas.openxmlformats.org/officeDocument/2006/relationships/hyperlink" Target="https://ncbi.nlm.nih.gov/pubmed/26616563" TargetMode="External"/><Relationship Id="rId29" Type="http://schemas.openxmlformats.org/officeDocument/2006/relationships/hyperlink" Target="https://www.ncbi.nlm.nih.gov/geo/query/acc.cgi?acc=GSE114746" TargetMode="External"/><Relationship Id="rId24" Type="http://schemas.openxmlformats.org/officeDocument/2006/relationships/hyperlink" Target="https://ncbi.nlm.nih.gov/pubmed/30305613" TargetMode="External"/><Relationship Id="rId40" Type="http://schemas.openxmlformats.org/officeDocument/2006/relationships/hyperlink" Target="https://ncbi.nlm.nih.gov/pubmed/31118054" TargetMode="External"/><Relationship Id="rId45" Type="http://schemas.openxmlformats.org/officeDocument/2006/relationships/hyperlink" Target="https://ncbi.nlm.nih.gov/pubmed/31197313" TargetMode="External"/><Relationship Id="rId66" Type="http://schemas.openxmlformats.org/officeDocument/2006/relationships/hyperlink" Target="https://ncbi.nlm.nih.gov/pubmed/34373652" TargetMode="External"/><Relationship Id="rId87" Type="http://schemas.openxmlformats.org/officeDocument/2006/relationships/hyperlink" Target="https://ncbi.nlm.nih.gov/pubmed/37981682" TargetMode="External"/><Relationship Id="rId110" Type="http://schemas.openxmlformats.org/officeDocument/2006/relationships/hyperlink" Target="https://www.ebi.ac.uk/ena/browser/view/PRJEB23968" TargetMode="External"/><Relationship Id="rId115" Type="http://schemas.openxmlformats.org/officeDocument/2006/relationships/hyperlink" Target="https://ncbi.nlm.nih.gov/pubmed/29514091" TargetMode="External"/><Relationship Id="rId131" Type="http://schemas.openxmlformats.org/officeDocument/2006/relationships/hyperlink" Target="https://ncbi.nlm.nih.gov/pubmed/33277476" TargetMode="External"/><Relationship Id="rId136" Type="http://schemas.openxmlformats.org/officeDocument/2006/relationships/hyperlink" Target="https://www.ncbi.nlm.nih.gov/geo/query/acc.cgi?acc=GSE155161" TargetMode="External"/><Relationship Id="rId157" Type="http://schemas.openxmlformats.org/officeDocument/2006/relationships/hyperlink" Target="https://ncbi.nlm.nih.gov/pubmed/30194254" TargetMode="External"/><Relationship Id="rId178" Type="http://schemas.openxmlformats.org/officeDocument/2006/relationships/hyperlink" Target="https://ncbi.nlm.nih.gov/pubmed/33277476" TargetMode="External"/><Relationship Id="rId61" Type="http://schemas.openxmlformats.org/officeDocument/2006/relationships/hyperlink" Target="https://www.ncbi.nlm.nih.gov/bioproject/PRJNA576277" TargetMode="External"/><Relationship Id="rId82" Type="http://schemas.openxmlformats.org/officeDocument/2006/relationships/hyperlink" Target="https://www.ncbi.nlm.nih.gov/geo/query/acc.cgi?acc=GSE129574" TargetMode="External"/><Relationship Id="rId152" Type="http://schemas.openxmlformats.org/officeDocument/2006/relationships/hyperlink" Target="https://www.ncbi.nlm.nih.gov/geo/query/acc.cgi?acc=GSE84662" TargetMode="External"/><Relationship Id="rId173" Type="http://schemas.openxmlformats.org/officeDocument/2006/relationships/hyperlink" Target="https://www.ncbi.nlm.nih.gov/geo/query/acc.cgi?acc=GSE145736" TargetMode="External"/><Relationship Id="rId194" Type="http://schemas.openxmlformats.org/officeDocument/2006/relationships/hyperlink" Target="https://ncbi.nlm.nih.gov/pubmed/32493747" TargetMode="External"/><Relationship Id="rId199" Type="http://schemas.openxmlformats.org/officeDocument/2006/relationships/hyperlink" Target="https://www.ebi.ac.uk/biostudies/arrayexpress/studies/E-MTAB-10152?query=E-MTAB-10152" TargetMode="External"/><Relationship Id="rId19" Type="http://schemas.openxmlformats.org/officeDocument/2006/relationships/hyperlink" Target="https://www.ncbi.nlm.nih.gov/geo/query/acc.cgi?acc=GSE110619" TargetMode="External"/><Relationship Id="rId14" Type="http://schemas.openxmlformats.org/officeDocument/2006/relationships/hyperlink" Target="https://ncbi.nlm.nih.gov/pubmed/28870212" TargetMode="External"/><Relationship Id="rId30" Type="http://schemas.openxmlformats.org/officeDocument/2006/relationships/hyperlink" Target="https://ncbi.nlm.nih.gov/pubmed/29988018" TargetMode="External"/><Relationship Id="rId35" Type="http://schemas.openxmlformats.org/officeDocument/2006/relationships/hyperlink" Target="https://ncbi.nlm.nih.gov/pubmed/31881819" TargetMode="External"/><Relationship Id="rId56" Type="http://schemas.openxmlformats.org/officeDocument/2006/relationships/hyperlink" Target="https://ncbi.nlm.nih.gov/pubmed/32366252" TargetMode="External"/><Relationship Id="rId77" Type="http://schemas.openxmlformats.org/officeDocument/2006/relationships/hyperlink" Target="https://ncbi.nlm.nih.gov/pubmed/34382193" TargetMode="External"/><Relationship Id="rId100" Type="http://schemas.openxmlformats.org/officeDocument/2006/relationships/hyperlink" Target="https://ncbi.nlm.nih.gov/pubmed/28870212" TargetMode="External"/><Relationship Id="rId105" Type="http://schemas.openxmlformats.org/officeDocument/2006/relationships/hyperlink" Target="https://ncbi.nlm.nih.gov/pubmed/29955040" TargetMode="External"/><Relationship Id="rId126" Type="http://schemas.openxmlformats.org/officeDocument/2006/relationships/hyperlink" Target="https://www.ncbi.nlm.nih.gov/geo/query/acc.cgi?acc=GSE128242" TargetMode="External"/><Relationship Id="rId147" Type="http://schemas.openxmlformats.org/officeDocument/2006/relationships/hyperlink" Target="https://ncbi.nlm.nih.gov/pubmed/26616563" TargetMode="External"/><Relationship Id="rId168" Type="http://schemas.openxmlformats.org/officeDocument/2006/relationships/hyperlink" Target="https://ncbi.nlm.nih.gov/pubmed/29514091" TargetMode="External"/><Relationship Id="rId8" Type="http://schemas.openxmlformats.org/officeDocument/2006/relationships/hyperlink" Target="https://ncbi.nlm.nih.gov/pubmed/27153610" TargetMode="External"/><Relationship Id="rId51" Type="http://schemas.openxmlformats.org/officeDocument/2006/relationships/hyperlink" Target="https://www.ebi.ac.uk/ena/browser/view/PRJEB29716" TargetMode="External"/><Relationship Id="rId72" Type="http://schemas.openxmlformats.org/officeDocument/2006/relationships/hyperlink" Target="https://ncbi.nlm.nih.gov/pubmed/34141136" TargetMode="External"/><Relationship Id="rId93" Type="http://schemas.openxmlformats.org/officeDocument/2006/relationships/hyperlink" Target="https://www.ncbi.nlm.nih.gov/geo/query/acc.cgi?acc=GSE69600" TargetMode="External"/><Relationship Id="rId98" Type="http://schemas.openxmlformats.org/officeDocument/2006/relationships/hyperlink" Target="https://ncbi.nlm.nih.gov/pubmed/28332981" TargetMode="External"/><Relationship Id="rId121" Type="http://schemas.openxmlformats.org/officeDocument/2006/relationships/hyperlink" Target="https://ncbi.nlm.nih.gov/pubmed/32698000" TargetMode="External"/><Relationship Id="rId142" Type="http://schemas.openxmlformats.org/officeDocument/2006/relationships/hyperlink" Target="https://www.ebi.ac.uk/biostudies/arrayexpress/studies/E-MTAB-10701?query=E-MTAB-10701" TargetMode="External"/><Relationship Id="rId163" Type="http://schemas.openxmlformats.org/officeDocument/2006/relationships/hyperlink" Target="https://www.ebi.ac.uk/biostudies/arrayexpress/studies/E-MTAB-6585" TargetMode="External"/><Relationship Id="rId184" Type="http://schemas.openxmlformats.org/officeDocument/2006/relationships/hyperlink" Target="https://ncbi.nlm.nih.gov/pubmed/35746833" TargetMode="External"/><Relationship Id="rId189" Type="http://schemas.openxmlformats.org/officeDocument/2006/relationships/hyperlink" Target="https://www.ebi.ac.uk/biostudies/arrayexpress/studies/E-MTAB-6014?query=E-MTAB-6014" TargetMode="External"/><Relationship Id="rId3" Type="http://schemas.openxmlformats.org/officeDocument/2006/relationships/hyperlink" Target="https://www.ncbi.nlm.nih.gov/geo/query/acc.cgi?acc=GSE69600" TargetMode="External"/><Relationship Id="rId25" Type="http://schemas.openxmlformats.org/officeDocument/2006/relationships/hyperlink" Target="https://www.ebi.ac.uk/biostudies/arrayexpress/studies/E-MTAB-6585" TargetMode="External"/><Relationship Id="rId46" Type="http://schemas.openxmlformats.org/officeDocument/2006/relationships/hyperlink" Target="https://ncbi.nlm.nih.gov/pubmed/33268355" TargetMode="External"/><Relationship Id="rId67" Type="http://schemas.openxmlformats.org/officeDocument/2006/relationships/hyperlink" Target="https://ncbi.nlm.nih.gov/pubmed/33837305" TargetMode="External"/><Relationship Id="rId116" Type="http://schemas.openxmlformats.org/officeDocument/2006/relationships/hyperlink" Target="https://www.ncbi.nlm.nih.gov/geo/query/acc.cgi?acc=GSE103053" TargetMode="External"/><Relationship Id="rId137" Type="http://schemas.openxmlformats.org/officeDocument/2006/relationships/hyperlink" Target="https://ncbi.nlm.nih.gov/pubmed/34432858" TargetMode="External"/><Relationship Id="rId158" Type="http://schemas.openxmlformats.org/officeDocument/2006/relationships/hyperlink" Target="https://ncbi.nlm.nih.gov/pubmed/29666371" TargetMode="External"/><Relationship Id="rId20" Type="http://schemas.openxmlformats.org/officeDocument/2006/relationships/hyperlink" Target="https://ncbi.nlm.nih.gov/pubmed/29955040" TargetMode="External"/><Relationship Id="rId41" Type="http://schemas.openxmlformats.org/officeDocument/2006/relationships/hyperlink" Target="https://ncbi.nlm.nih.gov/pubmed/31530818" TargetMode="External"/><Relationship Id="rId62" Type="http://schemas.openxmlformats.org/officeDocument/2006/relationships/hyperlink" Target="https://ncbi.nlm.nih.gov/pubmed/33277476" TargetMode="External"/><Relationship Id="rId83" Type="http://schemas.openxmlformats.org/officeDocument/2006/relationships/hyperlink" Target="https://ncbi.nlm.nih.gov/pubmed/35198004" TargetMode="External"/><Relationship Id="rId88" Type="http://schemas.openxmlformats.org/officeDocument/2006/relationships/hyperlink" Target="https://www.ebi.ac.uk/biostudies/arrayexpress/studies/E-MTAB-10152?query=E-MTAB-10152" TargetMode="External"/><Relationship Id="rId111" Type="http://schemas.openxmlformats.org/officeDocument/2006/relationships/hyperlink" Target="https://ncbi.nlm.nih.gov/pubmed/29735606" TargetMode="External"/><Relationship Id="rId132" Type="http://schemas.openxmlformats.org/officeDocument/2006/relationships/hyperlink" Target="https://www.ncbi.nlm.nih.gov/geo/query/acc.cgi?acc=GSE150638" TargetMode="External"/><Relationship Id="rId153" Type="http://schemas.openxmlformats.org/officeDocument/2006/relationships/hyperlink" Target="https://ncbi.nlm.nih.gov/pubmed/28332981" TargetMode="External"/><Relationship Id="rId174" Type="http://schemas.openxmlformats.org/officeDocument/2006/relationships/hyperlink" Target="https://ncbi.nlm.nih.gov/pubmed/31910858" TargetMode="External"/><Relationship Id="rId179" Type="http://schemas.openxmlformats.org/officeDocument/2006/relationships/hyperlink" Target="https://www.ncbi.nlm.nih.gov/geo/query/acc.cgi?acc=GSE150638" TargetMode="External"/><Relationship Id="rId195" Type="http://schemas.openxmlformats.org/officeDocument/2006/relationships/hyperlink" Target="https://www.ncbi.nlm.nih.gov/bioproject/PRJNA576277" TargetMode="External"/><Relationship Id="rId190" Type="http://schemas.openxmlformats.org/officeDocument/2006/relationships/hyperlink" Target="https://ncbi.nlm.nih.gov/pubmed/33268355" TargetMode="External"/><Relationship Id="rId15" Type="http://schemas.openxmlformats.org/officeDocument/2006/relationships/hyperlink" Target="https://ega-archive.org/studies/EGAS00001001911" TargetMode="External"/><Relationship Id="rId36" Type="http://schemas.openxmlformats.org/officeDocument/2006/relationships/hyperlink" Target="https://ncbi.nlm.nih.gov/pubmed/31533028" TargetMode="External"/><Relationship Id="rId57" Type="http://schemas.openxmlformats.org/officeDocument/2006/relationships/hyperlink" Target="https://ncbi.nlm.nih.gov/pubmed/31840950" TargetMode="External"/><Relationship Id="rId106" Type="http://schemas.openxmlformats.org/officeDocument/2006/relationships/hyperlink" Target="https://www.ncbi.nlm.nih.gov/geo/query/acc.cgi?acc=GSE100720" TargetMode="External"/><Relationship Id="rId127" Type="http://schemas.openxmlformats.org/officeDocument/2006/relationships/hyperlink" Target="https://ncbi.nlm.nih.gov/pubmed/33188283" TargetMode="External"/><Relationship Id="rId10" Type="http://schemas.openxmlformats.org/officeDocument/2006/relationships/hyperlink" Target="https://www.ncbi.nlm.nih.gov/geo/query/acc.cgi?acc=GSE84662" TargetMode="External"/><Relationship Id="rId31" Type="http://schemas.openxmlformats.org/officeDocument/2006/relationships/hyperlink" Target="https://www.ebi.ac.uk/biostudies/arrayexpress/studies/E-MTAB-6014?query=E-MTAB-6014" TargetMode="External"/><Relationship Id="rId52" Type="http://schemas.openxmlformats.org/officeDocument/2006/relationships/hyperlink" Target="https://ncbi.nlm.nih.gov/pubmed/32112106" TargetMode="External"/><Relationship Id="rId73" Type="http://schemas.openxmlformats.org/officeDocument/2006/relationships/hyperlink" Target="https://ncbi.nlm.nih.gov/pubmed/34099014" TargetMode="External"/><Relationship Id="rId78" Type="http://schemas.openxmlformats.org/officeDocument/2006/relationships/hyperlink" Target="https://ncbi.nlm.nih.gov/pubmed/35749574" TargetMode="External"/><Relationship Id="rId94" Type="http://schemas.openxmlformats.org/officeDocument/2006/relationships/hyperlink" Target="https://ncbi.nlm.nih.gov/pubmed/27863249" TargetMode="External"/><Relationship Id="rId99" Type="http://schemas.openxmlformats.org/officeDocument/2006/relationships/hyperlink" Target="https://www.ncbi.nlm.nih.gov/geo/query/acc.cgi?acc=GSE86821" TargetMode="External"/><Relationship Id="rId101" Type="http://schemas.openxmlformats.org/officeDocument/2006/relationships/hyperlink" Target="https://ega-archive.org/studies/EGAS00001001911" TargetMode="External"/><Relationship Id="rId122" Type="http://schemas.openxmlformats.org/officeDocument/2006/relationships/hyperlink" Target="https://www.ncbi.nlm.nih.gov/geo/query/acc.cgi?acc=GSE145736" TargetMode="External"/><Relationship Id="rId143" Type="http://schemas.openxmlformats.org/officeDocument/2006/relationships/hyperlink" Target="https://ncbi.nlm.nih.gov/pubmed/37981682" TargetMode="External"/><Relationship Id="rId148" Type="http://schemas.openxmlformats.org/officeDocument/2006/relationships/hyperlink" Target="https://www.ncbi.nlm.nih.gov/geo/query/acc.cgi?acc=GSE69600" TargetMode="External"/><Relationship Id="rId164" Type="http://schemas.openxmlformats.org/officeDocument/2006/relationships/hyperlink" Target="https://ncbi.nlm.nih.gov/pubmed/29531215" TargetMode="External"/><Relationship Id="rId169" Type="http://schemas.openxmlformats.org/officeDocument/2006/relationships/hyperlink" Target="https://www.ncbi.nlm.nih.gov/geo/query/acc.cgi?acc=GSE103053" TargetMode="External"/><Relationship Id="rId185" Type="http://schemas.openxmlformats.org/officeDocument/2006/relationships/hyperlink" Target="https://www.ncbi.nlm.nih.gov/geo/query/acc.cgi?acc=GSE129574" TargetMode="External"/><Relationship Id="rId4" Type="http://schemas.openxmlformats.org/officeDocument/2006/relationships/hyperlink" Target="https://ncbi.nlm.nih.gov/pubmed/27863249" TargetMode="External"/><Relationship Id="rId9" Type="http://schemas.openxmlformats.org/officeDocument/2006/relationships/hyperlink" Target="https://ncbi.nlm.nih.gov/pubmed/28805829" TargetMode="External"/><Relationship Id="rId180" Type="http://schemas.openxmlformats.org/officeDocument/2006/relationships/hyperlink" Target="https://ncbi.nlm.nih.gov/pubmed/32075973" TargetMode="External"/><Relationship Id="rId26" Type="http://schemas.openxmlformats.org/officeDocument/2006/relationships/hyperlink" Target="https://ncbi.nlm.nih.gov/pubmed/29531215" TargetMode="External"/><Relationship Id="rId47" Type="http://schemas.openxmlformats.org/officeDocument/2006/relationships/hyperlink" Target="https://www.immport.org/shared/study/SDY1626" TargetMode="External"/><Relationship Id="rId68" Type="http://schemas.openxmlformats.org/officeDocument/2006/relationships/hyperlink" Target="https://ncbi.nlm.nih.gov/pubmed/33778492" TargetMode="External"/><Relationship Id="rId89" Type="http://schemas.openxmlformats.org/officeDocument/2006/relationships/hyperlink" Target="https://ncbi.nlm.nih.gov/pubmed/36650138" TargetMode="External"/><Relationship Id="rId112" Type="http://schemas.openxmlformats.org/officeDocument/2006/relationships/hyperlink" Target="https://www.ncbi.nlm.nih.gov/geo/query/acc.cgi?acc=GSE114746" TargetMode="External"/><Relationship Id="rId133" Type="http://schemas.openxmlformats.org/officeDocument/2006/relationships/hyperlink" Target="https://ncbi.nlm.nih.gov/pubmed/32075973" TargetMode="External"/><Relationship Id="rId154" Type="http://schemas.openxmlformats.org/officeDocument/2006/relationships/hyperlink" Target="https://www.ncbi.nlm.nih.gov/geo/query/acc.cgi?acc=GSE86821" TargetMode="External"/><Relationship Id="rId175" Type="http://schemas.openxmlformats.org/officeDocument/2006/relationships/hyperlink" Target="https://www.ebi.ac.uk/ena/browser/view/PRJEB29716" TargetMode="External"/><Relationship Id="rId196" Type="http://schemas.openxmlformats.org/officeDocument/2006/relationships/hyperlink" Target="https://ncbi.nlm.nih.gov/pubmed/34432858" TargetMode="External"/><Relationship Id="rId200" Type="http://schemas.openxmlformats.org/officeDocument/2006/relationships/hyperlink" Target="https://ncbi.nlm.nih.gov/pubmed/36650138" TargetMode="External"/><Relationship Id="rId16" Type="http://schemas.openxmlformats.org/officeDocument/2006/relationships/hyperlink" Target="https://ncbi.nlm.nih.gov/pubmed/28263325" TargetMode="External"/><Relationship Id="rId37" Type="http://schemas.openxmlformats.org/officeDocument/2006/relationships/hyperlink" Target="https://www.ncbi.nlm.nih.gov/geo/query/acc.cgi?acc=GSE117108" TargetMode="External"/><Relationship Id="rId58" Type="http://schemas.openxmlformats.org/officeDocument/2006/relationships/hyperlink" Target="https://ncbi.nlm.nih.gov/pubmed/33188283" TargetMode="External"/><Relationship Id="rId79" Type="http://schemas.openxmlformats.org/officeDocument/2006/relationships/hyperlink" Target="https://ncbi.nlm.nih.gov/pubmed/35704579" TargetMode="External"/><Relationship Id="rId102" Type="http://schemas.openxmlformats.org/officeDocument/2006/relationships/hyperlink" Target="https://ncbi.nlm.nih.gov/pubmed/30194254" TargetMode="External"/><Relationship Id="rId123" Type="http://schemas.openxmlformats.org/officeDocument/2006/relationships/hyperlink" Target="https://ncbi.nlm.nih.gov/pubmed/31910858" TargetMode="External"/><Relationship Id="rId144" Type="http://schemas.openxmlformats.org/officeDocument/2006/relationships/hyperlink" Target="https://www.ebi.ac.uk/biostudies/arrayexpress/studies/E-MTAB-10152?query=E-MTAB-10152" TargetMode="External"/><Relationship Id="rId90" Type="http://schemas.openxmlformats.org/officeDocument/2006/relationships/hyperlink" Target="https://ega-archive.org/studies/EGAS00001006305" TargetMode="External"/><Relationship Id="rId165" Type="http://schemas.openxmlformats.org/officeDocument/2006/relationships/hyperlink" Target="https://www.ebi.ac.uk/ena/browser/view/PRJEB23968" TargetMode="External"/><Relationship Id="rId186" Type="http://schemas.openxmlformats.org/officeDocument/2006/relationships/hyperlink" Target="https://ncbi.nlm.nih.gov/pubmed/35198004" TargetMode="External"/><Relationship Id="rId27" Type="http://schemas.openxmlformats.org/officeDocument/2006/relationships/hyperlink" Target="https://www.ebi.ac.uk/ena/browser/view/PRJEB23968" TargetMode="External"/><Relationship Id="rId48" Type="http://schemas.openxmlformats.org/officeDocument/2006/relationships/hyperlink" Target="https://ncbi.nlm.nih.gov/pubmed/32698000" TargetMode="External"/><Relationship Id="rId69" Type="http://schemas.openxmlformats.org/officeDocument/2006/relationships/hyperlink" Target="https://ncbi.nlm.nih.gov/pubmed/34248847" TargetMode="External"/><Relationship Id="rId113" Type="http://schemas.openxmlformats.org/officeDocument/2006/relationships/hyperlink" Target="https://ncbi.nlm.nih.gov/pubmed/29988018" TargetMode="External"/><Relationship Id="rId134" Type="http://schemas.openxmlformats.org/officeDocument/2006/relationships/hyperlink" Target="https://www.ncbi.nlm.nih.gov/geo/query/acc.cgi?acc=GSE124463" TargetMode="External"/><Relationship Id="rId80" Type="http://schemas.openxmlformats.org/officeDocument/2006/relationships/hyperlink" Target="https://ncbi.nlm.nih.gov/pubmed/35100265" TargetMode="External"/><Relationship Id="rId155" Type="http://schemas.openxmlformats.org/officeDocument/2006/relationships/hyperlink" Target="https://ncbi.nlm.nih.gov/pubmed/28870212" TargetMode="External"/><Relationship Id="rId176" Type="http://schemas.openxmlformats.org/officeDocument/2006/relationships/hyperlink" Target="https://ncbi.nlm.nih.gov/pubmed/32094355" TargetMode="External"/><Relationship Id="rId197" Type="http://schemas.openxmlformats.org/officeDocument/2006/relationships/hyperlink" Target="https://www.ebi.ac.uk/biostudies/arrayexpress/studies/E-MTAB-10152?query=E-MTAB-10152" TargetMode="External"/><Relationship Id="rId201" Type="http://schemas.openxmlformats.org/officeDocument/2006/relationships/hyperlink" Target="https://ega-archive.org/studies/EGAS00001006305" TargetMode="External"/><Relationship Id="rId17" Type="http://schemas.openxmlformats.org/officeDocument/2006/relationships/hyperlink" Target="https://ncbi.nlm.nih.gov/pubmed/30194254" TargetMode="External"/><Relationship Id="rId38" Type="http://schemas.openxmlformats.org/officeDocument/2006/relationships/hyperlink" Target="https://ncbi.nlm.nih.gov/pubmed/30674271" TargetMode="External"/><Relationship Id="rId59" Type="http://schemas.openxmlformats.org/officeDocument/2006/relationships/hyperlink" Target="https://www.ncbi.nlm.nih.gov/geo/query/acc.cgi?acc=GSE152550" TargetMode="External"/><Relationship Id="rId103" Type="http://schemas.openxmlformats.org/officeDocument/2006/relationships/hyperlink" Target="https://ncbi.nlm.nih.gov/pubmed/29666371" TargetMode="External"/><Relationship Id="rId124" Type="http://schemas.openxmlformats.org/officeDocument/2006/relationships/hyperlink" Target="https://www.ebi.ac.uk/ena/browser/view/PRJEB29716" TargetMode="External"/><Relationship Id="rId70" Type="http://schemas.openxmlformats.org/officeDocument/2006/relationships/hyperlink" Target="https://ncbi.nlm.nih.gov/pubmed/33245777" TargetMode="External"/><Relationship Id="rId91" Type="http://schemas.openxmlformats.org/officeDocument/2006/relationships/hyperlink" Target="https://ncbi.nlm.nih.gov/pubmed/38514783" TargetMode="External"/><Relationship Id="rId145" Type="http://schemas.openxmlformats.org/officeDocument/2006/relationships/hyperlink" Target="https://ncbi.nlm.nih.gov/pubmed/36650138" TargetMode="External"/><Relationship Id="rId166" Type="http://schemas.openxmlformats.org/officeDocument/2006/relationships/hyperlink" Target="https://ncbi.nlm.nih.gov/pubmed/29735606" TargetMode="External"/><Relationship Id="rId187" Type="http://schemas.openxmlformats.org/officeDocument/2006/relationships/hyperlink" Target="https://www.ebi.ac.uk/biostudies/arrayexpress/studies/E-MTAB-10701?query=E-MTAB-10701" TargetMode="External"/><Relationship Id="rId1" Type="http://schemas.openxmlformats.org/officeDocument/2006/relationships/hyperlink" Target="https://ncbi.nlm.nih.gov/pubmed/26835000" TargetMode="External"/><Relationship Id="rId28" Type="http://schemas.openxmlformats.org/officeDocument/2006/relationships/hyperlink" Target="https://ncbi.nlm.nih.gov/pubmed/29735606" TargetMode="External"/><Relationship Id="rId49" Type="http://schemas.openxmlformats.org/officeDocument/2006/relationships/hyperlink" Target="https://www.ncbi.nlm.nih.gov/geo/query/acc.cgi?acc=GSE145736" TargetMode="External"/><Relationship Id="rId114" Type="http://schemas.openxmlformats.org/officeDocument/2006/relationships/hyperlink" Target="https://www.ebi.ac.uk/biostudies/arrayexpress/studies/E-MTAB-6014?query=E-MTAB-6014" TargetMode="External"/><Relationship Id="rId60" Type="http://schemas.openxmlformats.org/officeDocument/2006/relationships/hyperlink" Target="https://ncbi.nlm.nih.gov/pubmed/32493747" TargetMode="External"/><Relationship Id="rId81" Type="http://schemas.openxmlformats.org/officeDocument/2006/relationships/hyperlink" Target="https://ncbi.nlm.nih.gov/pubmed/35746833" TargetMode="External"/><Relationship Id="rId135" Type="http://schemas.openxmlformats.org/officeDocument/2006/relationships/hyperlink" Target="https://ncbi.nlm.nih.gov/pubmed/34099014" TargetMode="External"/><Relationship Id="rId156" Type="http://schemas.openxmlformats.org/officeDocument/2006/relationships/hyperlink" Target="https://ega-archive.org/studies/EGAS00001001911" TargetMode="External"/><Relationship Id="rId177" Type="http://schemas.openxmlformats.org/officeDocument/2006/relationships/hyperlink" Target="https://www.ncbi.nlm.nih.gov/geo/query/acc.cgi?acc=GSE128242" TargetMode="External"/><Relationship Id="rId198" Type="http://schemas.openxmlformats.org/officeDocument/2006/relationships/hyperlink" Target="https://ncbi.nlm.nih.gov/pubmed/37981682" TargetMode="External"/><Relationship Id="rId18" Type="http://schemas.openxmlformats.org/officeDocument/2006/relationships/hyperlink" Target="https://ncbi.nlm.nih.gov/pubmed/29666371" TargetMode="External"/><Relationship Id="rId39" Type="http://schemas.openxmlformats.org/officeDocument/2006/relationships/hyperlink" Target="https://ncbi.nlm.nih.gov/pubmed/30869141" TargetMode="External"/><Relationship Id="rId50" Type="http://schemas.openxmlformats.org/officeDocument/2006/relationships/hyperlink" Target="https://ncbi.nlm.nih.gov/pubmed/31910858" TargetMode="External"/><Relationship Id="rId104" Type="http://schemas.openxmlformats.org/officeDocument/2006/relationships/hyperlink" Target="https://www.ncbi.nlm.nih.gov/geo/query/acc.cgi?acc=GSE110619" TargetMode="External"/><Relationship Id="rId125" Type="http://schemas.openxmlformats.org/officeDocument/2006/relationships/hyperlink" Target="https://ncbi.nlm.nih.gov/pubmed/32094355" TargetMode="External"/><Relationship Id="rId146" Type="http://schemas.openxmlformats.org/officeDocument/2006/relationships/hyperlink" Target="https://ega-archive.org/studies/EGAS00001006305" TargetMode="External"/><Relationship Id="rId167" Type="http://schemas.openxmlformats.org/officeDocument/2006/relationships/hyperlink" Target="https://www.ncbi.nlm.nih.gov/geo/query/acc.cgi?acc=GSE114746" TargetMode="External"/><Relationship Id="rId188" Type="http://schemas.openxmlformats.org/officeDocument/2006/relationships/hyperlink" Target="https://ncbi.nlm.nih.gov/pubmed/29988018" TargetMode="External"/><Relationship Id="rId71" Type="http://schemas.openxmlformats.org/officeDocument/2006/relationships/hyperlink" Target="https://ncbi.nlm.nih.gov/pubmed/33425492" TargetMode="External"/><Relationship Id="rId92" Type="http://schemas.openxmlformats.org/officeDocument/2006/relationships/hyperlink" Target="https://ncbi.nlm.nih.gov/pubmed/2661656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9AA576-17BE-3544-9B34-0BFEEC054316}">
  <dimension ref="A1:D54"/>
  <sheetViews>
    <sheetView zoomScaleNormal="100" workbookViewId="0">
      <selection activeCell="C27" sqref="C27"/>
    </sheetView>
  </sheetViews>
  <sheetFormatPr baseColWidth="10" defaultRowHeight="16"/>
  <cols>
    <col min="1" max="1" width="36.5" customWidth="1"/>
    <col min="2" max="2" width="7.83203125" customWidth="1"/>
    <col min="3" max="3" width="90.83203125" customWidth="1"/>
    <col min="4" max="4" width="20.83203125" customWidth="1"/>
  </cols>
  <sheetData>
    <row r="1" spans="1:4" ht="16" customHeight="1">
      <c r="A1" s="176" t="s">
        <v>40</v>
      </c>
      <c r="B1" s="244" t="s">
        <v>41</v>
      </c>
      <c r="C1" s="245" t="s">
        <v>42</v>
      </c>
      <c r="D1" s="244" t="s">
        <v>43</v>
      </c>
    </row>
    <row r="2" spans="1:4" ht="16" customHeight="1">
      <c r="A2" s="45"/>
      <c r="B2" s="246"/>
      <c r="C2" s="247"/>
      <c r="D2" s="246"/>
    </row>
    <row r="3" spans="1:4" ht="16" customHeight="1">
      <c r="A3" s="46" t="s">
        <v>44</v>
      </c>
      <c r="B3" s="246"/>
      <c r="C3" s="247"/>
      <c r="D3" s="246"/>
    </row>
    <row r="4" spans="1:4" ht="16" customHeight="1">
      <c r="A4" s="45"/>
      <c r="B4" s="248">
        <v>1</v>
      </c>
      <c r="C4" s="249" t="s">
        <v>45</v>
      </c>
      <c r="D4" s="250" t="s">
        <v>46</v>
      </c>
    </row>
    <row r="5" spans="1:4" ht="16" customHeight="1">
      <c r="A5" s="45"/>
      <c r="B5" s="248">
        <v>2</v>
      </c>
      <c r="C5" s="249" t="s">
        <v>47</v>
      </c>
      <c r="D5" s="250">
        <v>112534779</v>
      </c>
    </row>
    <row r="6" spans="1:4" ht="16" customHeight="1">
      <c r="A6" s="45"/>
      <c r="B6" s="248">
        <v>3</v>
      </c>
      <c r="C6" s="249" t="s">
        <v>48</v>
      </c>
      <c r="D6" s="250">
        <v>112543248</v>
      </c>
    </row>
    <row r="7" spans="1:4" ht="16" customHeight="1">
      <c r="A7" s="45"/>
      <c r="B7" s="248">
        <v>4</v>
      </c>
      <c r="C7" s="249" t="s">
        <v>49</v>
      </c>
      <c r="D7" s="250">
        <v>37105</v>
      </c>
    </row>
    <row r="8" spans="1:4" ht="16" customHeight="1">
      <c r="A8" s="45"/>
      <c r="B8" s="248">
        <v>5</v>
      </c>
      <c r="C8" s="249" t="s">
        <v>50</v>
      </c>
      <c r="D8" s="250" t="s">
        <v>51</v>
      </c>
    </row>
    <row r="9" spans="1:4" ht="48" customHeight="1">
      <c r="A9" s="45"/>
      <c r="B9" s="248">
        <v>6</v>
      </c>
      <c r="C9" s="249" t="s">
        <v>52</v>
      </c>
      <c r="D9" s="250" t="s">
        <v>51</v>
      </c>
    </row>
    <row r="10" spans="1:4" ht="16" customHeight="1">
      <c r="A10" s="45"/>
      <c r="B10" s="248">
        <v>7</v>
      </c>
      <c r="C10" s="249" t="s">
        <v>53</v>
      </c>
      <c r="D10" s="250">
        <v>8470</v>
      </c>
    </row>
    <row r="11" spans="1:4" ht="32" customHeight="1">
      <c r="A11" s="45"/>
      <c r="B11" s="248">
        <v>8</v>
      </c>
      <c r="C11" s="249" t="s">
        <v>54</v>
      </c>
      <c r="D11" s="250">
        <v>1.4999999999999999E-2</v>
      </c>
    </row>
    <row r="12" spans="1:4" ht="16" customHeight="1">
      <c r="A12" s="45"/>
      <c r="B12" s="248">
        <v>9</v>
      </c>
      <c r="C12" s="249" t="s">
        <v>55</v>
      </c>
      <c r="D12" s="250">
        <v>1.4999999999999999E-2</v>
      </c>
    </row>
    <row r="13" spans="1:4" ht="32" customHeight="1">
      <c r="A13" s="45"/>
      <c r="B13" s="248">
        <v>10</v>
      </c>
      <c r="C13" s="249" t="s">
        <v>238</v>
      </c>
      <c r="D13" s="250">
        <v>2.9000000000000001E-2</v>
      </c>
    </row>
    <row r="14" spans="1:4" ht="16" customHeight="1">
      <c r="A14" s="45"/>
      <c r="B14" s="248">
        <v>11</v>
      </c>
      <c r="C14" s="249" t="s">
        <v>56</v>
      </c>
      <c r="D14" s="250">
        <v>0</v>
      </c>
    </row>
    <row r="15" spans="1:4" ht="48" customHeight="1">
      <c r="A15" s="45"/>
      <c r="B15" s="248">
        <v>12</v>
      </c>
      <c r="C15" s="249" t="s">
        <v>181</v>
      </c>
      <c r="D15" s="250" t="s">
        <v>57</v>
      </c>
    </row>
    <row r="16" spans="1:4" ht="16" customHeight="1">
      <c r="A16" s="45"/>
      <c r="B16" s="248">
        <v>13</v>
      </c>
      <c r="C16" s="249" t="s">
        <v>58</v>
      </c>
      <c r="D16" s="250">
        <v>1</v>
      </c>
    </row>
    <row r="17" spans="1:4" ht="16" customHeight="1">
      <c r="A17" s="45"/>
      <c r="B17" s="248">
        <v>14</v>
      </c>
      <c r="C17" s="249" t="s">
        <v>59</v>
      </c>
      <c r="D17" s="250">
        <v>1</v>
      </c>
    </row>
    <row r="18" spans="1:4" ht="16" customHeight="1">
      <c r="C18" s="47"/>
    </row>
    <row r="19" spans="1:4" ht="16" customHeight="1">
      <c r="A19" s="46" t="s">
        <v>60</v>
      </c>
      <c r="C19" s="47"/>
    </row>
    <row r="20" spans="1:4" ht="16" customHeight="1">
      <c r="B20" s="251">
        <v>1</v>
      </c>
      <c r="C20" s="252" t="s">
        <v>61</v>
      </c>
      <c r="D20" s="253" t="s">
        <v>46</v>
      </c>
    </row>
    <row r="21" spans="1:4" ht="16" customHeight="1">
      <c r="B21" s="251">
        <v>2</v>
      </c>
      <c r="C21" s="252" t="s">
        <v>62</v>
      </c>
      <c r="D21" s="253">
        <v>112534779</v>
      </c>
    </row>
    <row r="22" spans="1:4" ht="16" customHeight="1">
      <c r="B22" s="251">
        <v>3</v>
      </c>
      <c r="C22" s="252" t="s">
        <v>63</v>
      </c>
      <c r="D22" s="253">
        <v>112543248</v>
      </c>
    </row>
    <row r="23" spans="1:4" ht="32" customHeight="1">
      <c r="B23" s="251">
        <v>4</v>
      </c>
      <c r="C23" s="252" t="s">
        <v>182</v>
      </c>
      <c r="D23" s="253" t="s">
        <v>64</v>
      </c>
    </row>
    <row r="24" spans="1:4" ht="16" customHeight="1">
      <c r="B24" s="251">
        <v>5</v>
      </c>
      <c r="C24" s="252" t="s">
        <v>65</v>
      </c>
      <c r="D24" s="253" t="s">
        <v>46</v>
      </c>
    </row>
    <row r="25" spans="1:4" ht="16" customHeight="1">
      <c r="B25" s="251">
        <v>6</v>
      </c>
      <c r="C25" s="252" t="s">
        <v>66</v>
      </c>
      <c r="D25" s="253">
        <v>112577153</v>
      </c>
    </row>
    <row r="26" spans="1:4" ht="16" customHeight="1">
      <c r="B26" s="251">
        <v>7</v>
      </c>
      <c r="C26" s="252" t="s">
        <v>67</v>
      </c>
      <c r="D26" s="253">
        <v>112587985</v>
      </c>
    </row>
    <row r="27" spans="1:4" ht="32" customHeight="1">
      <c r="B27" s="251">
        <v>8</v>
      </c>
      <c r="C27" s="252" t="s">
        <v>182</v>
      </c>
      <c r="D27" s="253" t="s">
        <v>68</v>
      </c>
    </row>
    <row r="28" spans="1:4" ht="16" customHeight="1">
      <c r="B28" s="251">
        <v>9</v>
      </c>
      <c r="C28" s="252" t="s">
        <v>235</v>
      </c>
      <c r="D28" s="253" t="s">
        <v>118</v>
      </c>
    </row>
    <row r="29" spans="1:4" ht="16" customHeight="1">
      <c r="C29" s="47"/>
    </row>
    <row r="30" spans="1:4" ht="16" customHeight="1">
      <c r="A30" s="46" t="s">
        <v>69</v>
      </c>
      <c r="C30" s="47"/>
    </row>
    <row r="31" spans="1:4" ht="16" customHeight="1">
      <c r="B31" s="254" t="s">
        <v>70</v>
      </c>
      <c r="C31" s="252" t="s">
        <v>71</v>
      </c>
      <c r="D31" s="145"/>
    </row>
    <row r="32" spans="1:4" ht="16" customHeight="1">
      <c r="B32" s="117">
        <v>10</v>
      </c>
      <c r="C32" s="252" t="s">
        <v>72</v>
      </c>
      <c r="D32" s="253">
        <v>127.25</v>
      </c>
    </row>
    <row r="33" spans="2:4" ht="32" customHeight="1">
      <c r="B33" s="251">
        <v>11</v>
      </c>
      <c r="C33" s="252" t="s">
        <v>237</v>
      </c>
      <c r="D33" s="258" t="s">
        <v>73</v>
      </c>
    </row>
    <row r="34" spans="2:4" ht="16" customHeight="1">
      <c r="B34" s="257"/>
      <c r="C34" s="47"/>
      <c r="D34" s="256"/>
    </row>
    <row r="35" spans="2:4" ht="16" customHeight="1">
      <c r="C35" s="256"/>
      <c r="D35" s="256"/>
    </row>
    <row r="36" spans="2:4" ht="16" customHeight="1"/>
    <row r="37" spans="2:4" ht="16" customHeight="1"/>
    <row r="38" spans="2:4" ht="16" customHeight="1"/>
    <row r="39" spans="2:4" ht="16" customHeight="1"/>
    <row r="40" spans="2:4" ht="16" customHeight="1"/>
    <row r="41" spans="2:4" ht="16" customHeight="1"/>
    <row r="42" spans="2:4" ht="16" customHeight="1"/>
    <row r="43" spans="2:4" ht="16" customHeight="1"/>
    <row r="44" spans="2:4" ht="16" customHeight="1"/>
    <row r="45" spans="2:4" ht="16" customHeight="1"/>
    <row r="46" spans="2:4" ht="16" customHeight="1"/>
    <row r="47" spans="2:4" ht="16" customHeight="1"/>
    <row r="48" spans="2:4" ht="16" customHeight="1"/>
    <row r="49" ht="16" customHeight="1"/>
    <row r="50" ht="16" customHeight="1"/>
    <row r="51" ht="16" customHeight="1"/>
    <row r="52" ht="16" customHeight="1"/>
    <row r="53" ht="16" customHeight="1"/>
    <row r="54" ht="16" customHeight="1"/>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E2EE45-191A-714D-A2F0-6BE7E4E6AB90}">
  <dimension ref="A1:M42"/>
  <sheetViews>
    <sheetView tabSelected="1" zoomScale="134" workbookViewId="0">
      <selection activeCell="D15" sqref="D15"/>
    </sheetView>
  </sheetViews>
  <sheetFormatPr baseColWidth="10" defaultRowHeight="16"/>
  <cols>
    <col min="1" max="6" width="14.83203125" customWidth="1"/>
    <col min="8" max="13" width="14.83203125" customWidth="1"/>
  </cols>
  <sheetData>
    <row r="1" spans="1:13" ht="21">
      <c r="A1" s="320" t="s">
        <v>584</v>
      </c>
    </row>
    <row r="2" spans="1:13">
      <c r="A2" t="s">
        <v>583</v>
      </c>
    </row>
    <row r="4" spans="1:13" ht="19">
      <c r="A4" s="316" t="s">
        <v>573</v>
      </c>
      <c r="B4" s="316"/>
      <c r="C4" s="316"/>
      <c r="D4" s="316"/>
      <c r="E4" s="316"/>
      <c r="F4" s="316"/>
      <c r="H4" s="316" t="s">
        <v>574</v>
      </c>
      <c r="I4" s="316"/>
      <c r="J4" s="316"/>
      <c r="K4" s="316"/>
      <c r="L4" s="316"/>
      <c r="M4" s="316"/>
    </row>
    <row r="6" spans="1:13">
      <c r="A6" s="317" t="s">
        <v>576</v>
      </c>
      <c r="B6" s="315"/>
      <c r="C6" s="315"/>
      <c r="D6" s="315"/>
      <c r="E6" s="315"/>
      <c r="F6" s="315"/>
      <c r="H6" s="317" t="s">
        <v>576</v>
      </c>
      <c r="I6" s="315"/>
      <c r="J6" s="315"/>
      <c r="K6" s="315"/>
      <c r="L6" s="315"/>
      <c r="M6" s="315"/>
    </row>
    <row r="7" spans="1:13">
      <c r="A7" t="s">
        <v>580</v>
      </c>
      <c r="C7" s="108">
        <v>66592</v>
      </c>
      <c r="H7" t="s">
        <v>580</v>
      </c>
      <c r="J7" s="108">
        <v>61857</v>
      </c>
    </row>
    <row r="8" spans="1:13">
      <c r="A8" t="s">
        <v>581</v>
      </c>
      <c r="C8" s="108">
        <v>215774000</v>
      </c>
      <c r="H8" t="s">
        <v>581</v>
      </c>
      <c r="J8" s="108">
        <v>185578508</v>
      </c>
    </row>
    <row r="9" spans="1:13">
      <c r="A9" t="s">
        <v>582</v>
      </c>
      <c r="C9" s="31">
        <v>3240.2390677558801</v>
      </c>
      <c r="H9" t="s">
        <v>582</v>
      </c>
      <c r="J9" s="31">
        <v>3000.12137672373</v>
      </c>
    </row>
    <row r="10" spans="1:13">
      <c r="B10" s="319" t="s">
        <v>564</v>
      </c>
      <c r="C10" s="319" t="s">
        <v>565</v>
      </c>
      <c r="D10" s="319" t="s">
        <v>578</v>
      </c>
      <c r="E10" s="319" t="s">
        <v>579</v>
      </c>
      <c r="F10" s="319" t="s">
        <v>566</v>
      </c>
      <c r="I10" s="319" t="s">
        <v>564</v>
      </c>
      <c r="J10" s="319" t="s">
        <v>565</v>
      </c>
      <c r="K10" s="319" t="s">
        <v>578</v>
      </c>
      <c r="L10" s="319" t="s">
        <v>579</v>
      </c>
      <c r="M10" s="319" t="s">
        <v>566</v>
      </c>
    </row>
    <row r="11" spans="1:13">
      <c r="A11" s="319" t="s">
        <v>567</v>
      </c>
      <c r="B11" s="108">
        <v>34803</v>
      </c>
      <c r="C11" s="108">
        <v>5186</v>
      </c>
      <c r="D11" s="318">
        <v>2623.96</v>
      </c>
      <c r="E11" s="318">
        <v>41.3</v>
      </c>
      <c r="F11" s="318">
        <v>62.034866999999998</v>
      </c>
      <c r="H11" s="319" t="s">
        <v>567</v>
      </c>
      <c r="I11" s="108">
        <v>34803</v>
      </c>
      <c r="J11" s="108">
        <v>1834</v>
      </c>
      <c r="K11" s="318">
        <v>2285.2399999999998</v>
      </c>
      <c r="L11" s="318">
        <v>44.11</v>
      </c>
      <c r="M11" s="318">
        <v>-10.22988</v>
      </c>
    </row>
    <row r="12" spans="1:13">
      <c r="A12" s="319" t="s">
        <v>568</v>
      </c>
      <c r="B12" s="108">
        <v>141830</v>
      </c>
      <c r="C12" s="108">
        <v>9112</v>
      </c>
      <c r="D12" s="318">
        <v>5670.84</v>
      </c>
      <c r="E12" s="318">
        <v>63.15</v>
      </c>
      <c r="F12" s="318">
        <v>54.491844999999998</v>
      </c>
      <c r="H12" s="319" t="s">
        <v>568</v>
      </c>
      <c r="I12" s="108">
        <v>141830</v>
      </c>
      <c r="J12" s="108">
        <v>5347</v>
      </c>
      <c r="K12" s="318">
        <v>5031.66</v>
      </c>
      <c r="L12" s="318">
        <v>66.27</v>
      </c>
      <c r="M12" s="318">
        <v>4.758413</v>
      </c>
    </row>
    <row r="13" spans="1:13">
      <c r="A13" s="319" t="s">
        <v>569</v>
      </c>
      <c r="B13" s="108">
        <v>667599</v>
      </c>
      <c r="C13" s="108">
        <v>27144</v>
      </c>
      <c r="D13" s="318">
        <v>22974.54</v>
      </c>
      <c r="E13" s="318">
        <v>127.09</v>
      </c>
      <c r="F13" s="318">
        <v>32.807144999999998</v>
      </c>
      <c r="H13" s="319" t="s">
        <v>569</v>
      </c>
      <c r="I13" s="108">
        <v>667599</v>
      </c>
      <c r="J13" s="108">
        <v>25223</v>
      </c>
      <c r="K13" s="318">
        <v>20539.16</v>
      </c>
      <c r="L13" s="318">
        <v>97.92</v>
      </c>
      <c r="M13" s="318">
        <v>47.833333000000003</v>
      </c>
    </row>
    <row r="14" spans="1:13">
      <c r="A14" s="319" t="s">
        <v>570</v>
      </c>
      <c r="B14" s="108">
        <v>25537</v>
      </c>
      <c r="C14" s="108">
        <v>1494</v>
      </c>
      <c r="D14" s="318">
        <v>1425.53</v>
      </c>
      <c r="E14" s="318">
        <v>33.32</v>
      </c>
      <c r="F14" s="318">
        <v>2.0549219999999999</v>
      </c>
      <c r="H14" s="319" t="s">
        <v>570</v>
      </c>
      <c r="I14" s="108">
        <v>25537</v>
      </c>
      <c r="J14" s="108">
        <v>1298</v>
      </c>
      <c r="K14" s="318">
        <v>1220.52</v>
      </c>
      <c r="L14" s="318">
        <v>33.770000000000003</v>
      </c>
      <c r="M14" s="318">
        <v>2.2943440000000002</v>
      </c>
    </row>
    <row r="15" spans="1:13">
      <c r="A15" s="319" t="s">
        <v>571</v>
      </c>
      <c r="B15" s="108">
        <v>56766</v>
      </c>
      <c r="C15" s="108">
        <v>3547</v>
      </c>
      <c r="D15" s="318">
        <v>3344.19</v>
      </c>
      <c r="E15" s="318">
        <v>56.3</v>
      </c>
      <c r="F15" s="318">
        <v>3.602309</v>
      </c>
      <c r="H15" s="319" t="s">
        <v>571</v>
      </c>
      <c r="I15" s="108">
        <v>56766</v>
      </c>
      <c r="J15" s="108">
        <v>3305</v>
      </c>
      <c r="K15" s="318">
        <v>2876.25</v>
      </c>
      <c r="L15" s="318">
        <v>47.67</v>
      </c>
      <c r="M15" s="318">
        <v>8.9941259999999996</v>
      </c>
    </row>
    <row r="16" spans="1:13">
      <c r="A16" s="319" t="s">
        <v>572</v>
      </c>
      <c r="B16" s="108">
        <v>192173</v>
      </c>
      <c r="C16" s="108">
        <v>6949</v>
      </c>
      <c r="D16" s="318">
        <v>5319</v>
      </c>
      <c r="E16" s="318">
        <v>70.88</v>
      </c>
      <c r="F16" s="318">
        <v>22.996614000000001</v>
      </c>
      <c r="H16" s="319" t="s">
        <v>572</v>
      </c>
      <c r="I16" s="108">
        <v>192173</v>
      </c>
      <c r="J16" s="108">
        <v>5483</v>
      </c>
      <c r="K16" s="318">
        <v>4599.9399999999996</v>
      </c>
      <c r="L16" s="318">
        <v>63.55</v>
      </c>
      <c r="M16" s="318">
        <v>13.895515</v>
      </c>
    </row>
    <row r="19" spans="1:13">
      <c r="A19" s="317" t="s">
        <v>575</v>
      </c>
      <c r="B19" s="315"/>
      <c r="C19" s="315"/>
      <c r="D19" s="315"/>
      <c r="E19" s="315"/>
      <c r="F19" s="315"/>
      <c r="H19" s="317" t="s">
        <v>575</v>
      </c>
      <c r="I19" s="315"/>
      <c r="J19" s="315"/>
      <c r="K19" s="315"/>
      <c r="L19" s="315"/>
      <c r="M19" s="315"/>
    </row>
    <row r="20" spans="1:13">
      <c r="A20" t="s">
        <v>580</v>
      </c>
      <c r="C20" s="108">
        <v>122144</v>
      </c>
      <c r="H20" t="s">
        <v>580</v>
      </c>
      <c r="J20" s="108">
        <v>109824</v>
      </c>
    </row>
    <row r="21" spans="1:13">
      <c r="A21" t="s">
        <v>581</v>
      </c>
      <c r="C21" s="108">
        <v>431104711</v>
      </c>
      <c r="H21" t="s">
        <v>581</v>
      </c>
      <c r="J21" s="108">
        <v>347278736</v>
      </c>
    </row>
    <row r="22" spans="1:13">
      <c r="A22" t="s">
        <v>582</v>
      </c>
      <c r="C22" s="31">
        <v>3529.47922943411</v>
      </c>
      <c r="H22" t="s">
        <v>582</v>
      </c>
      <c r="J22" s="31">
        <v>3162.13884032634</v>
      </c>
    </row>
    <row r="23" spans="1:13">
      <c r="B23" s="319" t="s">
        <v>564</v>
      </c>
      <c r="C23" s="319" t="s">
        <v>565</v>
      </c>
      <c r="D23" s="319" t="s">
        <v>578</v>
      </c>
      <c r="E23" s="319" t="s">
        <v>579</v>
      </c>
      <c r="F23" s="319" t="s">
        <v>566</v>
      </c>
      <c r="I23" s="319" t="s">
        <v>564</v>
      </c>
      <c r="J23" s="319" t="s">
        <v>565</v>
      </c>
      <c r="K23" s="319" t="s">
        <v>578</v>
      </c>
      <c r="L23" s="319" t="s">
        <v>579</v>
      </c>
      <c r="M23" s="319" t="s">
        <v>566</v>
      </c>
    </row>
    <row r="24" spans="1:13">
      <c r="A24" s="319" t="s">
        <v>567</v>
      </c>
      <c r="B24" s="108">
        <v>34803</v>
      </c>
      <c r="C24" s="108">
        <v>11844</v>
      </c>
      <c r="D24" s="318">
        <v>5730.23</v>
      </c>
      <c r="E24" s="318">
        <v>74.48</v>
      </c>
      <c r="F24" s="318">
        <v>82.086062999999996</v>
      </c>
      <c r="H24" s="319" t="s">
        <v>567</v>
      </c>
      <c r="I24" s="108">
        <v>34803</v>
      </c>
      <c r="J24" s="108">
        <v>2867</v>
      </c>
      <c r="K24" s="318">
        <v>4623.1899999999996</v>
      </c>
      <c r="L24" s="318">
        <v>62.9</v>
      </c>
      <c r="M24" s="318">
        <v>-27.920349999999999</v>
      </c>
    </row>
    <row r="25" spans="1:13">
      <c r="A25" s="319" t="s">
        <v>568</v>
      </c>
      <c r="B25" s="108">
        <v>141830</v>
      </c>
      <c r="C25" s="108">
        <v>20667</v>
      </c>
      <c r="D25" s="318">
        <v>11969.73</v>
      </c>
      <c r="E25" s="318">
        <v>120.89</v>
      </c>
      <c r="F25" s="318">
        <v>71.943668000000002</v>
      </c>
      <c r="H25" s="319" t="s">
        <v>568</v>
      </c>
      <c r="I25" s="108">
        <v>141830</v>
      </c>
      <c r="J25" s="108">
        <v>10384</v>
      </c>
      <c r="K25" s="318">
        <v>9987.73</v>
      </c>
      <c r="L25" s="318">
        <v>89.14</v>
      </c>
      <c r="M25" s="318">
        <v>4.4454789999999997</v>
      </c>
    </row>
    <row r="26" spans="1:13">
      <c r="A26" s="319" t="s">
        <v>569</v>
      </c>
      <c r="B26" s="108">
        <v>667599</v>
      </c>
      <c r="C26" s="108">
        <v>57047</v>
      </c>
      <c r="D26" s="318">
        <v>45407.839999999997</v>
      </c>
      <c r="E26" s="318">
        <v>148.72999999999999</v>
      </c>
      <c r="F26" s="318">
        <v>78.256975999999995</v>
      </c>
      <c r="H26" s="319" t="s">
        <v>569</v>
      </c>
      <c r="I26" s="108">
        <v>667599</v>
      </c>
      <c r="J26" s="108">
        <v>51579</v>
      </c>
      <c r="K26" s="318">
        <v>38507.089999999997</v>
      </c>
      <c r="L26" s="318">
        <v>135.03</v>
      </c>
      <c r="M26" s="318">
        <v>96.807450000000003</v>
      </c>
    </row>
    <row r="27" spans="1:13">
      <c r="A27" s="319" t="s">
        <v>570</v>
      </c>
      <c r="B27" s="108">
        <v>25537</v>
      </c>
      <c r="C27" s="108">
        <v>2931</v>
      </c>
      <c r="D27" s="318">
        <v>2812.34</v>
      </c>
      <c r="E27" s="318">
        <v>54.29</v>
      </c>
      <c r="F27" s="318">
        <v>2.18567</v>
      </c>
      <c r="H27" s="319" t="s">
        <v>570</v>
      </c>
      <c r="I27" s="108">
        <v>25537</v>
      </c>
      <c r="J27" s="108">
        <v>2456</v>
      </c>
      <c r="K27" s="318">
        <v>2268.23</v>
      </c>
      <c r="L27" s="318">
        <v>42.18</v>
      </c>
      <c r="M27" s="318">
        <v>4.4516359999999997</v>
      </c>
    </row>
    <row r="28" spans="1:13">
      <c r="A28" s="319" t="s">
        <v>571</v>
      </c>
      <c r="B28" s="108">
        <v>56766</v>
      </c>
      <c r="C28" s="108">
        <v>6609</v>
      </c>
      <c r="D28" s="318">
        <v>6473.92</v>
      </c>
      <c r="E28" s="318">
        <v>82.65</v>
      </c>
      <c r="F28" s="318">
        <v>1.6343620000000001</v>
      </c>
      <c r="H28" s="319" t="s">
        <v>571</v>
      </c>
      <c r="I28" s="108">
        <v>56766</v>
      </c>
      <c r="J28" s="108">
        <v>5952</v>
      </c>
      <c r="K28" s="318">
        <v>5248.57</v>
      </c>
      <c r="L28" s="318">
        <v>68.83</v>
      </c>
      <c r="M28" s="318">
        <v>10.219817000000001</v>
      </c>
    </row>
    <row r="29" spans="1:13">
      <c r="A29" s="319" t="s">
        <v>572</v>
      </c>
      <c r="B29" s="108">
        <v>192173</v>
      </c>
      <c r="C29" s="108">
        <v>15524</v>
      </c>
      <c r="D29" s="318">
        <v>11796.35</v>
      </c>
      <c r="E29" s="318">
        <v>100.33</v>
      </c>
      <c r="F29" s="318">
        <v>37.153891999999999</v>
      </c>
      <c r="H29" s="319" t="s">
        <v>572</v>
      </c>
      <c r="I29" s="108">
        <v>192173</v>
      </c>
      <c r="J29" s="108">
        <v>11008</v>
      </c>
      <c r="K29" s="318">
        <v>9501.7199999999993</v>
      </c>
      <c r="L29" s="318">
        <v>84.86</v>
      </c>
      <c r="M29" s="318">
        <v>17.750177000000001</v>
      </c>
    </row>
    <row r="32" spans="1:13">
      <c r="A32" s="317" t="s">
        <v>577</v>
      </c>
      <c r="B32" s="315"/>
      <c r="C32" s="315"/>
      <c r="D32" s="315"/>
      <c r="E32" s="315"/>
      <c r="F32" s="315"/>
      <c r="H32" s="317" t="s">
        <v>577</v>
      </c>
      <c r="I32" s="315"/>
      <c r="J32" s="315"/>
      <c r="K32" s="315"/>
      <c r="L32" s="315"/>
      <c r="M32" s="315"/>
    </row>
    <row r="33" spans="1:13">
      <c r="A33" t="s">
        <v>580</v>
      </c>
      <c r="C33" s="108">
        <v>37356</v>
      </c>
      <c r="H33" t="s">
        <v>580</v>
      </c>
      <c r="J33" s="108">
        <v>32686</v>
      </c>
    </row>
    <row r="34" spans="1:13">
      <c r="A34" t="s">
        <v>581</v>
      </c>
      <c r="C34" s="108">
        <v>165864538</v>
      </c>
      <c r="H34" t="s">
        <v>581</v>
      </c>
      <c r="J34" s="108">
        <v>126559502</v>
      </c>
    </row>
    <row r="35" spans="1:13">
      <c r="A35" t="s">
        <v>582</v>
      </c>
      <c r="C35" s="31">
        <v>4440.1043473605296</v>
      </c>
      <c r="H35" t="s">
        <v>582</v>
      </c>
      <c r="J35" s="31">
        <v>3871.9788900446601</v>
      </c>
    </row>
    <row r="36" spans="1:13">
      <c r="B36" s="319" t="s">
        <v>564</v>
      </c>
      <c r="C36" s="319" t="s">
        <v>565</v>
      </c>
      <c r="D36" s="319" t="s">
        <v>578</v>
      </c>
      <c r="E36" s="319" t="s">
        <v>579</v>
      </c>
      <c r="F36" s="319" t="s">
        <v>566</v>
      </c>
      <c r="I36" s="319" t="s">
        <v>564</v>
      </c>
      <c r="J36" s="319" t="s">
        <v>565</v>
      </c>
      <c r="K36" s="319" t="s">
        <v>578</v>
      </c>
      <c r="L36" s="319" t="s">
        <v>579</v>
      </c>
      <c r="M36" s="319" t="s">
        <v>566</v>
      </c>
    </row>
    <row r="37" spans="1:13">
      <c r="A37" s="319" t="s">
        <v>567</v>
      </c>
      <c r="B37" s="108">
        <v>34803</v>
      </c>
      <c r="C37" s="108">
        <v>4802</v>
      </c>
      <c r="D37" s="318">
        <v>2279.73</v>
      </c>
      <c r="E37" s="318">
        <v>43.41</v>
      </c>
      <c r="F37" s="318">
        <v>58.103431999999998</v>
      </c>
      <c r="H37" s="319" t="s">
        <v>567</v>
      </c>
      <c r="I37" s="108">
        <v>34803</v>
      </c>
      <c r="J37" s="108">
        <v>1321</v>
      </c>
      <c r="K37" s="318">
        <v>1764.22</v>
      </c>
      <c r="L37" s="318">
        <v>35.86</v>
      </c>
      <c r="M37" s="318">
        <v>-12.359731999999999</v>
      </c>
    </row>
    <row r="38" spans="1:13">
      <c r="A38" s="319" t="s">
        <v>568</v>
      </c>
      <c r="B38" s="108">
        <v>141830</v>
      </c>
      <c r="C38" s="108">
        <v>7829</v>
      </c>
      <c r="D38" s="318">
        <v>4507.99</v>
      </c>
      <c r="E38" s="318">
        <v>59.22</v>
      </c>
      <c r="F38" s="318">
        <v>56.079196000000003</v>
      </c>
      <c r="H38" s="319" t="s">
        <v>568</v>
      </c>
      <c r="I38" s="108">
        <v>141830</v>
      </c>
      <c r="J38" s="108">
        <v>3865</v>
      </c>
      <c r="K38" s="318">
        <v>3603.9</v>
      </c>
      <c r="L38" s="318">
        <v>53.72</v>
      </c>
      <c r="M38" s="318">
        <v>4.8603870000000002</v>
      </c>
    </row>
    <row r="39" spans="1:13">
      <c r="A39" s="319" t="s">
        <v>569</v>
      </c>
      <c r="B39" s="108">
        <v>667599</v>
      </c>
      <c r="C39" s="108">
        <v>18307</v>
      </c>
      <c r="D39" s="318">
        <v>15838.92</v>
      </c>
      <c r="E39" s="318">
        <v>78.62</v>
      </c>
      <c r="F39" s="318">
        <v>31.392520999999999</v>
      </c>
      <c r="H39" s="319" t="s">
        <v>569</v>
      </c>
      <c r="I39" s="108">
        <v>667599</v>
      </c>
      <c r="J39" s="108">
        <v>15912</v>
      </c>
      <c r="K39" s="318">
        <v>12958.89</v>
      </c>
      <c r="L39" s="318">
        <v>80.19</v>
      </c>
      <c r="M39" s="318">
        <v>36.826411999999998</v>
      </c>
    </row>
    <row r="40" spans="1:13">
      <c r="A40" s="319" t="s">
        <v>570</v>
      </c>
      <c r="B40" s="108">
        <v>25537</v>
      </c>
      <c r="C40" s="108">
        <v>941</v>
      </c>
      <c r="D40" s="318">
        <v>1070.21</v>
      </c>
      <c r="E40" s="318">
        <v>33.01</v>
      </c>
      <c r="F40" s="318">
        <v>-3.9142679999999999</v>
      </c>
      <c r="H40" s="319" t="s">
        <v>570</v>
      </c>
      <c r="I40" s="108">
        <v>25537</v>
      </c>
      <c r="J40" s="108">
        <v>746</v>
      </c>
      <c r="K40" s="318">
        <v>819.45</v>
      </c>
      <c r="L40" s="318">
        <v>29.61</v>
      </c>
      <c r="M40" s="318">
        <v>-2.4805809999999999</v>
      </c>
    </row>
    <row r="41" spans="1:13">
      <c r="A41" s="319" t="s">
        <v>571</v>
      </c>
      <c r="B41" s="108">
        <v>56766</v>
      </c>
      <c r="C41" s="108">
        <v>2003</v>
      </c>
      <c r="D41" s="318">
        <v>2411.87</v>
      </c>
      <c r="E41" s="318">
        <v>47.6</v>
      </c>
      <c r="F41" s="318">
        <v>-8.5897059999999996</v>
      </c>
      <c r="H41" s="319" t="s">
        <v>571</v>
      </c>
      <c r="I41" s="108">
        <v>56766</v>
      </c>
      <c r="J41" s="108">
        <v>1714</v>
      </c>
      <c r="K41" s="318">
        <v>1851.7</v>
      </c>
      <c r="L41" s="318">
        <v>36.85</v>
      </c>
      <c r="M41" s="318">
        <v>-3.7367710000000001</v>
      </c>
    </row>
    <row r="42" spans="1:13">
      <c r="A42" s="319" t="s">
        <v>572</v>
      </c>
      <c r="B42" s="108">
        <v>192173</v>
      </c>
      <c r="C42" s="108">
        <v>6541</v>
      </c>
      <c r="D42" s="318">
        <v>4873.2</v>
      </c>
      <c r="E42" s="318">
        <v>52.59</v>
      </c>
      <c r="F42" s="318">
        <v>31.713253000000002</v>
      </c>
      <c r="H42" s="319" t="s">
        <v>572</v>
      </c>
      <c r="I42" s="108">
        <v>192173</v>
      </c>
      <c r="J42" s="108">
        <v>4477</v>
      </c>
      <c r="K42" s="318">
        <v>3775.42</v>
      </c>
      <c r="L42" s="318">
        <v>50.61</v>
      </c>
      <c r="M42" s="318">
        <v>13.862477999999999</v>
      </c>
    </row>
  </sheetData>
  <mergeCells count="8">
    <mergeCell ref="A4:F4"/>
    <mergeCell ref="H4:M4"/>
    <mergeCell ref="A6:F6"/>
    <mergeCell ref="A19:F19"/>
    <mergeCell ref="A32:F32"/>
    <mergeCell ref="H6:M6"/>
    <mergeCell ref="H19:M19"/>
    <mergeCell ref="H32:M3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611FC-7AE2-0044-9BB7-6DB50AC8D55B}">
  <dimension ref="A1:L137"/>
  <sheetViews>
    <sheetView topLeftCell="A73" workbookViewId="0">
      <selection activeCell="E106" sqref="E106"/>
    </sheetView>
  </sheetViews>
  <sheetFormatPr baseColWidth="10" defaultRowHeight="16"/>
  <sheetData>
    <row r="1" spans="1:12">
      <c r="A1" s="259" t="s">
        <v>245</v>
      </c>
      <c r="B1" s="260" t="s">
        <v>246</v>
      </c>
      <c r="C1" s="260" t="s">
        <v>247</v>
      </c>
      <c r="D1" s="260" t="s">
        <v>248</v>
      </c>
      <c r="E1" s="260" t="s">
        <v>249</v>
      </c>
      <c r="F1" s="260" t="s">
        <v>250</v>
      </c>
      <c r="G1" s="260" t="s">
        <v>251</v>
      </c>
      <c r="H1" s="260" t="s">
        <v>252</v>
      </c>
      <c r="I1" s="260" t="s">
        <v>253</v>
      </c>
      <c r="J1" s="260" t="s">
        <v>254</v>
      </c>
      <c r="K1" s="260" t="s">
        <v>255</v>
      </c>
      <c r="L1" s="260" t="s">
        <v>256</v>
      </c>
    </row>
    <row r="2" spans="1:12">
      <c r="A2" s="261" t="s">
        <v>257</v>
      </c>
      <c r="B2" s="262" t="s">
        <v>258</v>
      </c>
      <c r="C2" s="261">
        <v>2015</v>
      </c>
      <c r="D2" s="261">
        <v>295</v>
      </c>
      <c r="E2" s="261"/>
      <c r="F2" s="261"/>
      <c r="G2" s="261"/>
      <c r="H2" s="261"/>
      <c r="I2" s="261" t="s">
        <v>259</v>
      </c>
      <c r="J2" s="261" t="s">
        <v>39</v>
      </c>
      <c r="K2" s="261" t="s">
        <v>260</v>
      </c>
      <c r="L2" s="261" t="s">
        <v>261</v>
      </c>
    </row>
    <row r="3" spans="1:12">
      <c r="A3" s="261" t="s">
        <v>262</v>
      </c>
      <c r="B3" s="262" t="s">
        <v>263</v>
      </c>
      <c r="C3" s="261">
        <v>2015</v>
      </c>
      <c r="D3" s="261">
        <v>100</v>
      </c>
      <c r="E3" s="261" t="s">
        <v>264</v>
      </c>
      <c r="F3" s="261">
        <v>0</v>
      </c>
      <c r="G3" s="261" t="s">
        <v>265</v>
      </c>
      <c r="H3" s="261" t="s">
        <v>51</v>
      </c>
      <c r="I3" s="261" t="s">
        <v>266</v>
      </c>
      <c r="J3" s="262" t="s">
        <v>267</v>
      </c>
      <c r="K3" s="261" t="s">
        <v>268</v>
      </c>
      <c r="L3" s="261" t="s">
        <v>269</v>
      </c>
    </row>
    <row r="4" spans="1:12">
      <c r="A4" s="261" t="s">
        <v>270</v>
      </c>
      <c r="B4" s="262" t="s">
        <v>271</v>
      </c>
      <c r="C4" s="261">
        <v>2016</v>
      </c>
      <c r="D4" s="261">
        <v>495</v>
      </c>
      <c r="E4" s="261" t="s">
        <v>272</v>
      </c>
      <c r="F4" s="261">
        <v>0</v>
      </c>
      <c r="G4" s="261" t="s">
        <v>265</v>
      </c>
      <c r="H4" s="261" t="s">
        <v>51</v>
      </c>
      <c r="I4" s="261" t="s">
        <v>266</v>
      </c>
      <c r="J4" s="262" t="s">
        <v>273</v>
      </c>
      <c r="K4" s="261" t="s">
        <v>274</v>
      </c>
      <c r="L4" s="261" t="s">
        <v>275</v>
      </c>
    </row>
    <row r="5" spans="1:12">
      <c r="A5" s="261" t="s">
        <v>276</v>
      </c>
      <c r="B5" s="262" t="s">
        <v>277</v>
      </c>
      <c r="C5" s="261">
        <v>2016</v>
      </c>
      <c r="D5" s="261">
        <v>26</v>
      </c>
      <c r="E5" s="261"/>
      <c r="F5" s="261"/>
      <c r="G5" s="261"/>
      <c r="H5" s="261"/>
      <c r="I5" s="261" t="s">
        <v>259</v>
      </c>
      <c r="J5" s="261" t="s">
        <v>39</v>
      </c>
      <c r="K5" s="261" t="s">
        <v>278</v>
      </c>
      <c r="L5" s="261" t="s">
        <v>279</v>
      </c>
    </row>
    <row r="6" spans="1:12">
      <c r="A6" s="261" t="s">
        <v>280</v>
      </c>
      <c r="B6" s="262" t="s">
        <v>281</v>
      </c>
      <c r="C6" s="261">
        <v>2016</v>
      </c>
      <c r="D6" s="261">
        <v>224</v>
      </c>
      <c r="E6" s="261"/>
      <c r="F6" s="261"/>
      <c r="G6" s="261"/>
      <c r="H6" s="261"/>
      <c r="I6" s="261" t="s">
        <v>259</v>
      </c>
      <c r="J6" s="261" t="s">
        <v>39</v>
      </c>
      <c r="K6" s="261" t="s">
        <v>278</v>
      </c>
      <c r="L6" s="261" t="s">
        <v>282</v>
      </c>
    </row>
    <row r="7" spans="1:12">
      <c r="A7" s="261" t="s">
        <v>283</v>
      </c>
      <c r="B7" s="262" t="s">
        <v>284</v>
      </c>
      <c r="C7" s="261">
        <v>2016</v>
      </c>
      <c r="D7" s="261">
        <v>46</v>
      </c>
      <c r="E7" s="261"/>
      <c r="F7" s="261"/>
      <c r="G7" s="261"/>
      <c r="H7" s="261"/>
      <c r="I7" s="261" t="s">
        <v>259</v>
      </c>
      <c r="J7" s="261" t="s">
        <v>39</v>
      </c>
      <c r="K7" s="261" t="s">
        <v>285</v>
      </c>
      <c r="L7" s="261" t="s">
        <v>286</v>
      </c>
    </row>
    <row r="8" spans="1:12">
      <c r="A8" s="261" t="s">
        <v>287</v>
      </c>
      <c r="B8" s="262" t="s">
        <v>288</v>
      </c>
      <c r="C8" s="261">
        <v>2017</v>
      </c>
      <c r="D8" s="261">
        <v>155</v>
      </c>
      <c r="E8" s="261" t="s">
        <v>289</v>
      </c>
      <c r="F8" s="261">
        <v>0</v>
      </c>
      <c r="G8" s="261" t="s">
        <v>265</v>
      </c>
      <c r="H8" s="261" t="s">
        <v>51</v>
      </c>
      <c r="I8" s="261" t="s">
        <v>266</v>
      </c>
      <c r="J8" s="262" t="s">
        <v>290</v>
      </c>
      <c r="K8" s="261" t="s">
        <v>291</v>
      </c>
      <c r="L8" s="261" t="s">
        <v>292</v>
      </c>
    </row>
    <row r="9" spans="1:12">
      <c r="A9" s="261" t="s">
        <v>293</v>
      </c>
      <c r="B9" s="262" t="s">
        <v>294</v>
      </c>
      <c r="C9" s="261">
        <v>2017</v>
      </c>
      <c r="D9" s="261">
        <v>527</v>
      </c>
      <c r="E9" s="261"/>
      <c r="F9" s="261"/>
      <c r="G9" s="261"/>
      <c r="H9" s="261"/>
      <c r="I9" s="261" t="s">
        <v>259</v>
      </c>
      <c r="J9" s="261" t="s">
        <v>39</v>
      </c>
      <c r="K9" s="261" t="s">
        <v>295</v>
      </c>
      <c r="L9" s="261" t="s">
        <v>296</v>
      </c>
    </row>
    <row r="10" spans="1:12">
      <c r="A10" s="261" t="s">
        <v>297</v>
      </c>
      <c r="B10" s="262" t="s">
        <v>298</v>
      </c>
      <c r="C10" s="261">
        <v>2017</v>
      </c>
      <c r="D10" s="261">
        <v>69</v>
      </c>
      <c r="E10" s="261" t="s">
        <v>299</v>
      </c>
      <c r="F10" s="261">
        <v>0</v>
      </c>
      <c r="G10" s="261" t="s">
        <v>265</v>
      </c>
      <c r="H10" s="261" t="s">
        <v>51</v>
      </c>
      <c r="I10" s="261" t="s">
        <v>266</v>
      </c>
      <c r="J10" s="262" t="s">
        <v>300</v>
      </c>
      <c r="K10" s="261" t="s">
        <v>301</v>
      </c>
      <c r="L10" s="261" t="s">
        <v>302</v>
      </c>
    </row>
    <row r="11" spans="1:12">
      <c r="A11" s="261" t="s">
        <v>303</v>
      </c>
      <c r="B11" s="262" t="s">
        <v>304</v>
      </c>
      <c r="C11" s="261">
        <v>2017</v>
      </c>
      <c r="D11" s="261">
        <v>40</v>
      </c>
      <c r="E11" s="261" t="s">
        <v>305</v>
      </c>
      <c r="F11" s="261">
        <v>0</v>
      </c>
      <c r="G11" s="261" t="s">
        <v>265</v>
      </c>
      <c r="H11" s="261" t="s">
        <v>51</v>
      </c>
      <c r="I11" s="261" t="s">
        <v>266</v>
      </c>
      <c r="J11" s="262" t="s">
        <v>273</v>
      </c>
      <c r="K11" s="261" t="s">
        <v>278</v>
      </c>
      <c r="L11" s="261" t="s">
        <v>306</v>
      </c>
    </row>
    <row r="12" spans="1:12">
      <c r="A12" s="261" t="s">
        <v>307</v>
      </c>
      <c r="B12" s="262" t="s">
        <v>308</v>
      </c>
      <c r="C12" s="261">
        <v>2017</v>
      </c>
      <c r="D12" s="261">
        <v>123</v>
      </c>
      <c r="E12" s="261" t="s">
        <v>309</v>
      </c>
      <c r="F12" s="261">
        <v>0</v>
      </c>
      <c r="G12" s="261" t="s">
        <v>265</v>
      </c>
      <c r="H12" s="261" t="s">
        <v>51</v>
      </c>
      <c r="I12" s="261" t="s">
        <v>310</v>
      </c>
      <c r="J12" s="261" t="s">
        <v>310</v>
      </c>
      <c r="K12" s="261" t="s">
        <v>311</v>
      </c>
      <c r="L12" s="261" t="s">
        <v>312</v>
      </c>
    </row>
    <row r="13" spans="1:12">
      <c r="A13" s="261" t="s">
        <v>313</v>
      </c>
      <c r="B13" s="262" t="s">
        <v>314</v>
      </c>
      <c r="C13" s="261">
        <v>2018</v>
      </c>
      <c r="D13" s="261">
        <v>14</v>
      </c>
      <c r="E13" s="261" t="s">
        <v>315</v>
      </c>
      <c r="F13" s="261">
        <v>0</v>
      </c>
      <c r="G13" s="261" t="s">
        <v>265</v>
      </c>
      <c r="H13" s="261" t="s">
        <v>51</v>
      </c>
      <c r="I13" s="261" t="s">
        <v>266</v>
      </c>
      <c r="J13" s="261" t="s">
        <v>39</v>
      </c>
      <c r="K13" s="261" t="s">
        <v>316</v>
      </c>
      <c r="L13" s="261" t="s">
        <v>317</v>
      </c>
    </row>
    <row r="14" spans="1:12">
      <c r="A14" s="261" t="s">
        <v>318</v>
      </c>
      <c r="B14" s="262" t="s">
        <v>319</v>
      </c>
      <c r="C14" s="261">
        <v>2018</v>
      </c>
      <c r="D14" s="261">
        <v>48</v>
      </c>
      <c r="E14" s="261" t="s">
        <v>320</v>
      </c>
      <c r="F14" s="261">
        <v>1</v>
      </c>
      <c r="G14" s="261" t="s">
        <v>265</v>
      </c>
      <c r="H14" s="261" t="s">
        <v>51</v>
      </c>
      <c r="I14" s="261" t="s">
        <v>266</v>
      </c>
      <c r="J14" s="262" t="s">
        <v>321</v>
      </c>
      <c r="K14" s="261" t="s">
        <v>268</v>
      </c>
      <c r="L14" s="261" t="s">
        <v>322</v>
      </c>
    </row>
    <row r="15" spans="1:12">
      <c r="A15" s="261" t="s">
        <v>323</v>
      </c>
      <c r="B15" s="262" t="s">
        <v>324</v>
      </c>
      <c r="C15" s="261">
        <v>2018</v>
      </c>
      <c r="D15" s="261">
        <v>33</v>
      </c>
      <c r="E15" s="261" t="s">
        <v>325</v>
      </c>
      <c r="F15" s="261">
        <v>1</v>
      </c>
      <c r="G15" s="261" t="s">
        <v>265</v>
      </c>
      <c r="H15" s="261" t="s">
        <v>51</v>
      </c>
      <c r="I15" s="261" t="s">
        <v>266</v>
      </c>
      <c r="J15" s="262" t="s">
        <v>326</v>
      </c>
      <c r="K15" s="261" t="s">
        <v>268</v>
      </c>
      <c r="L15" s="261" t="s">
        <v>327</v>
      </c>
    </row>
    <row r="16" spans="1:12">
      <c r="A16" s="261" t="s">
        <v>328</v>
      </c>
      <c r="B16" s="262" t="s">
        <v>329</v>
      </c>
      <c r="C16" s="261">
        <v>2018</v>
      </c>
      <c r="D16" s="261">
        <v>50</v>
      </c>
      <c r="E16" s="261"/>
      <c r="F16" s="261"/>
      <c r="G16" s="261"/>
      <c r="H16" s="261"/>
      <c r="I16" s="261" t="s">
        <v>11</v>
      </c>
      <c r="J16" s="261" t="s">
        <v>39</v>
      </c>
      <c r="K16" s="261" t="s">
        <v>330</v>
      </c>
      <c r="L16" s="261" t="s">
        <v>331</v>
      </c>
    </row>
    <row r="17" spans="1:12">
      <c r="A17" s="261" t="s">
        <v>332</v>
      </c>
      <c r="B17" s="262" t="s">
        <v>333</v>
      </c>
      <c r="C17" s="261">
        <v>2018</v>
      </c>
      <c r="D17" s="261">
        <v>8</v>
      </c>
      <c r="E17" s="261"/>
      <c r="F17" s="261"/>
      <c r="G17" s="261"/>
      <c r="H17" s="261"/>
      <c r="I17" s="261" t="s">
        <v>334</v>
      </c>
      <c r="J17" s="261" t="s">
        <v>39</v>
      </c>
      <c r="K17" s="261" t="s">
        <v>335</v>
      </c>
      <c r="L17" s="261" t="s">
        <v>336</v>
      </c>
    </row>
    <row r="18" spans="1:12">
      <c r="A18" s="261" t="s">
        <v>337</v>
      </c>
      <c r="B18" s="262" t="s">
        <v>338</v>
      </c>
      <c r="C18" s="261">
        <v>2018</v>
      </c>
      <c r="D18" s="261">
        <v>37</v>
      </c>
      <c r="E18" s="261" t="s">
        <v>339</v>
      </c>
      <c r="F18" s="261" t="s">
        <v>340</v>
      </c>
      <c r="G18" s="261" t="s">
        <v>341</v>
      </c>
      <c r="H18" s="261" t="s">
        <v>51</v>
      </c>
      <c r="I18" s="261" t="s">
        <v>266</v>
      </c>
      <c r="J18" s="262" t="s">
        <v>342</v>
      </c>
      <c r="K18" s="261" t="s">
        <v>268</v>
      </c>
      <c r="L18" s="261" t="s">
        <v>343</v>
      </c>
    </row>
    <row r="19" spans="1:12">
      <c r="A19" s="261" t="s">
        <v>344</v>
      </c>
      <c r="B19" s="262" t="s">
        <v>345</v>
      </c>
      <c r="C19" s="261">
        <v>2018</v>
      </c>
      <c r="D19" s="261">
        <v>55</v>
      </c>
      <c r="E19" s="261" t="s">
        <v>346</v>
      </c>
      <c r="F19" s="261">
        <v>0</v>
      </c>
      <c r="G19" s="261" t="s">
        <v>265</v>
      </c>
      <c r="H19" s="261" t="s">
        <v>51</v>
      </c>
      <c r="I19" s="261" t="s">
        <v>266</v>
      </c>
      <c r="J19" s="262" t="s">
        <v>347</v>
      </c>
      <c r="K19" s="261" t="s">
        <v>268</v>
      </c>
      <c r="L19" s="261" t="s">
        <v>348</v>
      </c>
    </row>
    <row r="20" spans="1:12">
      <c r="A20" s="261" t="s">
        <v>349</v>
      </c>
      <c r="B20" s="262" t="s">
        <v>350</v>
      </c>
      <c r="C20" s="261">
        <v>2018</v>
      </c>
      <c r="D20" s="261">
        <v>29</v>
      </c>
      <c r="E20" s="261" t="s">
        <v>351</v>
      </c>
      <c r="F20" s="261" t="s">
        <v>340</v>
      </c>
      <c r="G20" s="261" t="s">
        <v>341</v>
      </c>
      <c r="H20" s="261" t="s">
        <v>51</v>
      </c>
      <c r="I20" s="261" t="s">
        <v>266</v>
      </c>
      <c r="J20" s="262" t="s">
        <v>352</v>
      </c>
      <c r="K20" s="261" t="s">
        <v>353</v>
      </c>
      <c r="L20" s="261" t="s">
        <v>354</v>
      </c>
    </row>
    <row r="21" spans="1:12">
      <c r="A21" s="261" t="s">
        <v>355</v>
      </c>
      <c r="B21" s="262" t="s">
        <v>356</v>
      </c>
      <c r="C21" s="261">
        <v>2018</v>
      </c>
      <c r="D21" s="261">
        <v>82</v>
      </c>
      <c r="E21" s="261" t="s">
        <v>357</v>
      </c>
      <c r="F21" s="261">
        <v>1</v>
      </c>
      <c r="G21" s="261" t="s">
        <v>265</v>
      </c>
      <c r="H21" s="261" t="s">
        <v>358</v>
      </c>
      <c r="I21" s="261" t="s">
        <v>266</v>
      </c>
      <c r="J21" s="262" t="s">
        <v>359</v>
      </c>
      <c r="K21" s="261" t="s">
        <v>301</v>
      </c>
      <c r="L21" s="261" t="s">
        <v>360</v>
      </c>
    </row>
    <row r="22" spans="1:12">
      <c r="A22" s="261" t="s">
        <v>361</v>
      </c>
      <c r="B22" s="262" t="s">
        <v>362</v>
      </c>
      <c r="C22" s="261">
        <v>2018</v>
      </c>
      <c r="D22" s="261">
        <v>26</v>
      </c>
      <c r="E22" s="261"/>
      <c r="F22" s="261"/>
      <c r="G22" s="261"/>
      <c r="H22" s="261"/>
      <c r="I22" s="261" t="s">
        <v>334</v>
      </c>
      <c r="J22" s="261" t="s">
        <v>39</v>
      </c>
      <c r="K22" s="261" t="s">
        <v>363</v>
      </c>
      <c r="L22" s="261" t="s">
        <v>364</v>
      </c>
    </row>
    <row r="23" spans="1:12">
      <c r="A23" s="261" t="s">
        <v>365</v>
      </c>
      <c r="B23" s="262" t="s">
        <v>366</v>
      </c>
      <c r="C23" s="261">
        <v>2018</v>
      </c>
      <c r="D23" s="261">
        <v>51</v>
      </c>
      <c r="E23" s="261" t="s">
        <v>367</v>
      </c>
      <c r="F23" s="261" t="s">
        <v>340</v>
      </c>
      <c r="G23" s="261" t="s">
        <v>341</v>
      </c>
      <c r="H23" s="261" t="s">
        <v>51</v>
      </c>
      <c r="I23" s="261" t="s">
        <v>266</v>
      </c>
      <c r="J23" s="262" t="s">
        <v>368</v>
      </c>
      <c r="K23" s="261" t="s">
        <v>369</v>
      </c>
      <c r="L23" s="261" t="s">
        <v>370</v>
      </c>
    </row>
    <row r="24" spans="1:12">
      <c r="A24" s="261" t="s">
        <v>371</v>
      </c>
      <c r="B24" s="262" t="s">
        <v>372</v>
      </c>
      <c r="C24" s="261">
        <v>2019</v>
      </c>
      <c r="D24" s="261">
        <v>1</v>
      </c>
      <c r="E24" s="261"/>
      <c r="F24" s="261"/>
      <c r="G24" s="261"/>
      <c r="H24" s="261"/>
      <c r="I24" s="261" t="s">
        <v>334</v>
      </c>
      <c r="J24" s="261" t="s">
        <v>39</v>
      </c>
      <c r="K24" s="261" t="s">
        <v>373</v>
      </c>
      <c r="L24" s="261" t="s">
        <v>374</v>
      </c>
    </row>
    <row r="25" spans="1:12">
      <c r="A25" s="261" t="s">
        <v>375</v>
      </c>
      <c r="B25" s="262" t="s">
        <v>376</v>
      </c>
      <c r="C25" s="261">
        <v>2019</v>
      </c>
      <c r="D25" s="261">
        <v>14</v>
      </c>
      <c r="E25" s="261" t="s">
        <v>377</v>
      </c>
      <c r="F25" s="261">
        <v>0</v>
      </c>
      <c r="G25" s="261" t="s">
        <v>265</v>
      </c>
      <c r="H25" s="261" t="s">
        <v>51</v>
      </c>
      <c r="I25" s="261" t="s">
        <v>266</v>
      </c>
      <c r="J25" s="262" t="s">
        <v>378</v>
      </c>
      <c r="K25" s="261" t="s">
        <v>369</v>
      </c>
      <c r="L25" s="261" t="s">
        <v>379</v>
      </c>
    </row>
    <row r="26" spans="1:12">
      <c r="A26" s="261" t="s">
        <v>380</v>
      </c>
      <c r="B26" s="262" t="s">
        <v>381</v>
      </c>
      <c r="C26" s="261">
        <v>2019</v>
      </c>
      <c r="D26" s="261">
        <v>12</v>
      </c>
      <c r="E26" s="261"/>
      <c r="F26" s="261"/>
      <c r="G26" s="261"/>
      <c r="H26" s="261"/>
      <c r="I26" s="261" t="s">
        <v>334</v>
      </c>
      <c r="J26" s="261" t="s">
        <v>39</v>
      </c>
      <c r="K26" s="261" t="s">
        <v>382</v>
      </c>
      <c r="L26" s="261" t="s">
        <v>383</v>
      </c>
    </row>
    <row r="27" spans="1:12">
      <c r="A27" s="261" t="s">
        <v>384</v>
      </c>
      <c r="B27" s="262" t="s">
        <v>385</v>
      </c>
      <c r="C27" s="261">
        <v>2019</v>
      </c>
      <c r="D27" s="261">
        <v>52</v>
      </c>
      <c r="E27" s="261"/>
      <c r="F27" s="261"/>
      <c r="G27" s="261"/>
      <c r="H27" s="261"/>
      <c r="I27" s="261" t="s">
        <v>334</v>
      </c>
      <c r="J27" s="261" t="s">
        <v>39</v>
      </c>
      <c r="K27" s="261" t="s">
        <v>386</v>
      </c>
      <c r="L27" s="261" t="s">
        <v>387</v>
      </c>
    </row>
    <row r="28" spans="1:12">
      <c r="A28" s="261" t="s">
        <v>388</v>
      </c>
      <c r="B28" s="262" t="s">
        <v>389</v>
      </c>
      <c r="C28" s="261">
        <v>2019</v>
      </c>
      <c r="D28" s="261">
        <v>16</v>
      </c>
      <c r="E28" s="261"/>
      <c r="F28" s="261"/>
      <c r="G28" s="261"/>
      <c r="H28" s="261"/>
      <c r="I28" s="261" t="s">
        <v>334</v>
      </c>
      <c r="J28" s="261" t="s">
        <v>39</v>
      </c>
      <c r="K28" s="261" t="s">
        <v>278</v>
      </c>
      <c r="L28" s="261" t="s">
        <v>390</v>
      </c>
    </row>
    <row r="29" spans="1:12">
      <c r="A29" s="261" t="s">
        <v>391</v>
      </c>
      <c r="B29" s="262" t="s">
        <v>392</v>
      </c>
      <c r="C29" s="261">
        <v>2019</v>
      </c>
      <c r="D29" s="261">
        <v>97</v>
      </c>
      <c r="E29" s="261"/>
      <c r="F29" s="261"/>
      <c r="G29" s="261"/>
      <c r="H29" s="261"/>
      <c r="I29" s="261" t="s">
        <v>334</v>
      </c>
      <c r="J29" s="261" t="s">
        <v>39</v>
      </c>
      <c r="K29" s="261" t="s">
        <v>268</v>
      </c>
      <c r="L29" s="261" t="s">
        <v>393</v>
      </c>
    </row>
    <row r="30" spans="1:12">
      <c r="A30" s="261" t="s">
        <v>394</v>
      </c>
      <c r="B30" s="262" t="s">
        <v>395</v>
      </c>
      <c r="C30" s="261">
        <v>2019</v>
      </c>
      <c r="D30" s="261">
        <v>14</v>
      </c>
      <c r="E30" s="261"/>
      <c r="F30" s="261"/>
      <c r="G30" s="261"/>
      <c r="H30" s="261"/>
      <c r="I30" s="261" t="s">
        <v>334</v>
      </c>
      <c r="J30" s="261" t="s">
        <v>39</v>
      </c>
      <c r="K30" s="261" t="s">
        <v>396</v>
      </c>
      <c r="L30" s="261" t="s">
        <v>397</v>
      </c>
    </row>
    <row r="31" spans="1:12">
      <c r="A31" s="261" t="s">
        <v>398</v>
      </c>
      <c r="B31" s="262" t="s">
        <v>399</v>
      </c>
      <c r="C31" s="261">
        <v>2019</v>
      </c>
      <c r="D31" s="261">
        <v>5</v>
      </c>
      <c r="E31" s="261"/>
      <c r="F31" s="261"/>
      <c r="G31" s="261"/>
      <c r="H31" s="261"/>
      <c r="I31" s="261" t="s">
        <v>259</v>
      </c>
      <c r="J31" s="261" t="s">
        <v>39</v>
      </c>
      <c r="K31" s="261" t="s">
        <v>382</v>
      </c>
      <c r="L31" s="261" t="s">
        <v>400</v>
      </c>
    </row>
    <row r="32" spans="1:12">
      <c r="A32" s="261" t="s">
        <v>401</v>
      </c>
      <c r="B32" s="262" t="s">
        <v>402</v>
      </c>
      <c r="C32" s="261">
        <v>2019</v>
      </c>
      <c r="D32" s="261">
        <v>18</v>
      </c>
      <c r="E32" s="261"/>
      <c r="F32" s="261"/>
      <c r="G32" s="261"/>
      <c r="H32" s="261"/>
      <c r="I32" s="261" t="s">
        <v>334</v>
      </c>
      <c r="J32" s="261" t="s">
        <v>39</v>
      </c>
      <c r="K32" s="261" t="s">
        <v>268</v>
      </c>
      <c r="L32" s="261" t="s">
        <v>403</v>
      </c>
    </row>
    <row r="33" spans="1:12">
      <c r="A33" s="261" t="s">
        <v>404</v>
      </c>
      <c r="B33" s="262" t="s">
        <v>405</v>
      </c>
      <c r="C33" s="261">
        <v>2019</v>
      </c>
      <c r="D33" s="261">
        <v>13</v>
      </c>
      <c r="E33" s="261"/>
      <c r="F33" s="261"/>
      <c r="G33" s="261"/>
      <c r="H33" s="261"/>
      <c r="I33" s="261" t="s">
        <v>334</v>
      </c>
      <c r="J33" s="261" t="s">
        <v>39</v>
      </c>
      <c r="K33" s="261" t="s">
        <v>285</v>
      </c>
      <c r="L33" s="261" t="s">
        <v>406</v>
      </c>
    </row>
    <row r="34" spans="1:12">
      <c r="A34" s="261" t="s">
        <v>407</v>
      </c>
      <c r="B34" s="262" t="s">
        <v>408</v>
      </c>
      <c r="C34" s="261">
        <v>2020</v>
      </c>
      <c r="D34" s="261">
        <v>17</v>
      </c>
      <c r="E34" s="261" t="s">
        <v>409</v>
      </c>
      <c r="F34" s="261">
        <v>0</v>
      </c>
      <c r="G34" s="261" t="s">
        <v>265</v>
      </c>
      <c r="H34" s="261" t="s">
        <v>358</v>
      </c>
      <c r="I34" s="261" t="s">
        <v>266</v>
      </c>
      <c r="J34" s="262" t="s">
        <v>410</v>
      </c>
      <c r="K34" s="261" t="s">
        <v>411</v>
      </c>
      <c r="L34" s="261" t="s">
        <v>412</v>
      </c>
    </row>
    <row r="35" spans="1:12">
      <c r="A35" s="261" t="s">
        <v>413</v>
      </c>
      <c r="B35" s="262" t="s">
        <v>414</v>
      </c>
      <c r="C35" s="261">
        <v>2020</v>
      </c>
      <c r="D35" s="261">
        <v>64</v>
      </c>
      <c r="E35" s="261" t="s">
        <v>415</v>
      </c>
      <c r="F35" s="261">
        <v>0</v>
      </c>
      <c r="G35" s="261" t="s">
        <v>265</v>
      </c>
      <c r="H35" s="261" t="s">
        <v>51</v>
      </c>
      <c r="I35" s="261" t="s">
        <v>266</v>
      </c>
      <c r="J35" s="262" t="s">
        <v>416</v>
      </c>
      <c r="K35" s="261" t="s">
        <v>369</v>
      </c>
      <c r="L35" s="261" t="s">
        <v>417</v>
      </c>
    </row>
    <row r="36" spans="1:12">
      <c r="A36" s="261" t="s">
        <v>418</v>
      </c>
      <c r="B36" s="262" t="s">
        <v>419</v>
      </c>
      <c r="C36" s="261">
        <v>2020</v>
      </c>
      <c r="D36" s="261">
        <v>14</v>
      </c>
      <c r="E36" s="261" t="s">
        <v>420</v>
      </c>
      <c r="F36" s="261">
        <v>0</v>
      </c>
      <c r="G36" s="261" t="s">
        <v>265</v>
      </c>
      <c r="H36" s="261" t="s">
        <v>51</v>
      </c>
      <c r="I36" s="261" t="s">
        <v>266</v>
      </c>
      <c r="J36" s="262" t="s">
        <v>421</v>
      </c>
      <c r="K36" s="261" t="s">
        <v>278</v>
      </c>
      <c r="L36" s="261" t="s">
        <v>422</v>
      </c>
    </row>
    <row r="37" spans="1:12">
      <c r="A37" s="261" t="s">
        <v>423</v>
      </c>
      <c r="B37" s="262" t="s">
        <v>424</v>
      </c>
      <c r="C37" s="261">
        <v>2020</v>
      </c>
      <c r="D37" s="261">
        <v>8</v>
      </c>
      <c r="E37" s="261"/>
      <c r="F37" s="261"/>
      <c r="G37" s="261"/>
      <c r="H37" s="261"/>
      <c r="I37" s="261" t="s">
        <v>334</v>
      </c>
      <c r="J37" s="261" t="s">
        <v>39</v>
      </c>
      <c r="K37" s="261" t="s">
        <v>386</v>
      </c>
      <c r="L37" s="261" t="s">
        <v>425</v>
      </c>
    </row>
    <row r="38" spans="1:12">
      <c r="A38" s="261" t="s">
        <v>426</v>
      </c>
      <c r="B38" s="262" t="s">
        <v>427</v>
      </c>
      <c r="C38" s="261">
        <v>2020</v>
      </c>
      <c r="D38" s="261">
        <v>49</v>
      </c>
      <c r="E38" s="261"/>
      <c r="F38" s="261"/>
      <c r="G38" s="261"/>
      <c r="H38" s="261"/>
      <c r="I38" s="261" t="s">
        <v>334</v>
      </c>
      <c r="J38" s="261" t="s">
        <v>39</v>
      </c>
      <c r="K38" s="261" t="s">
        <v>268</v>
      </c>
      <c r="L38" s="261" t="s">
        <v>428</v>
      </c>
    </row>
    <row r="39" spans="1:12">
      <c r="A39" s="261" t="s">
        <v>429</v>
      </c>
      <c r="B39" s="262" t="s">
        <v>430</v>
      </c>
      <c r="C39" s="261">
        <v>2020</v>
      </c>
      <c r="D39" s="261">
        <v>25</v>
      </c>
      <c r="E39" s="261" t="s">
        <v>431</v>
      </c>
      <c r="F39" s="261" t="s">
        <v>432</v>
      </c>
      <c r="G39" s="261" t="s">
        <v>265</v>
      </c>
      <c r="H39" s="261" t="s">
        <v>51</v>
      </c>
      <c r="I39" s="261" t="s">
        <v>266</v>
      </c>
      <c r="J39" s="262" t="s">
        <v>433</v>
      </c>
      <c r="K39" s="261" t="s">
        <v>268</v>
      </c>
      <c r="L39" s="261" t="s">
        <v>434</v>
      </c>
    </row>
    <row r="40" spans="1:12">
      <c r="A40" s="261" t="s">
        <v>435</v>
      </c>
      <c r="B40" s="262" t="s">
        <v>436</v>
      </c>
      <c r="C40" s="261">
        <v>2020</v>
      </c>
      <c r="D40" s="261">
        <v>11</v>
      </c>
      <c r="E40" s="261"/>
      <c r="F40" s="261"/>
      <c r="G40" s="261"/>
      <c r="H40" s="261"/>
      <c r="I40" s="261" t="s">
        <v>334</v>
      </c>
      <c r="J40" s="261" t="s">
        <v>39</v>
      </c>
      <c r="K40" s="261" t="s">
        <v>437</v>
      </c>
      <c r="L40" s="261" t="s">
        <v>438</v>
      </c>
    </row>
    <row r="41" spans="1:12">
      <c r="A41" s="261" t="s">
        <v>439</v>
      </c>
      <c r="B41" s="262" t="s">
        <v>440</v>
      </c>
      <c r="C41" s="261">
        <v>2020</v>
      </c>
      <c r="D41" s="261">
        <v>1</v>
      </c>
      <c r="E41" s="261"/>
      <c r="F41" s="261"/>
      <c r="G41" s="261"/>
      <c r="H41" s="261"/>
      <c r="I41" s="261" t="s">
        <v>259</v>
      </c>
      <c r="J41" s="261" t="s">
        <v>39</v>
      </c>
      <c r="K41" s="261" t="s">
        <v>441</v>
      </c>
      <c r="L41" s="261" t="s">
        <v>442</v>
      </c>
    </row>
    <row r="42" spans="1:12">
      <c r="A42" s="261" t="s">
        <v>443</v>
      </c>
      <c r="B42" s="262" t="s">
        <v>444</v>
      </c>
      <c r="C42" s="261">
        <v>2020</v>
      </c>
      <c r="D42" s="261">
        <v>12</v>
      </c>
      <c r="E42" s="261" t="s">
        <v>445</v>
      </c>
      <c r="F42" s="261">
        <v>0</v>
      </c>
      <c r="G42" s="261" t="s">
        <v>265</v>
      </c>
      <c r="H42" s="261" t="s">
        <v>358</v>
      </c>
      <c r="I42" s="261" t="s">
        <v>266</v>
      </c>
      <c r="J42" s="262" t="s">
        <v>446</v>
      </c>
      <c r="K42" s="261" t="s">
        <v>447</v>
      </c>
      <c r="L42" s="261" t="s">
        <v>448</v>
      </c>
    </row>
    <row r="43" spans="1:12">
      <c r="A43" s="261" t="s">
        <v>449</v>
      </c>
      <c r="B43" s="262" t="s">
        <v>450</v>
      </c>
      <c r="C43" s="261">
        <v>2020</v>
      </c>
      <c r="D43" s="261">
        <v>38</v>
      </c>
      <c r="E43" s="261" t="s">
        <v>451</v>
      </c>
      <c r="F43" s="261">
        <v>1</v>
      </c>
      <c r="G43" s="261" t="s">
        <v>452</v>
      </c>
      <c r="H43" s="261" t="s">
        <v>453</v>
      </c>
      <c r="I43" s="261" t="s">
        <v>266</v>
      </c>
      <c r="J43" s="262" t="s">
        <v>454</v>
      </c>
      <c r="K43" s="261" t="s">
        <v>455</v>
      </c>
      <c r="L43" s="261" t="s">
        <v>456</v>
      </c>
    </row>
    <row r="44" spans="1:12">
      <c r="A44" s="261" t="s">
        <v>457</v>
      </c>
      <c r="B44" s="262" t="s">
        <v>458</v>
      </c>
      <c r="C44" s="261">
        <v>2020</v>
      </c>
      <c r="D44" s="261">
        <v>17</v>
      </c>
      <c r="E44" s="261" t="s">
        <v>459</v>
      </c>
      <c r="F44" s="261">
        <v>0</v>
      </c>
      <c r="G44" s="261" t="s">
        <v>341</v>
      </c>
      <c r="H44" s="261" t="s">
        <v>51</v>
      </c>
      <c r="I44" s="261" t="s">
        <v>266</v>
      </c>
      <c r="J44" s="262" t="s">
        <v>460</v>
      </c>
      <c r="K44" s="261" t="s">
        <v>268</v>
      </c>
      <c r="L44" s="261" t="s">
        <v>461</v>
      </c>
    </row>
    <row r="45" spans="1:12">
      <c r="A45" s="261" t="s">
        <v>462</v>
      </c>
      <c r="B45" s="262" t="s">
        <v>463</v>
      </c>
      <c r="C45" s="261">
        <v>2020</v>
      </c>
      <c r="D45" s="261">
        <v>20</v>
      </c>
      <c r="E45" s="261" t="s">
        <v>464</v>
      </c>
      <c r="F45" s="261">
        <v>0</v>
      </c>
      <c r="G45" s="261" t="s">
        <v>341</v>
      </c>
      <c r="H45" s="261" t="s">
        <v>51</v>
      </c>
      <c r="I45" s="261" t="s">
        <v>266</v>
      </c>
      <c r="J45" s="262" t="s">
        <v>465</v>
      </c>
      <c r="K45" s="261" t="s">
        <v>268</v>
      </c>
      <c r="L45" s="261" t="s">
        <v>466</v>
      </c>
    </row>
    <row r="46" spans="1:12">
      <c r="A46" s="261" t="s">
        <v>467</v>
      </c>
      <c r="B46" s="262" t="s">
        <v>468</v>
      </c>
      <c r="C46" s="261">
        <v>2021</v>
      </c>
      <c r="D46" s="261">
        <v>10</v>
      </c>
      <c r="E46" s="261"/>
      <c r="F46" s="261"/>
      <c r="G46" s="261"/>
      <c r="H46" s="261"/>
      <c r="I46" s="261" t="s">
        <v>334</v>
      </c>
      <c r="J46" s="261" t="s">
        <v>39</v>
      </c>
      <c r="K46" s="261" t="s">
        <v>469</v>
      </c>
      <c r="L46" s="261" t="s">
        <v>470</v>
      </c>
    </row>
    <row r="47" spans="1:12">
      <c r="A47" s="261" t="s">
        <v>471</v>
      </c>
      <c r="B47" s="262" t="s">
        <v>472</v>
      </c>
      <c r="C47" s="261">
        <v>2021</v>
      </c>
      <c r="D47" s="261">
        <v>10</v>
      </c>
      <c r="E47" s="261"/>
      <c r="F47" s="261"/>
      <c r="G47" s="261"/>
      <c r="H47" s="261"/>
      <c r="I47" s="261" t="s">
        <v>334</v>
      </c>
      <c r="J47" s="261" t="s">
        <v>39</v>
      </c>
      <c r="K47" s="261" t="s">
        <v>469</v>
      </c>
      <c r="L47" s="261" t="s">
        <v>473</v>
      </c>
    </row>
    <row r="48" spans="1:12">
      <c r="A48" s="261" t="s">
        <v>474</v>
      </c>
      <c r="B48" s="262" t="s">
        <v>475</v>
      </c>
      <c r="C48" s="261">
        <v>2021</v>
      </c>
      <c r="D48" s="261">
        <v>1</v>
      </c>
      <c r="E48" s="261"/>
      <c r="F48" s="261"/>
      <c r="G48" s="261"/>
      <c r="H48" s="261"/>
      <c r="I48" s="261" t="s">
        <v>334</v>
      </c>
      <c r="J48" s="261" t="s">
        <v>39</v>
      </c>
      <c r="K48" s="261" t="s">
        <v>476</v>
      </c>
      <c r="L48" s="261" t="s">
        <v>477</v>
      </c>
    </row>
    <row r="49" spans="1:12">
      <c r="A49" s="261" t="s">
        <v>478</v>
      </c>
      <c r="B49" s="262" t="s">
        <v>479</v>
      </c>
      <c r="C49" s="261">
        <v>2021</v>
      </c>
      <c r="D49" s="261">
        <v>2</v>
      </c>
      <c r="E49" s="261"/>
      <c r="F49" s="261"/>
      <c r="G49" s="261"/>
      <c r="H49" s="261"/>
      <c r="I49" s="261" t="s">
        <v>334</v>
      </c>
      <c r="J49" s="261" t="s">
        <v>39</v>
      </c>
      <c r="K49" s="261" t="s">
        <v>480</v>
      </c>
      <c r="L49" s="261" t="s">
        <v>481</v>
      </c>
    </row>
    <row r="50" spans="1:12">
      <c r="A50" s="261" t="s">
        <v>482</v>
      </c>
      <c r="B50" s="262" t="s">
        <v>483</v>
      </c>
      <c r="C50" s="261">
        <v>2021</v>
      </c>
      <c r="D50" s="261">
        <v>11</v>
      </c>
      <c r="E50" s="261"/>
      <c r="F50" s="261"/>
      <c r="G50" s="261"/>
      <c r="H50" s="261"/>
      <c r="I50" s="261" t="s">
        <v>334</v>
      </c>
      <c r="J50" s="261" t="s">
        <v>39</v>
      </c>
      <c r="K50" s="261" t="s">
        <v>386</v>
      </c>
      <c r="L50" s="261" t="s">
        <v>484</v>
      </c>
    </row>
    <row r="51" spans="1:12">
      <c r="A51" s="261" t="s">
        <v>485</v>
      </c>
      <c r="B51" s="262" t="s">
        <v>486</v>
      </c>
      <c r="C51" s="261">
        <v>2021</v>
      </c>
      <c r="D51" s="261">
        <v>8</v>
      </c>
      <c r="E51" s="261"/>
      <c r="F51" s="261"/>
      <c r="G51" s="261"/>
      <c r="H51" s="261"/>
      <c r="I51" s="261" t="s">
        <v>334</v>
      </c>
      <c r="J51" s="261" t="s">
        <v>39</v>
      </c>
      <c r="K51" s="261" t="s">
        <v>487</v>
      </c>
      <c r="L51" s="261" t="s">
        <v>488</v>
      </c>
    </row>
    <row r="52" spans="1:12">
      <c r="A52" s="261" t="s">
        <v>489</v>
      </c>
      <c r="B52" s="262" t="s">
        <v>490</v>
      </c>
      <c r="C52" s="261">
        <v>2021</v>
      </c>
      <c r="D52" s="261">
        <v>2</v>
      </c>
      <c r="E52" s="261"/>
      <c r="F52" s="261"/>
      <c r="G52" s="261"/>
      <c r="H52" s="261"/>
      <c r="I52" s="261" t="s">
        <v>334</v>
      </c>
      <c r="J52" s="261" t="s">
        <v>39</v>
      </c>
      <c r="K52" s="261" t="s">
        <v>491</v>
      </c>
      <c r="L52" s="261" t="s">
        <v>492</v>
      </c>
    </row>
    <row r="53" spans="1:12">
      <c r="A53" s="261" t="s">
        <v>493</v>
      </c>
      <c r="B53" s="262" t="s">
        <v>494</v>
      </c>
      <c r="C53" s="261">
        <v>2021</v>
      </c>
      <c r="D53" s="261">
        <v>14</v>
      </c>
      <c r="E53" s="261" t="s">
        <v>495</v>
      </c>
      <c r="F53" s="261">
        <v>0</v>
      </c>
      <c r="G53" s="261" t="s">
        <v>341</v>
      </c>
      <c r="H53" s="261" t="s">
        <v>51</v>
      </c>
      <c r="I53" s="261" t="s">
        <v>266</v>
      </c>
      <c r="J53" s="262" t="s">
        <v>496</v>
      </c>
      <c r="K53" s="261" t="s">
        <v>278</v>
      </c>
      <c r="L53" s="261" t="s">
        <v>497</v>
      </c>
    </row>
    <row r="54" spans="1:12">
      <c r="A54" s="261" t="s">
        <v>498</v>
      </c>
      <c r="B54" s="262" t="s">
        <v>499</v>
      </c>
      <c r="C54" s="261">
        <v>2021</v>
      </c>
      <c r="D54" s="261">
        <v>17</v>
      </c>
      <c r="E54" s="261" t="s">
        <v>500</v>
      </c>
      <c r="F54" s="261">
        <v>1</v>
      </c>
      <c r="G54" s="261" t="s">
        <v>265</v>
      </c>
      <c r="H54" s="261" t="s">
        <v>358</v>
      </c>
      <c r="I54" s="261" t="s">
        <v>266</v>
      </c>
      <c r="J54" s="262" t="s">
        <v>501</v>
      </c>
      <c r="K54" s="261" t="s">
        <v>502</v>
      </c>
      <c r="L54" s="261" t="s">
        <v>503</v>
      </c>
    </row>
    <row r="55" spans="1:12">
      <c r="A55" s="261" t="s">
        <v>504</v>
      </c>
      <c r="B55" s="262" t="s">
        <v>505</v>
      </c>
      <c r="C55" s="261">
        <v>2021</v>
      </c>
      <c r="D55" s="261">
        <v>1</v>
      </c>
      <c r="E55" s="261"/>
      <c r="F55" s="261"/>
      <c r="G55" s="261"/>
      <c r="H55" s="261"/>
      <c r="I55" s="261" t="s">
        <v>11</v>
      </c>
      <c r="J55" s="261" t="s">
        <v>39</v>
      </c>
      <c r="K55" s="261" t="s">
        <v>506</v>
      </c>
      <c r="L55" s="261" t="s">
        <v>507</v>
      </c>
    </row>
    <row r="56" spans="1:12">
      <c r="A56" s="261" t="s">
        <v>508</v>
      </c>
      <c r="B56" s="262" t="s">
        <v>509</v>
      </c>
      <c r="C56" s="261">
        <v>2022</v>
      </c>
      <c r="D56" s="261">
        <v>5</v>
      </c>
      <c r="E56" s="261"/>
      <c r="F56" s="261"/>
      <c r="G56" s="261"/>
      <c r="H56" s="261"/>
      <c r="I56" s="261" t="s">
        <v>334</v>
      </c>
      <c r="J56" s="261" t="s">
        <v>39</v>
      </c>
      <c r="K56" s="261" t="s">
        <v>510</v>
      </c>
      <c r="L56" s="261" t="s">
        <v>511</v>
      </c>
    </row>
    <row r="57" spans="1:12">
      <c r="A57" s="261" t="s">
        <v>512</v>
      </c>
      <c r="B57" s="262" t="s">
        <v>513</v>
      </c>
      <c r="C57" s="261">
        <v>2022</v>
      </c>
      <c r="D57" s="261">
        <v>23</v>
      </c>
      <c r="E57" s="261"/>
      <c r="F57" s="261"/>
      <c r="G57" s="261"/>
      <c r="H57" s="261"/>
      <c r="I57" s="261" t="s">
        <v>334</v>
      </c>
      <c r="J57" s="261" t="s">
        <v>39</v>
      </c>
      <c r="K57" s="261" t="s">
        <v>411</v>
      </c>
      <c r="L57" s="261" t="s">
        <v>514</v>
      </c>
    </row>
    <row r="58" spans="1:12">
      <c r="A58" s="261" t="s">
        <v>515</v>
      </c>
      <c r="B58" s="262" t="s">
        <v>516</v>
      </c>
      <c r="C58" s="261">
        <v>2022</v>
      </c>
      <c r="D58" s="261">
        <v>3</v>
      </c>
      <c r="E58" s="261"/>
      <c r="F58" s="261"/>
      <c r="G58" s="261"/>
      <c r="H58" s="261"/>
      <c r="I58" s="261" t="s">
        <v>334</v>
      </c>
      <c r="J58" s="261" t="s">
        <v>39</v>
      </c>
      <c r="K58" s="261" t="s">
        <v>517</v>
      </c>
      <c r="L58" s="261" t="s">
        <v>518</v>
      </c>
    </row>
    <row r="59" spans="1:12">
      <c r="A59" s="261" t="s">
        <v>519</v>
      </c>
      <c r="B59" s="262" t="s">
        <v>520</v>
      </c>
      <c r="C59" s="261">
        <v>2022</v>
      </c>
      <c r="D59" s="261">
        <v>1</v>
      </c>
      <c r="E59" s="261" t="s">
        <v>521</v>
      </c>
      <c r="F59" s="261">
        <v>0</v>
      </c>
      <c r="G59" s="261" t="s">
        <v>265</v>
      </c>
      <c r="H59" s="261" t="s">
        <v>51</v>
      </c>
      <c r="I59" s="261" t="s">
        <v>266</v>
      </c>
      <c r="J59" s="262" t="s">
        <v>522</v>
      </c>
      <c r="K59" s="261" t="s">
        <v>523</v>
      </c>
      <c r="L59" s="261" t="s">
        <v>524</v>
      </c>
    </row>
    <row r="60" spans="1:12">
      <c r="A60" s="261" t="s">
        <v>525</v>
      </c>
      <c r="B60" s="262" t="s">
        <v>526</v>
      </c>
      <c r="C60" s="261">
        <v>2022</v>
      </c>
      <c r="D60" s="261">
        <v>2</v>
      </c>
      <c r="E60" s="261" t="s">
        <v>527</v>
      </c>
      <c r="F60" s="261">
        <v>0</v>
      </c>
      <c r="G60" s="261" t="s">
        <v>265</v>
      </c>
      <c r="H60" s="261" t="s">
        <v>51</v>
      </c>
      <c r="I60" s="261" t="s">
        <v>266</v>
      </c>
      <c r="J60" s="262" t="s">
        <v>528</v>
      </c>
      <c r="K60" s="261" t="s">
        <v>529</v>
      </c>
      <c r="L60" s="261" t="s">
        <v>530</v>
      </c>
    </row>
    <row r="61" spans="1:12">
      <c r="A61" s="261" t="s">
        <v>531</v>
      </c>
      <c r="B61" s="262" t="s">
        <v>532</v>
      </c>
      <c r="C61" s="261">
        <v>2022</v>
      </c>
      <c r="D61" s="261">
        <v>1</v>
      </c>
      <c r="E61" s="261"/>
      <c r="F61" s="261"/>
      <c r="G61" s="261"/>
      <c r="H61" s="261"/>
      <c r="I61" s="261" t="s">
        <v>334</v>
      </c>
      <c r="J61" s="261" t="s">
        <v>39</v>
      </c>
      <c r="K61" s="261" t="s">
        <v>386</v>
      </c>
      <c r="L61" s="261" t="s">
        <v>533</v>
      </c>
    </row>
    <row r="62" spans="1:12">
      <c r="A62" s="261" t="s">
        <v>534</v>
      </c>
      <c r="B62" s="262" t="s">
        <v>535</v>
      </c>
      <c r="C62" s="261">
        <v>2023</v>
      </c>
      <c r="D62" s="261">
        <v>3</v>
      </c>
      <c r="E62" s="261"/>
      <c r="F62" s="261"/>
      <c r="G62" s="261"/>
      <c r="H62" s="261"/>
      <c r="I62" s="261" t="s">
        <v>259</v>
      </c>
      <c r="J62" s="261" t="s">
        <v>39</v>
      </c>
      <c r="K62" s="261" t="s">
        <v>386</v>
      </c>
      <c r="L62" s="261" t="s">
        <v>536</v>
      </c>
    </row>
    <row r="63" spans="1:12">
      <c r="A63" s="261" t="s">
        <v>537</v>
      </c>
      <c r="B63" s="262" t="s">
        <v>538</v>
      </c>
      <c r="C63" s="261">
        <v>2023</v>
      </c>
      <c r="D63" s="261">
        <v>0</v>
      </c>
      <c r="E63" s="261" t="s">
        <v>539</v>
      </c>
      <c r="F63" s="261" t="s">
        <v>340</v>
      </c>
      <c r="G63" s="261" t="s">
        <v>265</v>
      </c>
      <c r="H63" s="261" t="s">
        <v>358</v>
      </c>
      <c r="I63" s="261" t="s">
        <v>266</v>
      </c>
      <c r="J63" s="262" t="s">
        <v>501</v>
      </c>
      <c r="K63" s="261" t="s">
        <v>437</v>
      </c>
      <c r="L63" s="261" t="s">
        <v>540</v>
      </c>
    </row>
    <row r="64" spans="1:12">
      <c r="A64" s="261" t="s">
        <v>541</v>
      </c>
      <c r="B64" s="262" t="s">
        <v>542</v>
      </c>
      <c r="C64" s="261">
        <v>2023</v>
      </c>
      <c r="D64" s="261">
        <v>2</v>
      </c>
      <c r="E64" s="261" t="s">
        <v>543</v>
      </c>
      <c r="F64" s="261">
        <v>0</v>
      </c>
      <c r="G64" s="261" t="s">
        <v>265</v>
      </c>
      <c r="H64" s="261" t="s">
        <v>544</v>
      </c>
      <c r="I64" s="261" t="s">
        <v>266</v>
      </c>
      <c r="J64" s="262" t="s">
        <v>545</v>
      </c>
      <c r="K64" s="261" t="s">
        <v>268</v>
      </c>
      <c r="L64" s="261" t="s">
        <v>546</v>
      </c>
    </row>
    <row r="65" spans="1:12">
      <c r="A65" s="261" t="s">
        <v>547</v>
      </c>
      <c r="B65" s="262" t="s">
        <v>548</v>
      </c>
      <c r="C65" s="261">
        <v>2024</v>
      </c>
      <c r="D65" s="261">
        <v>0</v>
      </c>
      <c r="E65" s="261"/>
      <c r="F65" s="261"/>
      <c r="G65" s="261"/>
      <c r="H65" s="261"/>
      <c r="I65" s="261" t="s">
        <v>334</v>
      </c>
      <c r="J65" s="261" t="s">
        <v>39</v>
      </c>
      <c r="K65" s="261" t="s">
        <v>291</v>
      </c>
      <c r="L65" s="261" t="s">
        <v>549</v>
      </c>
    </row>
    <row r="66" spans="1:12">
      <c r="A66" s="261"/>
      <c r="B66" s="261"/>
      <c r="C66" s="260" t="s">
        <v>550</v>
      </c>
      <c r="D66" s="260">
        <f>SUM(D2:D65)</f>
        <v>3167</v>
      </c>
      <c r="E66" s="261"/>
      <c r="F66" s="261"/>
      <c r="G66" s="261"/>
      <c r="H66" s="261"/>
      <c r="I66" s="261"/>
      <c r="J66" s="261"/>
      <c r="K66" s="261"/>
      <c r="L66" s="261"/>
    </row>
    <row r="67" spans="1:12">
      <c r="A67" s="261"/>
      <c r="B67" s="261"/>
      <c r="C67" s="261"/>
      <c r="D67" s="261"/>
      <c r="E67" s="261"/>
      <c r="F67" s="261"/>
      <c r="G67" s="261"/>
      <c r="H67" s="261"/>
      <c r="I67" s="261"/>
      <c r="J67" s="261"/>
      <c r="K67" s="261"/>
      <c r="L67" s="261"/>
    </row>
    <row r="68" spans="1:12">
      <c r="A68" s="261"/>
      <c r="B68" s="261"/>
      <c r="C68" s="261"/>
      <c r="D68" s="261"/>
      <c r="E68" s="261"/>
      <c r="F68" s="261"/>
      <c r="G68" s="261"/>
      <c r="H68" s="261"/>
      <c r="I68" s="261"/>
      <c r="J68" s="261"/>
      <c r="K68" s="261"/>
      <c r="L68" s="261"/>
    </row>
    <row r="69" spans="1:12" ht="18">
      <c r="A69" s="263" t="s">
        <v>551</v>
      </c>
      <c r="B69" s="261"/>
      <c r="C69" s="261"/>
      <c r="D69" s="261"/>
      <c r="E69" s="261"/>
      <c r="F69" s="261"/>
      <c r="G69" s="261"/>
      <c r="H69" s="261"/>
      <c r="I69" s="261"/>
      <c r="J69" s="261"/>
      <c r="K69" s="261"/>
      <c r="L69" s="261"/>
    </row>
    <row r="70" spans="1:12">
      <c r="A70" s="259" t="s">
        <v>245</v>
      </c>
      <c r="B70" s="260" t="s">
        <v>246</v>
      </c>
      <c r="C70" s="260" t="s">
        <v>247</v>
      </c>
      <c r="D70" s="260" t="s">
        <v>248</v>
      </c>
      <c r="E70" s="260" t="s">
        <v>249</v>
      </c>
      <c r="F70" s="260" t="s">
        <v>250</v>
      </c>
      <c r="G70" s="260" t="s">
        <v>251</v>
      </c>
      <c r="H70" s="260" t="s">
        <v>252</v>
      </c>
      <c r="I70" s="260" t="s">
        <v>253</v>
      </c>
      <c r="J70" s="260" t="s">
        <v>254</v>
      </c>
      <c r="K70" s="260" t="s">
        <v>255</v>
      </c>
      <c r="L70" s="260" t="s">
        <v>256</v>
      </c>
    </row>
    <row r="71" spans="1:12">
      <c r="A71" s="261" t="s">
        <v>262</v>
      </c>
      <c r="B71" s="262" t="s">
        <v>263</v>
      </c>
      <c r="C71" s="261">
        <v>2015</v>
      </c>
      <c r="D71" s="261">
        <v>100</v>
      </c>
      <c r="E71" s="261" t="s">
        <v>264</v>
      </c>
      <c r="F71" s="261">
        <v>0</v>
      </c>
      <c r="G71" s="261" t="s">
        <v>265</v>
      </c>
      <c r="H71" s="261" t="s">
        <v>51</v>
      </c>
      <c r="I71" s="261" t="s">
        <v>266</v>
      </c>
      <c r="J71" s="262" t="s">
        <v>267</v>
      </c>
      <c r="K71" s="261" t="s">
        <v>268</v>
      </c>
      <c r="L71" s="261" t="s">
        <v>269</v>
      </c>
    </row>
    <row r="72" spans="1:12">
      <c r="A72" s="261" t="s">
        <v>270</v>
      </c>
      <c r="B72" s="262" t="s">
        <v>271</v>
      </c>
      <c r="C72" s="261">
        <v>2016</v>
      </c>
      <c r="D72" s="261">
        <v>495</v>
      </c>
      <c r="E72" s="261" t="s">
        <v>272</v>
      </c>
      <c r="F72" s="261">
        <v>0</v>
      </c>
      <c r="G72" s="261" t="s">
        <v>265</v>
      </c>
      <c r="H72" s="261" t="s">
        <v>51</v>
      </c>
      <c r="I72" s="261" t="s">
        <v>266</v>
      </c>
      <c r="J72" s="262" t="s">
        <v>273</v>
      </c>
      <c r="K72" s="261" t="s">
        <v>274</v>
      </c>
      <c r="L72" s="261" t="s">
        <v>275</v>
      </c>
    </row>
    <row r="73" spans="1:12">
      <c r="A73" s="261" t="s">
        <v>287</v>
      </c>
      <c r="B73" s="262" t="s">
        <v>288</v>
      </c>
      <c r="C73" s="261">
        <v>2017</v>
      </c>
      <c r="D73" s="261">
        <v>155</v>
      </c>
      <c r="E73" s="261" t="s">
        <v>289</v>
      </c>
      <c r="F73" s="261">
        <v>0</v>
      </c>
      <c r="G73" s="261" t="s">
        <v>265</v>
      </c>
      <c r="H73" s="261" t="s">
        <v>51</v>
      </c>
      <c r="I73" s="261" t="s">
        <v>266</v>
      </c>
      <c r="J73" s="262" t="s">
        <v>290</v>
      </c>
      <c r="K73" s="261" t="s">
        <v>291</v>
      </c>
      <c r="L73" s="261" t="s">
        <v>292</v>
      </c>
    </row>
    <row r="74" spans="1:12">
      <c r="A74" s="261" t="s">
        <v>297</v>
      </c>
      <c r="B74" s="262" t="s">
        <v>298</v>
      </c>
      <c r="C74" s="261">
        <v>2017</v>
      </c>
      <c r="D74" s="261">
        <v>69</v>
      </c>
      <c r="E74" s="261" t="s">
        <v>299</v>
      </c>
      <c r="F74" s="261">
        <v>0</v>
      </c>
      <c r="G74" s="261" t="s">
        <v>265</v>
      </c>
      <c r="H74" s="261" t="s">
        <v>51</v>
      </c>
      <c r="I74" s="261" t="s">
        <v>266</v>
      </c>
      <c r="J74" s="262" t="s">
        <v>300</v>
      </c>
      <c r="K74" s="261" t="s">
        <v>301</v>
      </c>
      <c r="L74" s="261" t="s">
        <v>302</v>
      </c>
    </row>
    <row r="75" spans="1:12">
      <c r="A75" s="261" t="s">
        <v>303</v>
      </c>
      <c r="B75" s="262" t="s">
        <v>304</v>
      </c>
      <c r="C75" s="261">
        <v>2017</v>
      </c>
      <c r="D75" s="261">
        <v>40</v>
      </c>
      <c r="E75" s="261" t="s">
        <v>305</v>
      </c>
      <c r="F75" s="261">
        <v>0</v>
      </c>
      <c r="G75" s="261" t="s">
        <v>265</v>
      </c>
      <c r="H75" s="261" t="s">
        <v>51</v>
      </c>
      <c r="I75" s="261" t="s">
        <v>266</v>
      </c>
      <c r="J75" s="262" t="s">
        <v>273</v>
      </c>
      <c r="K75" s="261" t="s">
        <v>278</v>
      </c>
      <c r="L75" s="261" t="s">
        <v>306</v>
      </c>
    </row>
    <row r="76" spans="1:12">
      <c r="A76" s="261" t="s">
        <v>313</v>
      </c>
      <c r="B76" s="262" t="s">
        <v>314</v>
      </c>
      <c r="C76" s="261">
        <v>2018</v>
      </c>
      <c r="D76" s="261">
        <v>14</v>
      </c>
      <c r="E76" s="261" t="s">
        <v>315</v>
      </c>
      <c r="F76" s="261">
        <v>0</v>
      </c>
      <c r="G76" s="261" t="s">
        <v>265</v>
      </c>
      <c r="H76" s="261" t="s">
        <v>51</v>
      </c>
      <c r="I76" s="261" t="s">
        <v>266</v>
      </c>
      <c r="J76" s="261" t="s">
        <v>39</v>
      </c>
      <c r="K76" s="261" t="s">
        <v>316</v>
      </c>
      <c r="L76" s="261" t="s">
        <v>317</v>
      </c>
    </row>
    <row r="77" spans="1:12">
      <c r="A77" s="261" t="s">
        <v>318</v>
      </c>
      <c r="B77" s="262" t="s">
        <v>319</v>
      </c>
      <c r="C77" s="261">
        <v>2018</v>
      </c>
      <c r="D77" s="261">
        <v>48</v>
      </c>
      <c r="E77" s="261" t="s">
        <v>320</v>
      </c>
      <c r="F77" s="261">
        <v>1</v>
      </c>
      <c r="G77" s="261" t="s">
        <v>265</v>
      </c>
      <c r="H77" s="261" t="s">
        <v>51</v>
      </c>
      <c r="I77" s="261" t="s">
        <v>266</v>
      </c>
      <c r="J77" s="262" t="s">
        <v>321</v>
      </c>
      <c r="K77" s="261" t="s">
        <v>268</v>
      </c>
      <c r="L77" s="261" t="s">
        <v>322</v>
      </c>
    </row>
    <row r="78" spans="1:12">
      <c r="A78" s="261" t="s">
        <v>323</v>
      </c>
      <c r="B78" s="262" t="s">
        <v>324</v>
      </c>
      <c r="C78" s="261">
        <v>2018</v>
      </c>
      <c r="D78" s="261">
        <v>33</v>
      </c>
      <c r="E78" s="261" t="s">
        <v>325</v>
      </c>
      <c r="F78" s="261">
        <v>1</v>
      </c>
      <c r="G78" s="261" t="s">
        <v>265</v>
      </c>
      <c r="H78" s="261" t="s">
        <v>51</v>
      </c>
      <c r="I78" s="261" t="s">
        <v>266</v>
      </c>
      <c r="J78" s="262" t="s">
        <v>326</v>
      </c>
      <c r="K78" s="261" t="s">
        <v>268</v>
      </c>
      <c r="L78" s="261" t="s">
        <v>327</v>
      </c>
    </row>
    <row r="79" spans="1:12">
      <c r="A79" s="261" t="s">
        <v>337</v>
      </c>
      <c r="B79" s="262" t="s">
        <v>338</v>
      </c>
      <c r="C79" s="261">
        <v>2018</v>
      </c>
      <c r="D79" s="261">
        <v>37</v>
      </c>
      <c r="E79" s="261" t="s">
        <v>339</v>
      </c>
      <c r="F79" s="261" t="s">
        <v>340</v>
      </c>
      <c r="G79" s="261" t="s">
        <v>341</v>
      </c>
      <c r="H79" s="261" t="s">
        <v>51</v>
      </c>
      <c r="I79" s="261" t="s">
        <v>266</v>
      </c>
      <c r="J79" s="262" t="s">
        <v>342</v>
      </c>
      <c r="K79" s="261" t="s">
        <v>268</v>
      </c>
      <c r="L79" s="261" t="s">
        <v>343</v>
      </c>
    </row>
    <row r="80" spans="1:12">
      <c r="A80" s="261" t="s">
        <v>344</v>
      </c>
      <c r="B80" s="262" t="s">
        <v>345</v>
      </c>
      <c r="C80" s="261">
        <v>2018</v>
      </c>
      <c r="D80" s="261">
        <v>55</v>
      </c>
      <c r="E80" s="261" t="s">
        <v>346</v>
      </c>
      <c r="F80" s="261">
        <v>0</v>
      </c>
      <c r="G80" s="261" t="s">
        <v>265</v>
      </c>
      <c r="H80" s="261" t="s">
        <v>51</v>
      </c>
      <c r="I80" s="261" t="s">
        <v>266</v>
      </c>
      <c r="J80" s="262" t="s">
        <v>347</v>
      </c>
      <c r="K80" s="261" t="s">
        <v>268</v>
      </c>
      <c r="L80" s="261" t="s">
        <v>348</v>
      </c>
    </row>
    <row r="81" spans="1:12">
      <c r="A81" s="261" t="s">
        <v>349</v>
      </c>
      <c r="B81" s="262" t="s">
        <v>350</v>
      </c>
      <c r="C81" s="261">
        <v>2018</v>
      </c>
      <c r="D81" s="261">
        <v>29</v>
      </c>
      <c r="E81" s="261" t="s">
        <v>351</v>
      </c>
      <c r="F81" s="261" t="s">
        <v>340</v>
      </c>
      <c r="G81" s="261" t="s">
        <v>341</v>
      </c>
      <c r="H81" s="261" t="s">
        <v>51</v>
      </c>
      <c r="I81" s="261" t="s">
        <v>266</v>
      </c>
      <c r="J81" s="262" t="s">
        <v>352</v>
      </c>
      <c r="K81" s="261" t="s">
        <v>353</v>
      </c>
      <c r="L81" s="261" t="s">
        <v>354</v>
      </c>
    </row>
    <row r="82" spans="1:12">
      <c r="A82" s="261" t="s">
        <v>355</v>
      </c>
      <c r="B82" s="262" t="s">
        <v>356</v>
      </c>
      <c r="C82" s="261">
        <v>2018</v>
      </c>
      <c r="D82" s="261">
        <v>82</v>
      </c>
      <c r="E82" s="261" t="s">
        <v>357</v>
      </c>
      <c r="F82" s="261">
        <v>1</v>
      </c>
      <c r="G82" s="261" t="s">
        <v>265</v>
      </c>
      <c r="H82" s="261" t="s">
        <v>358</v>
      </c>
      <c r="I82" s="261" t="s">
        <v>266</v>
      </c>
      <c r="J82" s="262" t="s">
        <v>359</v>
      </c>
      <c r="K82" s="261" t="s">
        <v>301</v>
      </c>
      <c r="L82" s="261" t="s">
        <v>360</v>
      </c>
    </row>
    <row r="83" spans="1:12">
      <c r="A83" s="261" t="s">
        <v>365</v>
      </c>
      <c r="B83" s="262" t="s">
        <v>366</v>
      </c>
      <c r="C83" s="261">
        <v>2018</v>
      </c>
      <c r="D83" s="261">
        <v>51</v>
      </c>
      <c r="E83" s="261" t="s">
        <v>367</v>
      </c>
      <c r="F83" s="261" t="s">
        <v>340</v>
      </c>
      <c r="G83" s="261" t="s">
        <v>341</v>
      </c>
      <c r="H83" s="261" t="s">
        <v>51</v>
      </c>
      <c r="I83" s="261" t="s">
        <v>266</v>
      </c>
      <c r="J83" s="262" t="s">
        <v>368</v>
      </c>
      <c r="K83" s="261" t="s">
        <v>369</v>
      </c>
      <c r="L83" s="261" t="s">
        <v>370</v>
      </c>
    </row>
    <row r="84" spans="1:12">
      <c r="A84" s="261" t="s">
        <v>375</v>
      </c>
      <c r="B84" s="262" t="s">
        <v>376</v>
      </c>
      <c r="C84" s="261">
        <v>2019</v>
      </c>
      <c r="D84" s="261">
        <v>14</v>
      </c>
      <c r="E84" s="261" t="s">
        <v>377</v>
      </c>
      <c r="F84" s="261">
        <v>0</v>
      </c>
      <c r="G84" s="261" t="s">
        <v>265</v>
      </c>
      <c r="H84" s="261" t="s">
        <v>51</v>
      </c>
      <c r="I84" s="261" t="s">
        <v>266</v>
      </c>
      <c r="J84" s="262" t="s">
        <v>378</v>
      </c>
      <c r="K84" s="261" t="s">
        <v>369</v>
      </c>
      <c r="L84" s="261" t="s">
        <v>379</v>
      </c>
    </row>
    <row r="85" spans="1:12">
      <c r="A85" s="261" t="s">
        <v>407</v>
      </c>
      <c r="B85" s="262" t="s">
        <v>408</v>
      </c>
      <c r="C85" s="261">
        <v>2020</v>
      </c>
      <c r="D85" s="261">
        <v>17</v>
      </c>
      <c r="E85" s="261" t="s">
        <v>409</v>
      </c>
      <c r="F85" s="261">
        <v>0</v>
      </c>
      <c r="G85" s="261" t="s">
        <v>265</v>
      </c>
      <c r="H85" s="261" t="s">
        <v>358</v>
      </c>
      <c r="I85" s="261" t="s">
        <v>266</v>
      </c>
      <c r="J85" s="262" t="s">
        <v>410</v>
      </c>
      <c r="K85" s="261" t="s">
        <v>411</v>
      </c>
      <c r="L85" s="261" t="s">
        <v>412</v>
      </c>
    </row>
    <row r="86" spans="1:12">
      <c r="A86" s="261" t="s">
        <v>413</v>
      </c>
      <c r="B86" s="262" t="s">
        <v>414</v>
      </c>
      <c r="C86" s="261">
        <v>2020</v>
      </c>
      <c r="D86" s="261">
        <v>64</v>
      </c>
      <c r="E86" s="261" t="s">
        <v>415</v>
      </c>
      <c r="F86" s="261">
        <v>0</v>
      </c>
      <c r="G86" s="261" t="s">
        <v>265</v>
      </c>
      <c r="H86" s="261" t="s">
        <v>51</v>
      </c>
      <c r="I86" s="261" t="s">
        <v>266</v>
      </c>
      <c r="J86" s="262" t="s">
        <v>416</v>
      </c>
      <c r="K86" s="261" t="s">
        <v>369</v>
      </c>
      <c r="L86" s="261" t="s">
        <v>417</v>
      </c>
    </row>
    <row r="87" spans="1:12">
      <c r="A87" s="261" t="s">
        <v>418</v>
      </c>
      <c r="B87" s="262" t="s">
        <v>419</v>
      </c>
      <c r="C87" s="261">
        <v>2020</v>
      </c>
      <c r="D87" s="261">
        <v>14</v>
      </c>
      <c r="E87" s="261" t="s">
        <v>420</v>
      </c>
      <c r="F87" s="261">
        <v>0</v>
      </c>
      <c r="G87" s="261" t="s">
        <v>265</v>
      </c>
      <c r="H87" s="261" t="s">
        <v>51</v>
      </c>
      <c r="I87" s="261" t="s">
        <v>266</v>
      </c>
      <c r="J87" s="262" t="s">
        <v>421</v>
      </c>
      <c r="K87" s="261" t="s">
        <v>278</v>
      </c>
      <c r="L87" s="261" t="s">
        <v>422</v>
      </c>
    </row>
    <row r="88" spans="1:12">
      <c r="A88" s="261" t="s">
        <v>429</v>
      </c>
      <c r="B88" s="262" t="s">
        <v>430</v>
      </c>
      <c r="C88" s="261">
        <v>2020</v>
      </c>
      <c r="D88" s="261">
        <v>25</v>
      </c>
      <c r="E88" s="261" t="s">
        <v>431</v>
      </c>
      <c r="F88" s="261" t="s">
        <v>432</v>
      </c>
      <c r="G88" s="261" t="s">
        <v>265</v>
      </c>
      <c r="H88" s="261" t="s">
        <v>51</v>
      </c>
      <c r="I88" s="261" t="s">
        <v>266</v>
      </c>
      <c r="J88" s="262" t="s">
        <v>433</v>
      </c>
      <c r="K88" s="261" t="s">
        <v>268</v>
      </c>
      <c r="L88" s="261" t="s">
        <v>434</v>
      </c>
    </row>
    <row r="89" spans="1:12">
      <c r="A89" s="261" t="s">
        <v>443</v>
      </c>
      <c r="B89" s="262" t="s">
        <v>444</v>
      </c>
      <c r="C89" s="261">
        <v>2020</v>
      </c>
      <c r="D89" s="261">
        <v>12</v>
      </c>
      <c r="E89" s="261" t="s">
        <v>445</v>
      </c>
      <c r="F89" s="261">
        <v>0</v>
      </c>
      <c r="G89" s="261" t="s">
        <v>265</v>
      </c>
      <c r="H89" s="261" t="s">
        <v>358</v>
      </c>
      <c r="I89" s="261" t="s">
        <v>266</v>
      </c>
      <c r="J89" s="262" t="s">
        <v>446</v>
      </c>
      <c r="K89" s="261" t="s">
        <v>447</v>
      </c>
      <c r="L89" s="261" t="s">
        <v>448</v>
      </c>
    </row>
    <row r="90" spans="1:12">
      <c r="A90" s="261" t="s">
        <v>449</v>
      </c>
      <c r="B90" s="262" t="s">
        <v>450</v>
      </c>
      <c r="C90" s="261">
        <v>2020</v>
      </c>
      <c r="D90" s="261">
        <v>38</v>
      </c>
      <c r="E90" s="261" t="s">
        <v>451</v>
      </c>
      <c r="F90" s="261">
        <v>1</v>
      </c>
      <c r="G90" s="261" t="s">
        <v>452</v>
      </c>
      <c r="H90" s="261" t="s">
        <v>453</v>
      </c>
      <c r="I90" s="261" t="s">
        <v>266</v>
      </c>
      <c r="J90" s="262" t="s">
        <v>454</v>
      </c>
      <c r="K90" s="261" t="s">
        <v>455</v>
      </c>
      <c r="L90" s="261" t="s">
        <v>456</v>
      </c>
    </row>
    <row r="91" spans="1:12">
      <c r="A91" s="261" t="s">
        <v>457</v>
      </c>
      <c r="B91" s="262" t="s">
        <v>458</v>
      </c>
      <c r="C91" s="261">
        <v>2020</v>
      </c>
      <c r="D91" s="261">
        <v>17</v>
      </c>
      <c r="E91" s="261" t="s">
        <v>459</v>
      </c>
      <c r="F91" s="261">
        <v>0</v>
      </c>
      <c r="G91" s="261" t="s">
        <v>341</v>
      </c>
      <c r="H91" s="261" t="s">
        <v>51</v>
      </c>
      <c r="I91" s="261" t="s">
        <v>266</v>
      </c>
      <c r="J91" s="262" t="s">
        <v>460</v>
      </c>
      <c r="K91" s="261" t="s">
        <v>268</v>
      </c>
      <c r="L91" s="261" t="s">
        <v>461</v>
      </c>
    </row>
    <row r="92" spans="1:12">
      <c r="A92" s="261" t="s">
        <v>462</v>
      </c>
      <c r="B92" s="262" t="s">
        <v>463</v>
      </c>
      <c r="C92" s="261">
        <v>2020</v>
      </c>
      <c r="D92" s="261">
        <v>20</v>
      </c>
      <c r="E92" s="261" t="s">
        <v>464</v>
      </c>
      <c r="F92" s="261">
        <v>0</v>
      </c>
      <c r="G92" s="261" t="s">
        <v>341</v>
      </c>
      <c r="H92" s="261" t="s">
        <v>51</v>
      </c>
      <c r="I92" s="261" t="s">
        <v>266</v>
      </c>
      <c r="J92" s="262" t="s">
        <v>465</v>
      </c>
      <c r="K92" s="261" t="s">
        <v>268</v>
      </c>
      <c r="L92" s="261" t="s">
        <v>466</v>
      </c>
    </row>
    <row r="93" spans="1:12">
      <c r="A93" s="261" t="s">
        <v>493</v>
      </c>
      <c r="B93" s="262" t="s">
        <v>494</v>
      </c>
      <c r="C93" s="261">
        <v>2021</v>
      </c>
      <c r="D93" s="261">
        <v>14</v>
      </c>
      <c r="E93" s="261" t="s">
        <v>495</v>
      </c>
      <c r="F93" s="261">
        <v>0</v>
      </c>
      <c r="G93" s="261" t="s">
        <v>341</v>
      </c>
      <c r="H93" s="261" t="s">
        <v>51</v>
      </c>
      <c r="I93" s="261" t="s">
        <v>266</v>
      </c>
      <c r="J93" s="262" t="s">
        <v>496</v>
      </c>
      <c r="K93" s="261" t="s">
        <v>278</v>
      </c>
      <c r="L93" s="261" t="s">
        <v>497</v>
      </c>
    </row>
    <row r="94" spans="1:12">
      <c r="A94" s="261" t="s">
        <v>498</v>
      </c>
      <c r="B94" s="262" t="s">
        <v>499</v>
      </c>
      <c r="C94" s="261">
        <v>2021</v>
      </c>
      <c r="D94" s="261">
        <v>17</v>
      </c>
      <c r="E94" s="261" t="s">
        <v>500</v>
      </c>
      <c r="F94" s="261">
        <v>1</v>
      </c>
      <c r="G94" s="261" t="s">
        <v>265</v>
      </c>
      <c r="H94" s="261" t="s">
        <v>358</v>
      </c>
      <c r="I94" s="261" t="s">
        <v>266</v>
      </c>
      <c r="J94" s="262" t="s">
        <v>501</v>
      </c>
      <c r="K94" s="261" t="s">
        <v>502</v>
      </c>
      <c r="L94" s="261" t="s">
        <v>503</v>
      </c>
    </row>
    <row r="95" spans="1:12">
      <c r="A95" s="261" t="s">
        <v>519</v>
      </c>
      <c r="B95" s="262" t="s">
        <v>520</v>
      </c>
      <c r="C95" s="261">
        <v>2022</v>
      </c>
      <c r="D95" s="261">
        <v>1</v>
      </c>
      <c r="E95" s="261" t="s">
        <v>521</v>
      </c>
      <c r="F95" s="261">
        <v>0</v>
      </c>
      <c r="G95" s="261" t="s">
        <v>265</v>
      </c>
      <c r="H95" s="261" t="s">
        <v>51</v>
      </c>
      <c r="I95" s="261" t="s">
        <v>266</v>
      </c>
      <c r="J95" s="262" t="s">
        <v>522</v>
      </c>
      <c r="K95" s="261" t="s">
        <v>523</v>
      </c>
      <c r="L95" s="261" t="s">
        <v>524</v>
      </c>
    </row>
    <row r="96" spans="1:12">
      <c r="A96" s="261" t="s">
        <v>525</v>
      </c>
      <c r="B96" s="262" t="s">
        <v>526</v>
      </c>
      <c r="C96" s="261">
        <v>2022</v>
      </c>
      <c r="D96" s="261">
        <v>2</v>
      </c>
      <c r="E96" s="261" t="s">
        <v>527</v>
      </c>
      <c r="F96" s="261">
        <v>0</v>
      </c>
      <c r="G96" s="261" t="s">
        <v>265</v>
      </c>
      <c r="H96" s="261" t="s">
        <v>51</v>
      </c>
      <c r="I96" s="261" t="s">
        <v>266</v>
      </c>
      <c r="J96" s="262" t="s">
        <v>528</v>
      </c>
      <c r="K96" s="261" t="s">
        <v>529</v>
      </c>
      <c r="L96" s="261" t="s">
        <v>530</v>
      </c>
    </row>
    <row r="97" spans="1:12">
      <c r="A97" s="261" t="s">
        <v>537</v>
      </c>
      <c r="B97" s="262" t="s">
        <v>538</v>
      </c>
      <c r="C97" s="261">
        <v>2023</v>
      </c>
      <c r="D97" s="261">
        <v>0</v>
      </c>
      <c r="E97" s="261" t="s">
        <v>539</v>
      </c>
      <c r="F97" s="261" t="s">
        <v>340</v>
      </c>
      <c r="G97" s="261" t="s">
        <v>265</v>
      </c>
      <c r="H97" s="261" t="s">
        <v>358</v>
      </c>
      <c r="I97" s="261" t="s">
        <v>266</v>
      </c>
      <c r="J97" s="262" t="s">
        <v>501</v>
      </c>
      <c r="K97" s="261" t="s">
        <v>437</v>
      </c>
      <c r="L97" s="261" t="s">
        <v>540</v>
      </c>
    </row>
    <row r="98" spans="1:12">
      <c r="A98" s="261" t="s">
        <v>541</v>
      </c>
      <c r="B98" s="262" t="s">
        <v>542</v>
      </c>
      <c r="C98" s="261">
        <v>2023</v>
      </c>
      <c r="D98" s="261">
        <v>2</v>
      </c>
      <c r="E98" s="261" t="s">
        <v>543</v>
      </c>
      <c r="F98" s="261">
        <v>0</v>
      </c>
      <c r="G98" s="261" t="s">
        <v>265</v>
      </c>
      <c r="H98" s="261" t="s">
        <v>544</v>
      </c>
      <c r="I98" s="261" t="s">
        <v>266</v>
      </c>
      <c r="J98" s="262" t="s">
        <v>545</v>
      </c>
      <c r="K98" s="261" t="s">
        <v>268</v>
      </c>
      <c r="L98" s="261" t="s">
        <v>546</v>
      </c>
    </row>
    <row r="99" spans="1:12">
      <c r="A99" s="261"/>
      <c r="B99" s="261"/>
      <c r="C99" s="260" t="s">
        <v>550</v>
      </c>
      <c r="D99" s="260">
        <f>SUM(D71:D98)</f>
        <v>1465</v>
      </c>
      <c r="E99" s="261"/>
      <c r="F99" s="261"/>
      <c r="G99" s="261"/>
      <c r="H99" s="261"/>
      <c r="I99" s="261"/>
      <c r="J99" s="261"/>
      <c r="K99" s="261"/>
      <c r="L99" s="261"/>
    </row>
    <row r="100" spans="1:12">
      <c r="A100" s="261"/>
      <c r="B100" s="261"/>
      <c r="C100" s="261"/>
      <c r="D100" s="261"/>
      <c r="E100" s="261"/>
      <c r="F100" s="261"/>
      <c r="G100" s="261"/>
      <c r="H100" s="261"/>
      <c r="I100" s="261"/>
      <c r="J100" s="261"/>
      <c r="K100" s="261"/>
      <c r="L100" s="261"/>
    </row>
    <row r="101" spans="1:12">
      <c r="A101" s="261"/>
      <c r="B101" s="261"/>
      <c r="C101" s="261"/>
      <c r="D101" s="261"/>
      <c r="E101" s="261"/>
      <c r="F101" s="261"/>
      <c r="G101" s="261"/>
      <c r="H101" s="261"/>
      <c r="I101" s="261"/>
      <c r="J101" s="261"/>
      <c r="K101" s="261"/>
      <c r="L101" s="261"/>
    </row>
    <row r="102" spans="1:12" ht="18">
      <c r="A102" s="263" t="s">
        <v>552</v>
      </c>
      <c r="B102" s="261"/>
      <c r="C102" s="261"/>
      <c r="D102" s="261"/>
      <c r="E102" s="261"/>
      <c r="F102" s="261"/>
      <c r="G102" s="261"/>
      <c r="H102" s="261"/>
      <c r="I102" s="261"/>
      <c r="J102" s="261"/>
      <c r="K102" s="261"/>
      <c r="L102" s="261"/>
    </row>
    <row r="103" spans="1:12">
      <c r="A103" s="259" t="s">
        <v>245</v>
      </c>
      <c r="B103" s="260" t="s">
        <v>246</v>
      </c>
      <c r="C103" s="260" t="s">
        <v>247</v>
      </c>
      <c r="D103" s="260" t="s">
        <v>248</v>
      </c>
      <c r="E103" s="260" t="s">
        <v>249</v>
      </c>
      <c r="F103" s="260" t="s">
        <v>250</v>
      </c>
      <c r="G103" s="260" t="s">
        <v>251</v>
      </c>
      <c r="H103" s="260" t="s">
        <v>252</v>
      </c>
      <c r="I103" s="260" t="s">
        <v>253</v>
      </c>
      <c r="J103" s="260" t="s">
        <v>254</v>
      </c>
      <c r="K103" s="260" t="s">
        <v>255</v>
      </c>
      <c r="L103" s="260" t="s">
        <v>256</v>
      </c>
    </row>
    <row r="104" spans="1:12">
      <c r="A104" s="261" t="s">
        <v>262</v>
      </c>
      <c r="B104" s="262" t="s">
        <v>263</v>
      </c>
      <c r="C104" s="261">
        <v>2015</v>
      </c>
      <c r="D104" s="261">
        <v>100</v>
      </c>
      <c r="E104" s="261" t="s">
        <v>264</v>
      </c>
      <c r="F104" s="261">
        <v>0</v>
      </c>
      <c r="G104" s="261" t="s">
        <v>265</v>
      </c>
      <c r="H104" s="261" t="s">
        <v>51</v>
      </c>
      <c r="I104" s="261" t="s">
        <v>266</v>
      </c>
      <c r="J104" s="262" t="s">
        <v>267</v>
      </c>
      <c r="K104" s="261" t="s">
        <v>268</v>
      </c>
      <c r="L104" s="261" t="s">
        <v>269</v>
      </c>
    </row>
    <row r="105" spans="1:12">
      <c r="A105" s="261" t="s">
        <v>270</v>
      </c>
      <c r="B105" s="262" t="s">
        <v>271</v>
      </c>
      <c r="C105" s="261">
        <v>2016</v>
      </c>
      <c r="D105" s="261">
        <v>495</v>
      </c>
      <c r="E105" s="261" t="s">
        <v>272</v>
      </c>
      <c r="F105" s="261">
        <v>0</v>
      </c>
      <c r="G105" s="261" t="s">
        <v>265</v>
      </c>
      <c r="H105" s="261" t="s">
        <v>51</v>
      </c>
      <c r="I105" s="261" t="s">
        <v>266</v>
      </c>
      <c r="J105" s="262" t="s">
        <v>273</v>
      </c>
      <c r="K105" s="261" t="s">
        <v>274</v>
      </c>
      <c r="L105" s="261" t="s">
        <v>275</v>
      </c>
    </row>
    <row r="106" spans="1:12">
      <c r="A106" s="261" t="s">
        <v>287</v>
      </c>
      <c r="B106" s="262" t="s">
        <v>288</v>
      </c>
      <c r="C106" s="261">
        <v>2017</v>
      </c>
      <c r="D106" s="261">
        <v>155</v>
      </c>
      <c r="E106" s="261" t="s">
        <v>289</v>
      </c>
      <c r="F106" s="261">
        <v>0</v>
      </c>
      <c r="G106" s="261" t="s">
        <v>265</v>
      </c>
      <c r="H106" s="261" t="s">
        <v>51</v>
      </c>
      <c r="I106" s="261" t="s">
        <v>266</v>
      </c>
      <c r="J106" s="262" t="s">
        <v>290</v>
      </c>
      <c r="K106" s="261" t="s">
        <v>291</v>
      </c>
      <c r="L106" s="261" t="s">
        <v>292</v>
      </c>
    </row>
    <row r="107" spans="1:12">
      <c r="A107" s="261" t="s">
        <v>297</v>
      </c>
      <c r="B107" s="262" t="s">
        <v>298</v>
      </c>
      <c r="C107" s="261">
        <v>2017</v>
      </c>
      <c r="D107" s="261">
        <v>69</v>
      </c>
      <c r="E107" s="261" t="s">
        <v>299</v>
      </c>
      <c r="F107" s="261">
        <v>0</v>
      </c>
      <c r="G107" s="261" t="s">
        <v>265</v>
      </c>
      <c r="H107" s="261" t="s">
        <v>51</v>
      </c>
      <c r="I107" s="261" t="s">
        <v>266</v>
      </c>
      <c r="J107" s="262" t="s">
        <v>300</v>
      </c>
      <c r="K107" s="261" t="s">
        <v>301</v>
      </c>
      <c r="L107" s="261" t="s">
        <v>302</v>
      </c>
    </row>
    <row r="108" spans="1:12">
      <c r="A108" s="261" t="s">
        <v>303</v>
      </c>
      <c r="B108" s="262" t="s">
        <v>304</v>
      </c>
      <c r="C108" s="261">
        <v>2017</v>
      </c>
      <c r="D108" s="261">
        <v>40</v>
      </c>
      <c r="E108" s="261" t="s">
        <v>305</v>
      </c>
      <c r="F108" s="261">
        <v>0</v>
      </c>
      <c r="G108" s="261" t="s">
        <v>265</v>
      </c>
      <c r="H108" s="261" t="s">
        <v>51</v>
      </c>
      <c r="I108" s="261" t="s">
        <v>266</v>
      </c>
      <c r="J108" s="262" t="s">
        <v>273</v>
      </c>
      <c r="K108" s="261" t="s">
        <v>278</v>
      </c>
      <c r="L108" s="261" t="s">
        <v>306</v>
      </c>
    </row>
    <row r="109" spans="1:12">
      <c r="A109" s="261" t="s">
        <v>313</v>
      </c>
      <c r="B109" s="262" t="s">
        <v>314</v>
      </c>
      <c r="C109" s="261">
        <v>2018</v>
      </c>
      <c r="D109" s="261">
        <v>14</v>
      </c>
      <c r="E109" s="261" t="s">
        <v>315</v>
      </c>
      <c r="F109" s="261">
        <v>0</v>
      </c>
      <c r="G109" s="261" t="s">
        <v>265</v>
      </c>
      <c r="H109" s="261" t="s">
        <v>51</v>
      </c>
      <c r="I109" s="261" t="s">
        <v>266</v>
      </c>
      <c r="J109" s="261" t="s">
        <v>39</v>
      </c>
      <c r="K109" s="261" t="s">
        <v>316</v>
      </c>
      <c r="L109" s="261" t="s">
        <v>317</v>
      </c>
    </row>
    <row r="110" spans="1:12">
      <c r="A110" s="261" t="s">
        <v>318</v>
      </c>
      <c r="B110" s="262" t="s">
        <v>319</v>
      </c>
      <c r="C110" s="261">
        <v>2018</v>
      </c>
      <c r="D110" s="261">
        <v>48</v>
      </c>
      <c r="E110" s="261" t="s">
        <v>320</v>
      </c>
      <c r="F110" s="261">
        <v>1</v>
      </c>
      <c r="G110" s="261" t="s">
        <v>265</v>
      </c>
      <c r="H110" s="261" t="s">
        <v>51</v>
      </c>
      <c r="I110" s="261" t="s">
        <v>266</v>
      </c>
      <c r="J110" s="262" t="s">
        <v>321</v>
      </c>
      <c r="K110" s="261" t="s">
        <v>268</v>
      </c>
      <c r="L110" s="261" t="s">
        <v>322</v>
      </c>
    </row>
    <row r="111" spans="1:12">
      <c r="A111" s="261" t="s">
        <v>323</v>
      </c>
      <c r="B111" s="262" t="s">
        <v>324</v>
      </c>
      <c r="C111" s="261">
        <v>2018</v>
      </c>
      <c r="D111" s="261">
        <v>33</v>
      </c>
      <c r="E111" s="261" t="s">
        <v>325</v>
      </c>
      <c r="F111" s="261">
        <v>1</v>
      </c>
      <c r="G111" s="261" t="s">
        <v>265</v>
      </c>
      <c r="H111" s="261" t="s">
        <v>51</v>
      </c>
      <c r="I111" s="261" t="s">
        <v>266</v>
      </c>
      <c r="J111" s="262" t="s">
        <v>326</v>
      </c>
      <c r="K111" s="261" t="s">
        <v>268</v>
      </c>
      <c r="L111" s="261" t="s">
        <v>327</v>
      </c>
    </row>
    <row r="112" spans="1:12">
      <c r="A112" s="261" t="s">
        <v>337</v>
      </c>
      <c r="B112" s="262" t="s">
        <v>338</v>
      </c>
      <c r="C112" s="261">
        <v>2018</v>
      </c>
      <c r="D112" s="261">
        <v>37</v>
      </c>
      <c r="E112" s="261" t="s">
        <v>339</v>
      </c>
      <c r="F112" s="261" t="s">
        <v>340</v>
      </c>
      <c r="G112" s="261" t="s">
        <v>341</v>
      </c>
      <c r="H112" s="261" t="s">
        <v>51</v>
      </c>
      <c r="I112" s="261" t="s">
        <v>266</v>
      </c>
      <c r="J112" s="262" t="s">
        <v>342</v>
      </c>
      <c r="K112" s="261" t="s">
        <v>268</v>
      </c>
      <c r="L112" s="261" t="s">
        <v>343</v>
      </c>
    </row>
    <row r="113" spans="1:12">
      <c r="A113" s="261" t="s">
        <v>344</v>
      </c>
      <c r="B113" s="262" t="s">
        <v>345</v>
      </c>
      <c r="C113" s="261">
        <v>2018</v>
      </c>
      <c r="D113" s="261">
        <v>55</v>
      </c>
      <c r="E113" s="261" t="s">
        <v>346</v>
      </c>
      <c r="F113" s="261">
        <v>0</v>
      </c>
      <c r="G113" s="261" t="s">
        <v>265</v>
      </c>
      <c r="H113" s="261" t="s">
        <v>51</v>
      </c>
      <c r="I113" s="261" t="s">
        <v>266</v>
      </c>
      <c r="J113" s="262" t="s">
        <v>347</v>
      </c>
      <c r="K113" s="261" t="s">
        <v>268</v>
      </c>
      <c r="L113" s="261" t="s">
        <v>348</v>
      </c>
    </row>
    <row r="114" spans="1:12">
      <c r="A114" s="261" t="s">
        <v>349</v>
      </c>
      <c r="B114" s="262" t="s">
        <v>350</v>
      </c>
      <c r="C114" s="261">
        <v>2018</v>
      </c>
      <c r="D114" s="261">
        <v>29</v>
      </c>
      <c r="E114" s="261" t="s">
        <v>351</v>
      </c>
      <c r="F114" s="261" t="s">
        <v>340</v>
      </c>
      <c r="G114" s="261" t="s">
        <v>341</v>
      </c>
      <c r="H114" s="261" t="s">
        <v>51</v>
      </c>
      <c r="I114" s="261" t="s">
        <v>266</v>
      </c>
      <c r="J114" s="262" t="s">
        <v>352</v>
      </c>
      <c r="K114" s="261" t="s">
        <v>353</v>
      </c>
      <c r="L114" s="261" t="s">
        <v>354</v>
      </c>
    </row>
    <row r="115" spans="1:12">
      <c r="A115" s="261" t="s">
        <v>365</v>
      </c>
      <c r="B115" s="262" t="s">
        <v>366</v>
      </c>
      <c r="C115" s="261">
        <v>2018</v>
      </c>
      <c r="D115" s="261">
        <v>51</v>
      </c>
      <c r="E115" s="261" t="s">
        <v>367</v>
      </c>
      <c r="F115" s="261" t="s">
        <v>340</v>
      </c>
      <c r="G115" s="261" t="s">
        <v>341</v>
      </c>
      <c r="H115" s="261" t="s">
        <v>51</v>
      </c>
      <c r="I115" s="261" t="s">
        <v>266</v>
      </c>
      <c r="J115" s="262" t="s">
        <v>368</v>
      </c>
      <c r="K115" s="261" t="s">
        <v>369</v>
      </c>
      <c r="L115" s="261" t="s">
        <v>370</v>
      </c>
    </row>
    <row r="116" spans="1:12">
      <c r="A116" s="261" t="s">
        <v>375</v>
      </c>
      <c r="B116" s="262" t="s">
        <v>376</v>
      </c>
      <c r="C116" s="261">
        <v>2019</v>
      </c>
      <c r="D116" s="261">
        <v>14</v>
      </c>
      <c r="E116" s="261" t="s">
        <v>377</v>
      </c>
      <c r="F116" s="261">
        <v>0</v>
      </c>
      <c r="G116" s="261" t="s">
        <v>265</v>
      </c>
      <c r="H116" s="261" t="s">
        <v>51</v>
      </c>
      <c r="I116" s="261" t="s">
        <v>266</v>
      </c>
      <c r="J116" s="262" t="s">
        <v>378</v>
      </c>
      <c r="K116" s="261" t="s">
        <v>369</v>
      </c>
      <c r="L116" s="261" t="s">
        <v>379</v>
      </c>
    </row>
    <row r="117" spans="1:12">
      <c r="A117" s="261" t="s">
        <v>413</v>
      </c>
      <c r="B117" s="262" t="s">
        <v>414</v>
      </c>
      <c r="C117" s="261">
        <v>2020</v>
      </c>
      <c r="D117" s="261">
        <v>64</v>
      </c>
      <c r="E117" s="261" t="s">
        <v>415</v>
      </c>
      <c r="F117" s="261">
        <v>0</v>
      </c>
      <c r="G117" s="261" t="s">
        <v>265</v>
      </c>
      <c r="H117" s="261" t="s">
        <v>51</v>
      </c>
      <c r="I117" s="261" t="s">
        <v>266</v>
      </c>
      <c r="J117" s="262" t="s">
        <v>416</v>
      </c>
      <c r="K117" s="261" t="s">
        <v>369</v>
      </c>
      <c r="L117" s="261" t="s">
        <v>417</v>
      </c>
    </row>
    <row r="118" spans="1:12">
      <c r="A118" s="261" t="s">
        <v>418</v>
      </c>
      <c r="B118" s="262" t="s">
        <v>419</v>
      </c>
      <c r="C118" s="261">
        <v>2020</v>
      </c>
      <c r="D118" s="261">
        <v>14</v>
      </c>
      <c r="E118" s="261" t="s">
        <v>420</v>
      </c>
      <c r="F118" s="261">
        <v>0</v>
      </c>
      <c r="G118" s="261" t="s">
        <v>265</v>
      </c>
      <c r="H118" s="261" t="s">
        <v>51</v>
      </c>
      <c r="I118" s="261" t="s">
        <v>266</v>
      </c>
      <c r="J118" s="262" t="s">
        <v>421</v>
      </c>
      <c r="K118" s="261" t="s">
        <v>278</v>
      </c>
      <c r="L118" s="261" t="s">
        <v>422</v>
      </c>
    </row>
    <row r="119" spans="1:12">
      <c r="A119" s="261" t="s">
        <v>429</v>
      </c>
      <c r="B119" s="262" t="s">
        <v>430</v>
      </c>
      <c r="C119" s="261">
        <v>2020</v>
      </c>
      <c r="D119" s="261">
        <v>25</v>
      </c>
      <c r="E119" s="261" t="s">
        <v>431</v>
      </c>
      <c r="F119" s="261" t="s">
        <v>432</v>
      </c>
      <c r="G119" s="261" t="s">
        <v>265</v>
      </c>
      <c r="H119" s="261" t="s">
        <v>51</v>
      </c>
      <c r="I119" s="261" t="s">
        <v>266</v>
      </c>
      <c r="J119" s="262" t="s">
        <v>433</v>
      </c>
      <c r="K119" s="261" t="s">
        <v>268</v>
      </c>
      <c r="L119" s="261" t="s">
        <v>434</v>
      </c>
    </row>
    <row r="120" spans="1:12">
      <c r="A120" s="261" t="s">
        <v>457</v>
      </c>
      <c r="B120" s="262" t="s">
        <v>458</v>
      </c>
      <c r="C120" s="261">
        <v>2020</v>
      </c>
      <c r="D120" s="261">
        <v>17</v>
      </c>
      <c r="E120" s="261" t="s">
        <v>459</v>
      </c>
      <c r="F120" s="261">
        <v>0</v>
      </c>
      <c r="G120" s="261" t="s">
        <v>341</v>
      </c>
      <c r="H120" s="261" t="s">
        <v>51</v>
      </c>
      <c r="I120" s="261" t="s">
        <v>266</v>
      </c>
      <c r="J120" s="262" t="s">
        <v>460</v>
      </c>
      <c r="K120" s="261" t="s">
        <v>268</v>
      </c>
      <c r="L120" s="261" t="s">
        <v>461</v>
      </c>
    </row>
    <row r="121" spans="1:12">
      <c r="A121" s="261" t="s">
        <v>462</v>
      </c>
      <c r="B121" s="262" t="s">
        <v>463</v>
      </c>
      <c r="C121" s="261">
        <v>2020</v>
      </c>
      <c r="D121" s="261">
        <v>20</v>
      </c>
      <c r="E121" s="261" t="s">
        <v>464</v>
      </c>
      <c r="F121" s="261">
        <v>0</v>
      </c>
      <c r="G121" s="261" t="s">
        <v>341</v>
      </c>
      <c r="H121" s="261" t="s">
        <v>51</v>
      </c>
      <c r="I121" s="261" t="s">
        <v>266</v>
      </c>
      <c r="J121" s="262" t="s">
        <v>465</v>
      </c>
      <c r="K121" s="261" t="s">
        <v>268</v>
      </c>
      <c r="L121" s="261" t="s">
        <v>466</v>
      </c>
    </row>
    <row r="122" spans="1:12">
      <c r="A122" s="261" t="s">
        <v>493</v>
      </c>
      <c r="B122" s="262" t="s">
        <v>494</v>
      </c>
      <c r="C122" s="261">
        <v>2021</v>
      </c>
      <c r="D122" s="261">
        <v>14</v>
      </c>
      <c r="E122" s="261" t="s">
        <v>495</v>
      </c>
      <c r="F122" s="261">
        <v>0</v>
      </c>
      <c r="G122" s="261" t="s">
        <v>341</v>
      </c>
      <c r="H122" s="261" t="s">
        <v>51</v>
      </c>
      <c r="I122" s="261" t="s">
        <v>266</v>
      </c>
      <c r="J122" s="262" t="s">
        <v>496</v>
      </c>
      <c r="K122" s="261" t="s">
        <v>278</v>
      </c>
      <c r="L122" s="261" t="s">
        <v>497</v>
      </c>
    </row>
    <row r="123" spans="1:12">
      <c r="A123" s="261" t="s">
        <v>519</v>
      </c>
      <c r="B123" s="262" t="s">
        <v>520</v>
      </c>
      <c r="C123" s="261">
        <v>2022</v>
      </c>
      <c r="D123" s="261">
        <v>1</v>
      </c>
      <c r="E123" s="261" t="s">
        <v>521</v>
      </c>
      <c r="F123" s="261">
        <v>0</v>
      </c>
      <c r="G123" s="261" t="s">
        <v>265</v>
      </c>
      <c r="H123" s="261" t="s">
        <v>51</v>
      </c>
      <c r="I123" s="261" t="s">
        <v>266</v>
      </c>
      <c r="J123" s="262" t="s">
        <v>522</v>
      </c>
      <c r="K123" s="261" t="s">
        <v>523</v>
      </c>
      <c r="L123" s="261" t="s">
        <v>524</v>
      </c>
    </row>
    <row r="124" spans="1:12">
      <c r="A124" s="261" t="s">
        <v>525</v>
      </c>
      <c r="B124" s="262" t="s">
        <v>526</v>
      </c>
      <c r="C124" s="261">
        <v>2022</v>
      </c>
      <c r="D124" s="261">
        <v>2</v>
      </c>
      <c r="E124" s="261" t="s">
        <v>527</v>
      </c>
      <c r="F124" s="261">
        <v>0</v>
      </c>
      <c r="G124" s="261" t="s">
        <v>265</v>
      </c>
      <c r="H124" s="261" t="s">
        <v>51</v>
      </c>
      <c r="I124" s="261" t="s">
        <v>266</v>
      </c>
      <c r="J124" s="262" t="s">
        <v>528</v>
      </c>
      <c r="K124" s="261" t="s">
        <v>529</v>
      </c>
      <c r="L124" s="261" t="s">
        <v>530</v>
      </c>
    </row>
    <row r="125" spans="1:12">
      <c r="A125" s="261"/>
      <c r="B125" s="261"/>
      <c r="C125" s="260" t="s">
        <v>550</v>
      </c>
      <c r="D125" s="260">
        <f>SUM(D104:D124)</f>
        <v>1297</v>
      </c>
      <c r="E125" s="261"/>
      <c r="F125" s="261"/>
      <c r="G125" s="261"/>
      <c r="H125" s="261"/>
      <c r="I125" s="261"/>
      <c r="J125" s="261"/>
      <c r="K125" s="261"/>
      <c r="L125" s="261"/>
    </row>
    <row r="126" spans="1:12">
      <c r="A126" s="261"/>
      <c r="B126" s="261"/>
      <c r="C126" s="261"/>
      <c r="D126" s="261"/>
      <c r="E126" s="261"/>
      <c r="F126" s="261"/>
      <c r="G126" s="261"/>
      <c r="H126" s="261"/>
      <c r="I126" s="261"/>
      <c r="J126" s="261"/>
      <c r="K126" s="261"/>
      <c r="L126" s="261"/>
    </row>
    <row r="127" spans="1:12">
      <c r="A127" s="261"/>
      <c r="B127" s="261"/>
      <c r="C127" s="261"/>
      <c r="D127" s="261"/>
      <c r="E127" s="261"/>
      <c r="F127" s="261"/>
      <c r="G127" s="261"/>
      <c r="H127" s="261"/>
      <c r="I127" s="261"/>
      <c r="J127" s="261"/>
      <c r="K127" s="261"/>
      <c r="L127" s="261"/>
    </row>
    <row r="128" spans="1:12" ht="18">
      <c r="A128" s="263" t="s">
        <v>553</v>
      </c>
      <c r="B128" s="261"/>
      <c r="C128" s="261"/>
      <c r="D128" s="261"/>
      <c r="E128" s="261"/>
      <c r="F128" s="261"/>
      <c r="G128" s="261"/>
      <c r="H128" s="261"/>
      <c r="I128" s="261"/>
      <c r="J128" s="261"/>
      <c r="K128" s="261"/>
      <c r="L128" s="261"/>
    </row>
    <row r="129" spans="1:12">
      <c r="A129" s="259" t="s">
        <v>245</v>
      </c>
      <c r="B129" s="260" t="s">
        <v>246</v>
      </c>
      <c r="C129" s="260" t="s">
        <v>247</v>
      </c>
      <c r="D129" s="260" t="s">
        <v>248</v>
      </c>
      <c r="E129" s="260" t="s">
        <v>249</v>
      </c>
      <c r="F129" s="260" t="s">
        <v>250</v>
      </c>
      <c r="G129" s="260" t="s">
        <v>251</v>
      </c>
      <c r="H129" s="260" t="s">
        <v>252</v>
      </c>
      <c r="I129" s="260" t="s">
        <v>253</v>
      </c>
      <c r="J129" s="260" t="s">
        <v>254</v>
      </c>
      <c r="K129" s="260" t="s">
        <v>255</v>
      </c>
      <c r="L129" s="260" t="s">
        <v>256</v>
      </c>
    </row>
    <row r="130" spans="1:12">
      <c r="A130" s="261" t="s">
        <v>355</v>
      </c>
      <c r="B130" s="262" t="s">
        <v>356</v>
      </c>
      <c r="C130" s="261">
        <v>2018</v>
      </c>
      <c r="D130" s="261">
        <v>82</v>
      </c>
      <c r="E130" s="261" t="s">
        <v>357</v>
      </c>
      <c r="F130" s="261">
        <v>1</v>
      </c>
      <c r="G130" s="261" t="s">
        <v>265</v>
      </c>
      <c r="H130" s="261" t="s">
        <v>358</v>
      </c>
      <c r="I130" s="261" t="s">
        <v>266</v>
      </c>
      <c r="J130" s="262" t="s">
        <v>359</v>
      </c>
      <c r="K130" s="261" t="s">
        <v>301</v>
      </c>
      <c r="L130" s="261" t="s">
        <v>360</v>
      </c>
    </row>
    <row r="131" spans="1:12">
      <c r="A131" s="261" t="s">
        <v>407</v>
      </c>
      <c r="B131" s="262" t="s">
        <v>408</v>
      </c>
      <c r="C131" s="261">
        <v>2020</v>
      </c>
      <c r="D131" s="261">
        <v>17</v>
      </c>
      <c r="E131" s="261" t="s">
        <v>409</v>
      </c>
      <c r="F131" s="261">
        <v>0</v>
      </c>
      <c r="G131" s="261" t="s">
        <v>265</v>
      </c>
      <c r="H131" s="261" t="s">
        <v>358</v>
      </c>
      <c r="I131" s="261" t="s">
        <v>266</v>
      </c>
      <c r="J131" s="262" t="s">
        <v>410</v>
      </c>
      <c r="K131" s="261" t="s">
        <v>411</v>
      </c>
      <c r="L131" s="261" t="s">
        <v>412</v>
      </c>
    </row>
    <row r="132" spans="1:12">
      <c r="A132" s="261" t="s">
        <v>443</v>
      </c>
      <c r="B132" s="262" t="s">
        <v>444</v>
      </c>
      <c r="C132" s="261">
        <v>2020</v>
      </c>
      <c r="D132" s="261">
        <v>12</v>
      </c>
      <c r="E132" s="261" t="s">
        <v>445</v>
      </c>
      <c r="F132" s="261">
        <v>0</v>
      </c>
      <c r="G132" s="261" t="s">
        <v>265</v>
      </c>
      <c r="H132" s="261" t="s">
        <v>358</v>
      </c>
      <c r="I132" s="261" t="s">
        <v>266</v>
      </c>
      <c r="J132" s="262" t="s">
        <v>446</v>
      </c>
      <c r="K132" s="261" t="s">
        <v>447</v>
      </c>
      <c r="L132" s="261" t="s">
        <v>448</v>
      </c>
    </row>
    <row r="133" spans="1:12">
      <c r="A133" s="261" t="s">
        <v>449</v>
      </c>
      <c r="B133" s="262" t="s">
        <v>450</v>
      </c>
      <c r="C133" s="261">
        <v>2020</v>
      </c>
      <c r="D133" s="261">
        <v>38</v>
      </c>
      <c r="E133" s="261" t="s">
        <v>451</v>
      </c>
      <c r="F133" s="261">
        <v>1</v>
      </c>
      <c r="G133" s="261" t="s">
        <v>452</v>
      </c>
      <c r="H133" s="261" t="s">
        <v>453</v>
      </c>
      <c r="I133" s="261" t="s">
        <v>266</v>
      </c>
      <c r="J133" s="262" t="s">
        <v>454</v>
      </c>
      <c r="K133" s="261" t="s">
        <v>455</v>
      </c>
      <c r="L133" s="261" t="s">
        <v>456</v>
      </c>
    </row>
    <row r="134" spans="1:12">
      <c r="A134" s="261" t="s">
        <v>498</v>
      </c>
      <c r="B134" s="262" t="s">
        <v>499</v>
      </c>
      <c r="C134" s="261">
        <v>2021</v>
      </c>
      <c r="D134" s="261">
        <v>17</v>
      </c>
      <c r="E134" s="261" t="s">
        <v>500</v>
      </c>
      <c r="F134" s="261">
        <v>1</v>
      </c>
      <c r="G134" s="261" t="s">
        <v>265</v>
      </c>
      <c r="H134" s="261" t="s">
        <v>358</v>
      </c>
      <c r="I134" s="261" t="s">
        <v>266</v>
      </c>
      <c r="J134" s="262" t="s">
        <v>501</v>
      </c>
      <c r="K134" s="261" t="s">
        <v>502</v>
      </c>
      <c r="L134" s="261" t="s">
        <v>503</v>
      </c>
    </row>
    <row r="135" spans="1:12">
      <c r="A135" s="261" t="s">
        <v>537</v>
      </c>
      <c r="B135" s="262" t="s">
        <v>538</v>
      </c>
      <c r="C135" s="261">
        <v>2023</v>
      </c>
      <c r="D135" s="261">
        <v>0</v>
      </c>
      <c r="E135" s="261" t="s">
        <v>539</v>
      </c>
      <c r="F135" s="261" t="s">
        <v>340</v>
      </c>
      <c r="G135" s="261" t="s">
        <v>265</v>
      </c>
      <c r="H135" s="261" t="s">
        <v>358</v>
      </c>
      <c r="I135" s="261" t="s">
        <v>266</v>
      </c>
      <c r="J135" s="262" t="s">
        <v>501</v>
      </c>
      <c r="K135" s="261" t="s">
        <v>437</v>
      </c>
      <c r="L135" s="261" t="s">
        <v>540</v>
      </c>
    </row>
    <row r="136" spans="1:12">
      <c r="A136" s="261" t="s">
        <v>541</v>
      </c>
      <c r="B136" s="262" t="s">
        <v>542</v>
      </c>
      <c r="C136" s="261">
        <v>2023</v>
      </c>
      <c r="D136" s="261">
        <v>2</v>
      </c>
      <c r="E136" s="261" t="s">
        <v>543</v>
      </c>
      <c r="F136" s="261">
        <v>0</v>
      </c>
      <c r="G136" s="261" t="s">
        <v>265</v>
      </c>
      <c r="H136" s="261" t="s">
        <v>544</v>
      </c>
      <c r="I136" s="261" t="s">
        <v>266</v>
      </c>
      <c r="J136" s="262" t="s">
        <v>545</v>
      </c>
      <c r="K136" s="261" t="s">
        <v>268</v>
      </c>
      <c r="L136" s="261" t="s">
        <v>546</v>
      </c>
    </row>
    <row r="137" spans="1:12">
      <c r="C137" s="260" t="s">
        <v>550</v>
      </c>
      <c r="D137" s="260">
        <f>SUM(D130:D136)</f>
        <v>168</v>
      </c>
    </row>
  </sheetData>
  <hyperlinks>
    <hyperlink ref="B2" r:id="rId1" xr:uid="{026C727E-7FC5-3C45-9484-E4058378179B}"/>
    <hyperlink ref="B3" r:id="rId2" xr:uid="{68396A7F-B906-A24F-9E49-0B98218676FB}"/>
    <hyperlink ref="J3" r:id="rId3" display="https://www.ncbi.nlm.nih.gov/geo/query/acc.cgi?acc=GSE69600" xr:uid="{E9E27C76-CC3D-6143-BDA6-EEFA8078DFCF}"/>
    <hyperlink ref="B4" r:id="rId4" xr:uid="{96C4C090-8BBB-A746-AE30-45F391A459F7}"/>
    <hyperlink ref="J4" r:id="rId5" display="https://ega-archive.org/studies/EGAS00001001911" xr:uid="{5B8A9E9F-B83E-1B41-9595-0EBCC9623BD7}"/>
    <hyperlink ref="B5" r:id="rId6" xr:uid="{4E4034FA-64AB-1D49-B0CC-B872E5345899}"/>
    <hyperlink ref="B6" r:id="rId7" xr:uid="{64485CBD-EE83-2047-B4CB-80E358B09494}"/>
    <hyperlink ref="B7" r:id="rId8" xr:uid="{87EDE48F-F4F7-DC49-9A76-5766BBD3C3E6}"/>
    <hyperlink ref="B8" r:id="rId9" xr:uid="{75FD4CD8-C50D-AC47-9502-2106D687FCFD}"/>
    <hyperlink ref="J8" r:id="rId10" display="https://www.ncbi.nlm.nih.gov/geo/query/acc.cgi?acc=GSE84662" xr:uid="{4A68CF79-5A7B-C548-B3E7-98CDFAC69EE3}"/>
    <hyperlink ref="B9" r:id="rId11" xr:uid="{70F2A042-14D8-D740-A5C1-191E714C1D60}"/>
    <hyperlink ref="B10" r:id="rId12" xr:uid="{A33B5FA7-1874-1647-8AEA-DB5DB1A77DC6}"/>
    <hyperlink ref="J10" r:id="rId13" display="https://www.ncbi.nlm.nih.gov/geo/query/acc.cgi?acc=GSE86821" xr:uid="{4A51B170-3AC7-2A45-A6DB-EEA60D1E3069}"/>
    <hyperlink ref="B11" r:id="rId14" xr:uid="{A281D7EE-37D6-B34E-9B1C-229628762984}"/>
    <hyperlink ref="J11" r:id="rId15" display="https://ega-archive.org/studies/EGAS00001001911" xr:uid="{746F310D-0B72-5A44-9002-0A64D0298D88}"/>
    <hyperlink ref="B12" r:id="rId16" xr:uid="{B444A396-31A0-0046-B75B-8B8F7E4E2ABC}"/>
    <hyperlink ref="B13" r:id="rId17" xr:uid="{D6C13046-67E3-FD41-9188-B50A2CFA4193}"/>
    <hyperlink ref="B14" r:id="rId18" xr:uid="{2ED45A99-AE30-2E41-8712-8BC4B758E4D9}"/>
    <hyperlink ref="J14" r:id="rId19" display="https://www.ncbi.nlm.nih.gov/geo/query/acc.cgi?acc=GSE110619" xr:uid="{4DD322C2-4E06-0A44-AB52-8F6905B8D629}"/>
    <hyperlink ref="B15" r:id="rId20" xr:uid="{17D89415-4FCB-A242-9CC8-4FB85668E3FE}"/>
    <hyperlink ref="J15" r:id="rId21" display="https://www.ncbi.nlm.nih.gov/geo/query/acc.cgi?acc=GSE100720" xr:uid="{030413C9-C6C9-C642-B511-314212B2FE89}"/>
    <hyperlink ref="B16" r:id="rId22" xr:uid="{CCC465B0-2CE0-924B-BB66-9A1B356FD921}"/>
    <hyperlink ref="B17" r:id="rId23" xr:uid="{94E5F185-9FC4-8A4F-AF98-733E0F8B09F5}"/>
    <hyperlink ref="B18" r:id="rId24" xr:uid="{611E4950-22D0-2C4B-9B19-A5CDB8875463}"/>
    <hyperlink ref="J18" r:id="rId25" display="https://www.ebi.ac.uk/biostudies/arrayexpress/studies/E-MTAB-6585" xr:uid="{39439EB6-F24D-354A-893A-2044E546495A}"/>
    <hyperlink ref="B19" r:id="rId26" xr:uid="{53503E77-B8D1-3747-96A8-E9EDDFB9FE40}"/>
    <hyperlink ref="J19" r:id="rId27" display="https://www.ebi.ac.uk/ena/browser/view/PRJEB23968" xr:uid="{3018E042-59E2-B44C-97AA-115B3321D494}"/>
    <hyperlink ref="B20" r:id="rId28" xr:uid="{21862573-B8BC-F944-AAF5-08AB3EAFE97C}"/>
    <hyperlink ref="J20" r:id="rId29" display="https://www.ncbi.nlm.nih.gov/geo/query/acc.cgi?acc=GSE114746" xr:uid="{5C28488D-FD67-7141-9634-55F512FE8A4F}"/>
    <hyperlink ref="B21" r:id="rId30" xr:uid="{80045232-34C6-6B44-A6CE-7578E4999AC8}"/>
    <hyperlink ref="J21" r:id="rId31" display="https://www.ebi.ac.uk/biostudies/arrayexpress/studies/E-MTAB-6014?query=E-MTAB-6014" xr:uid="{4B3174F7-64F5-C14B-A962-7B8AF15F4B26}"/>
    <hyperlink ref="B22" r:id="rId32" xr:uid="{008FE573-979D-E04D-92C1-4D8D06582B59}"/>
    <hyperlink ref="B23" r:id="rId33" xr:uid="{FE5145D8-CD84-0F42-B720-39CA808074BE}"/>
    <hyperlink ref="J23" r:id="rId34" display="https://www.ncbi.nlm.nih.gov/geo/query/acc.cgi?acc=GSE103053" xr:uid="{AB1DD735-060C-444F-BAE5-6DCCA97BD38E}"/>
    <hyperlink ref="B24" r:id="rId35" xr:uid="{617CB506-89E3-7047-9F27-C652311E5205}"/>
    <hyperlink ref="B25" r:id="rId36" xr:uid="{CD5BDE63-E142-2249-BA7E-2F1DF0EC025F}"/>
    <hyperlink ref="J25" r:id="rId37" display="https://www.ncbi.nlm.nih.gov/geo/query/acc.cgi?acc=GSE117108" xr:uid="{95D9934F-3AB9-004D-934F-409EA71A4911}"/>
    <hyperlink ref="B26" r:id="rId38" xr:uid="{B166287A-510C-9544-80ED-B2602A3A1869}"/>
    <hyperlink ref="B27" r:id="rId39" xr:uid="{420B2370-F4BB-8A40-9317-75FC75E0BE9C}"/>
    <hyperlink ref="B28" r:id="rId40" xr:uid="{9D5B750F-4244-CB4D-BF7F-256FC5E1F513}"/>
    <hyperlink ref="B29" r:id="rId41" xr:uid="{4750663A-10D4-3D4C-A4B9-0D16DF83E6FE}"/>
    <hyperlink ref="B30" r:id="rId42" xr:uid="{51E79181-9418-2F4C-99E6-929453A5933F}"/>
    <hyperlink ref="B31" r:id="rId43" xr:uid="{26D11B36-0009-F34D-B595-F39AEC534E39}"/>
    <hyperlink ref="B32" r:id="rId44" xr:uid="{2B8F553A-4F89-BA46-8C2F-E005E1754FDB}"/>
    <hyperlink ref="B33" r:id="rId45" xr:uid="{3D3C5A44-59F4-EB4C-96FE-B06692A47020}"/>
    <hyperlink ref="B34" r:id="rId46" xr:uid="{599153C8-3F8C-5F4C-A5A2-FEFC1C4E97FE}"/>
    <hyperlink ref="J34" r:id="rId47" display="https://www.immport.org/shared/study/SDY1626" xr:uid="{F2A88148-4466-6B40-8AD9-13D1F2C068F6}"/>
    <hyperlink ref="B35" r:id="rId48" xr:uid="{6D7B1766-F472-084B-BEB5-1F1C6CC05CD4}"/>
    <hyperlink ref="J35" r:id="rId49" display="https://www.ncbi.nlm.nih.gov/geo/query/acc.cgi?acc=GSE145736" xr:uid="{6A90FC78-981F-6B4B-8844-E9B2F8E3D653}"/>
    <hyperlink ref="B36" r:id="rId50" xr:uid="{044343A9-48F7-1D4B-B172-292D6863C3C5}"/>
    <hyperlink ref="J36" r:id="rId51" display="https://www.ebi.ac.uk/ena/browser/view/PRJEB29716" xr:uid="{3C26A406-5876-AF4E-969F-8A514D3BCD46}"/>
    <hyperlink ref="B37" r:id="rId52" xr:uid="{30C9228D-53F1-2748-8537-0848E6CFED5A}"/>
    <hyperlink ref="B38" r:id="rId53" xr:uid="{790799F3-7AF1-014E-A5F7-73293E0047D8}"/>
    <hyperlink ref="B39" r:id="rId54" xr:uid="{12D81A71-CEBA-0E47-9078-F6DECA69CA6E}"/>
    <hyperlink ref="J39" r:id="rId55" display="https://www.ncbi.nlm.nih.gov/geo/query/acc.cgi?acc=GSE128242" xr:uid="{1ADC46A3-55AA-AE4F-8361-5C7A318E4954}"/>
    <hyperlink ref="B40" r:id="rId56" xr:uid="{7FF98EFB-CD0A-A645-AC37-767859239103}"/>
    <hyperlink ref="B41" r:id="rId57" xr:uid="{B95C678E-73A4-DC45-858B-6317DB790E4F}"/>
    <hyperlink ref="B42" r:id="rId58" xr:uid="{7129C9CC-59DA-4444-B6DE-E91BE5C83474}"/>
    <hyperlink ref="J42" r:id="rId59" display="https://www.ncbi.nlm.nih.gov/geo/query/acc.cgi?acc=GSE152550" xr:uid="{E04F94F3-484C-0A40-A64C-10B2C4CF5DFF}"/>
    <hyperlink ref="B43" r:id="rId60" xr:uid="{0D011870-43BE-D046-A0C6-86BEAA2631DC}"/>
    <hyperlink ref="J43" r:id="rId61" display="https://www.ncbi.nlm.nih.gov/bioproject/PRJNA576277" xr:uid="{AA6FCCFD-9FBF-B140-B043-681EC04697C7}"/>
    <hyperlink ref="B44" r:id="rId62" xr:uid="{8B80F170-5233-BE4F-A216-90D31F665AEA}"/>
    <hyperlink ref="J44" r:id="rId63" display="https://www.ncbi.nlm.nih.gov/geo/query/acc.cgi?acc=GSE150638" xr:uid="{92FB61A1-9154-1540-971F-0169467B1D5C}"/>
    <hyperlink ref="B45" r:id="rId64" xr:uid="{8063B81D-9FD0-CF41-81E2-BC1346774F80}"/>
    <hyperlink ref="J45" r:id="rId65" display="https://www.ncbi.nlm.nih.gov/geo/query/acc.cgi?acc=GSE124463" xr:uid="{61EDC2B5-0DB1-C04A-BFC1-71A39B72D785}"/>
    <hyperlink ref="B46" r:id="rId66" xr:uid="{0E7D6E96-E781-5E4F-AE41-DF272ED5D842}"/>
    <hyperlink ref="B47" r:id="rId67" xr:uid="{4969E74D-9C9E-A542-96DE-4C930CAF1CAF}"/>
    <hyperlink ref="B48" r:id="rId68" xr:uid="{37D8EA96-C1B1-4045-B14A-8682BA272747}"/>
    <hyperlink ref="B49" r:id="rId69" xr:uid="{D0BBCDDA-52A8-BB46-948E-0C03127C087D}"/>
    <hyperlink ref="B50" r:id="rId70" xr:uid="{815C9207-8F45-BB4C-BC3E-F429900E0F86}"/>
    <hyperlink ref="B51" r:id="rId71" xr:uid="{0D716ECE-282F-EF4E-9671-29CABDF34144}"/>
    <hyperlink ref="B52" r:id="rId72" xr:uid="{266531DB-952F-E142-A1FE-27C2FC783205}"/>
    <hyperlink ref="B53" r:id="rId73" xr:uid="{C2CA8D84-11B9-E34B-9FAA-07B762BCAC42}"/>
    <hyperlink ref="J53" r:id="rId74" display="https://www.ncbi.nlm.nih.gov/geo/query/acc.cgi?acc=GSE155161" xr:uid="{59472229-F75E-6E45-8278-9ADBF9963F7F}"/>
    <hyperlink ref="B54" r:id="rId75" xr:uid="{FBF70557-E856-2644-BA48-17F13564D2D8}"/>
    <hyperlink ref="J54" r:id="rId76" display="https://www.ebi.ac.uk/biostudies/arrayexpress/studies/E-MTAB-10152?query=E-MTAB-10152" xr:uid="{4479F8F4-27C4-694E-B3F1-7A9CF98E5C2B}"/>
    <hyperlink ref="B55" r:id="rId77" xr:uid="{8073B89A-75A5-3147-BB58-8D2B0F8BF917}"/>
    <hyperlink ref="B56" r:id="rId78" xr:uid="{2F70ACE6-D270-624B-B10B-FAA5C6FE142F}"/>
    <hyperlink ref="B57" r:id="rId79" xr:uid="{64BD0EBF-C490-7143-A5CB-62256019E1D0}"/>
    <hyperlink ref="B58" r:id="rId80" xr:uid="{61BF8401-6091-1246-850E-E9FA85506B09}"/>
    <hyperlink ref="B59" r:id="rId81" xr:uid="{7FF41CBB-CA15-754F-85E8-94FC33BA6509}"/>
    <hyperlink ref="J59" r:id="rId82" display="https://www.ncbi.nlm.nih.gov/geo/query/acc.cgi?acc=GSE129574" xr:uid="{A2A0CBAD-7019-3047-9C12-833C170E2F50}"/>
    <hyperlink ref="B60" r:id="rId83" xr:uid="{8DD2DD2B-3DDB-784B-8872-E407847EF4E4}"/>
    <hyperlink ref="J60" r:id="rId84" display="https://www.ebi.ac.uk/biostudies/arrayexpress/studies/E-MTAB-10701?query=E-MTAB-10701" xr:uid="{8BD61A61-3AD9-E449-B5BD-DA86DB61CF10}"/>
    <hyperlink ref="B61" r:id="rId85" xr:uid="{21F5FF4E-C09D-F844-9EA7-5A49A6B3CD8B}"/>
    <hyperlink ref="B62" r:id="rId86" xr:uid="{92E50E45-6B0A-174E-A28A-19D63CD626D1}"/>
    <hyperlink ref="B63" r:id="rId87" xr:uid="{678ECDC0-8803-6443-BFD0-68636F8DE173}"/>
    <hyperlink ref="J63" r:id="rId88" display="https://www.ebi.ac.uk/biostudies/arrayexpress/studies/E-MTAB-10152?query=E-MTAB-10152" xr:uid="{FA8B5291-25DB-4F46-9E35-AF49838F1928}"/>
    <hyperlink ref="B64" r:id="rId89" xr:uid="{90C0AC4C-3FD0-294C-9634-615760BB6018}"/>
    <hyperlink ref="J64" r:id="rId90" display="https://ega-archive.org/studies/EGAS00001006305" xr:uid="{3AFE149F-7552-2141-BA1F-1992EB5FEFA2}"/>
    <hyperlink ref="B65" r:id="rId91" xr:uid="{93F9C0EA-CF4B-8541-BD58-871C75621BD9}"/>
    <hyperlink ref="B71" r:id="rId92" xr:uid="{B648ED7C-86FD-144F-AB2F-745CBD2AC304}"/>
    <hyperlink ref="J71" r:id="rId93" display="https://www.ncbi.nlm.nih.gov/geo/query/acc.cgi?acc=GSE69600" xr:uid="{F0A7EDD7-AF9F-9443-B759-5F3ED45AE390}"/>
    <hyperlink ref="B72" r:id="rId94" xr:uid="{4039F136-62C1-A742-B8B4-A1FF80B16ADF}"/>
    <hyperlink ref="J72" r:id="rId95" display="https://ega-archive.org/studies/EGAS00001001911" xr:uid="{49430D03-C081-D34B-B41E-B5DF936AE7CC}"/>
    <hyperlink ref="B73" r:id="rId96" xr:uid="{7A541A78-336A-5043-BE54-DD8651F61C18}"/>
    <hyperlink ref="J73" r:id="rId97" display="https://www.ncbi.nlm.nih.gov/geo/query/acc.cgi?acc=GSE84662" xr:uid="{DECE6CAA-7773-8B4B-8492-EF54EB897B39}"/>
    <hyperlink ref="B74" r:id="rId98" xr:uid="{C1B57A68-D9FE-5348-8FAB-A7F6F95CC31E}"/>
    <hyperlink ref="J74" r:id="rId99" display="https://www.ncbi.nlm.nih.gov/geo/query/acc.cgi?acc=GSE86821" xr:uid="{0606B913-BD18-3E46-94D9-3D66D7E1CAF1}"/>
    <hyperlink ref="B75" r:id="rId100" xr:uid="{B30B4FD5-52D5-244C-B14E-1D58D375E9BF}"/>
    <hyperlink ref="J75" r:id="rId101" display="https://ega-archive.org/studies/EGAS00001001911" xr:uid="{5F239630-4616-0246-87E8-8E18C4C695E2}"/>
    <hyperlink ref="B76" r:id="rId102" xr:uid="{61F063BF-C009-EC4E-B877-D5A2CB6D18F2}"/>
    <hyperlink ref="B77" r:id="rId103" xr:uid="{7391AE9C-6F0F-8A41-9E5D-A2845BCD7838}"/>
    <hyperlink ref="J77" r:id="rId104" display="https://www.ncbi.nlm.nih.gov/geo/query/acc.cgi?acc=GSE110619" xr:uid="{EA77426C-4BAE-6F4C-9B59-F530B9E936B7}"/>
    <hyperlink ref="B78" r:id="rId105" xr:uid="{2E1F5378-E057-1245-A661-CE7A7CBC412C}"/>
    <hyperlink ref="J78" r:id="rId106" display="https://www.ncbi.nlm.nih.gov/geo/query/acc.cgi?acc=GSE100720" xr:uid="{340E801C-4961-3940-9975-60017EFEFFA8}"/>
    <hyperlink ref="B79" r:id="rId107" xr:uid="{19CCD94A-4ADB-E045-BAD0-79A1726E0FA6}"/>
    <hyperlink ref="J79" r:id="rId108" display="https://www.ebi.ac.uk/biostudies/arrayexpress/studies/E-MTAB-6585" xr:uid="{51B9F151-B96E-6F4E-A3B4-617F3C420816}"/>
    <hyperlink ref="B80" r:id="rId109" xr:uid="{84122579-77E1-8B4F-AF56-A4BF1E404B2F}"/>
    <hyperlink ref="J80" r:id="rId110" display="https://www.ebi.ac.uk/ena/browser/view/PRJEB23968" xr:uid="{2B8906B4-3679-424E-8047-384BFEC1C396}"/>
    <hyperlink ref="B81" r:id="rId111" xr:uid="{22B9DAF1-ED8E-7E44-A081-4C7639C63519}"/>
    <hyperlink ref="J81" r:id="rId112" display="https://www.ncbi.nlm.nih.gov/geo/query/acc.cgi?acc=GSE114746" xr:uid="{0D369099-F6C2-7745-8AF1-178BE87EF59B}"/>
    <hyperlink ref="B82" r:id="rId113" xr:uid="{984F84EC-7ED1-B54F-9FBC-A73E1822CAAF}"/>
    <hyperlink ref="J82" r:id="rId114" display="https://www.ebi.ac.uk/biostudies/arrayexpress/studies/E-MTAB-6014?query=E-MTAB-6014" xr:uid="{9F6C7BAB-EAD6-8D41-8EDC-B98B42990403}"/>
    <hyperlink ref="B83" r:id="rId115" xr:uid="{EBA10ACD-8FAA-BF43-8388-019BAA2637EE}"/>
    <hyperlink ref="J83" r:id="rId116" display="https://www.ncbi.nlm.nih.gov/geo/query/acc.cgi?acc=GSE103053" xr:uid="{C45721E7-6D0D-244D-84CC-98D62720BF10}"/>
    <hyperlink ref="B84" r:id="rId117" xr:uid="{D16ECBC0-A4B5-9049-ACB4-09C383994100}"/>
    <hyperlink ref="J84" r:id="rId118" display="https://www.ncbi.nlm.nih.gov/geo/query/acc.cgi?acc=GSE117108" xr:uid="{C2C668FE-CAEE-FB4C-B683-8EDE0D0C7ECF}"/>
    <hyperlink ref="B85" r:id="rId119" xr:uid="{8CE52518-8833-3E45-8EDD-5DF59B0DC1C9}"/>
    <hyperlink ref="J85" r:id="rId120" display="https://www.immport.org/shared/study/SDY1626" xr:uid="{30F635C4-9678-CD4A-969A-FB15B236B240}"/>
    <hyperlink ref="B86" r:id="rId121" xr:uid="{B61901A1-1BF0-E247-874A-41E16EF99FC0}"/>
    <hyperlink ref="J86" r:id="rId122" display="https://www.ncbi.nlm.nih.gov/geo/query/acc.cgi?acc=GSE145736" xr:uid="{91BF7969-0CF5-2649-A905-6B4172CF8A45}"/>
    <hyperlink ref="B87" r:id="rId123" xr:uid="{93C5D75A-B8C9-B745-86BA-E39E174C44D4}"/>
    <hyperlink ref="J87" r:id="rId124" display="https://www.ebi.ac.uk/ena/browser/view/PRJEB29716" xr:uid="{87205A64-36B0-454E-B32E-4E64D9A52151}"/>
    <hyperlink ref="B88" r:id="rId125" xr:uid="{5D35CB78-2669-364E-83D0-DEBE0994EF2A}"/>
    <hyperlink ref="J88" r:id="rId126" display="https://www.ncbi.nlm.nih.gov/geo/query/acc.cgi?acc=GSE128242" xr:uid="{0AA72526-9ADA-A446-B87C-6A99B0A06A77}"/>
    <hyperlink ref="B89" r:id="rId127" xr:uid="{DD3F7BC5-4630-4C44-8995-FE8B2717736D}"/>
    <hyperlink ref="J89" r:id="rId128" display="https://www.ncbi.nlm.nih.gov/geo/query/acc.cgi?acc=GSE152550" xr:uid="{29496FF6-F201-2647-9215-70B372C5CCF0}"/>
    <hyperlink ref="B90" r:id="rId129" xr:uid="{DFE6EFE4-FF1A-9F43-A67B-0562E8E9B2DB}"/>
    <hyperlink ref="J90" r:id="rId130" display="https://www.ncbi.nlm.nih.gov/bioproject/PRJNA576277" xr:uid="{04DCB662-D75C-884B-B9F9-29A85D7FB782}"/>
    <hyperlink ref="B91" r:id="rId131" xr:uid="{7A018FBB-52F1-B246-BA3E-1980A1B6DBF3}"/>
    <hyperlink ref="J91" r:id="rId132" display="https://www.ncbi.nlm.nih.gov/geo/query/acc.cgi?acc=GSE150638" xr:uid="{2E91D1F1-0326-FE40-A4E3-6FD925C5ADA6}"/>
    <hyperlink ref="B92" r:id="rId133" xr:uid="{61239522-FBA3-6E4E-91AD-C7E1FE2644A0}"/>
    <hyperlink ref="J92" r:id="rId134" display="https://www.ncbi.nlm.nih.gov/geo/query/acc.cgi?acc=GSE124463" xr:uid="{733CE0BB-68CA-2B4D-B807-74AFBD2F345D}"/>
    <hyperlink ref="B93" r:id="rId135" xr:uid="{1E9CDE62-7B30-284A-8050-3803207A48B0}"/>
    <hyperlink ref="J93" r:id="rId136" display="https://www.ncbi.nlm.nih.gov/geo/query/acc.cgi?acc=GSE155161" xr:uid="{4EDDD736-0524-7744-B619-9CCFBD39A0C9}"/>
    <hyperlink ref="B94" r:id="rId137" xr:uid="{4CC7AF25-A524-A943-9FD6-CACA469FB441}"/>
    <hyperlink ref="J94" r:id="rId138" display="https://www.ebi.ac.uk/biostudies/arrayexpress/studies/E-MTAB-10152?query=E-MTAB-10152" xr:uid="{9CCDFA58-2E67-4946-897E-33CA4A297E9E}"/>
    <hyperlink ref="B95" r:id="rId139" xr:uid="{3A7AAEDE-4A7A-0449-8756-B90A756CC92B}"/>
    <hyperlink ref="J95" r:id="rId140" display="https://www.ncbi.nlm.nih.gov/geo/query/acc.cgi?acc=GSE129574" xr:uid="{3D1FAE25-8511-7C4B-B5CD-025D496007BF}"/>
    <hyperlink ref="B96" r:id="rId141" xr:uid="{A88DAD68-3868-A943-8C21-36347E71B75B}"/>
    <hyperlink ref="J96" r:id="rId142" display="https://www.ebi.ac.uk/biostudies/arrayexpress/studies/E-MTAB-10701?query=E-MTAB-10701" xr:uid="{E13DA905-85FE-1C49-900D-CDBBA942D7AF}"/>
    <hyperlink ref="B97" r:id="rId143" xr:uid="{785BA220-F1E5-304B-8D2E-A89B8048B58A}"/>
    <hyperlink ref="J97" r:id="rId144" display="https://www.ebi.ac.uk/biostudies/arrayexpress/studies/E-MTAB-10152?query=E-MTAB-10152" xr:uid="{DD1C6BEF-BD20-2641-B2DB-593FB56268EB}"/>
    <hyperlink ref="B98" r:id="rId145" xr:uid="{0EB5E168-3A42-3446-84CB-EBA0491723F0}"/>
    <hyperlink ref="J98" r:id="rId146" display="https://ega-archive.org/studies/EGAS00001006305" xr:uid="{39017228-D89F-9243-8EE6-30C270980718}"/>
    <hyperlink ref="B104" r:id="rId147" xr:uid="{85BDF1F7-4211-E445-8C41-1EA5710DFAD3}"/>
    <hyperlink ref="J104" r:id="rId148" display="https://www.ncbi.nlm.nih.gov/geo/query/acc.cgi?acc=GSE69600" xr:uid="{A449F727-91D9-FB42-8F23-5DD3C893D39D}"/>
    <hyperlink ref="B105" r:id="rId149" xr:uid="{B3DE6D84-1080-C744-B33D-E8F501C4EEA8}"/>
    <hyperlink ref="J105" r:id="rId150" display="https://ega-archive.org/studies/EGAS00001001911" xr:uid="{6BCF176B-9C46-D54B-863F-244A1B12F692}"/>
    <hyperlink ref="B106" r:id="rId151" xr:uid="{C7622DEC-60A8-5C40-88EE-8FD6658A8D5A}"/>
    <hyperlink ref="J106" r:id="rId152" display="https://www.ncbi.nlm.nih.gov/geo/query/acc.cgi?acc=GSE84662" xr:uid="{2C671142-FC19-094A-BA0C-54240913CC0F}"/>
    <hyperlink ref="B107" r:id="rId153" xr:uid="{8C104B1E-5868-C841-BDCB-50592B6BBF1B}"/>
    <hyperlink ref="J107" r:id="rId154" display="https://www.ncbi.nlm.nih.gov/geo/query/acc.cgi?acc=GSE86821" xr:uid="{86CDBEC3-0F99-1F4F-96C9-CEE2B821E7D8}"/>
    <hyperlink ref="B108" r:id="rId155" xr:uid="{25932C98-5326-C24B-9FBD-DF2E02C7BC66}"/>
    <hyperlink ref="J108" r:id="rId156" display="https://ega-archive.org/studies/EGAS00001001911" xr:uid="{19411A8A-84AF-954E-9E25-AEA20E5F707D}"/>
    <hyperlink ref="B109" r:id="rId157" xr:uid="{05C79F40-DE89-1B43-B69F-C881A12F1EFD}"/>
    <hyperlink ref="B110" r:id="rId158" xr:uid="{D1DEE601-C519-8841-9C1B-AB3A66C95496}"/>
    <hyperlink ref="J110" r:id="rId159" display="https://www.ncbi.nlm.nih.gov/geo/query/acc.cgi?acc=GSE110619" xr:uid="{11BE1C0E-824E-1A46-8F75-93D0FDE19D76}"/>
    <hyperlink ref="B111" r:id="rId160" xr:uid="{E1605D16-3A80-3E4D-9AC5-D00E14BA12E1}"/>
    <hyperlink ref="J111" r:id="rId161" display="https://www.ncbi.nlm.nih.gov/geo/query/acc.cgi?acc=GSE100720" xr:uid="{E19DCAA6-07DF-534B-A94B-D26B2536D289}"/>
    <hyperlink ref="B112" r:id="rId162" xr:uid="{2E951730-846F-FD44-A9A5-031691BE4E6C}"/>
    <hyperlink ref="J112" r:id="rId163" display="https://www.ebi.ac.uk/biostudies/arrayexpress/studies/E-MTAB-6585" xr:uid="{56BA2BF3-705E-A34F-8168-073622092235}"/>
    <hyperlink ref="B113" r:id="rId164" xr:uid="{796F09A7-3391-8545-9474-5DEB05BF2EDD}"/>
    <hyperlink ref="J113" r:id="rId165" display="https://www.ebi.ac.uk/ena/browser/view/PRJEB23968" xr:uid="{E784D7DF-0710-EE47-830E-3E5721E8BC5D}"/>
    <hyperlink ref="B114" r:id="rId166" xr:uid="{E1EFDF89-B5B7-7D49-8F95-50BAA011AC17}"/>
    <hyperlink ref="J114" r:id="rId167" display="https://www.ncbi.nlm.nih.gov/geo/query/acc.cgi?acc=GSE114746" xr:uid="{9DA25EDA-08B9-084F-8480-810125C8FE8E}"/>
    <hyperlink ref="B115" r:id="rId168" xr:uid="{EC85A585-6ED7-2444-A475-60DFE26FD963}"/>
    <hyperlink ref="J115" r:id="rId169" display="https://www.ncbi.nlm.nih.gov/geo/query/acc.cgi?acc=GSE103053" xr:uid="{C669C9A8-8C15-2F47-AA83-7CF99BD50E6C}"/>
    <hyperlink ref="B116" r:id="rId170" xr:uid="{F0A50DB6-AD55-E64F-BC15-C51316BAD5B1}"/>
    <hyperlink ref="J116" r:id="rId171" display="https://www.ncbi.nlm.nih.gov/geo/query/acc.cgi?acc=GSE117108" xr:uid="{D94FD972-302A-984C-8EEC-55B1E612E663}"/>
    <hyperlink ref="B117" r:id="rId172" xr:uid="{F7A45829-0202-AD43-BEAD-AC272B65DC20}"/>
    <hyperlink ref="J117" r:id="rId173" display="https://www.ncbi.nlm.nih.gov/geo/query/acc.cgi?acc=GSE145736" xr:uid="{1A8D81C1-6387-C64D-926A-33ABA5BFCA13}"/>
    <hyperlink ref="B118" r:id="rId174" xr:uid="{14CA0086-B0CE-DB44-B33F-387771BF5521}"/>
    <hyperlink ref="J118" r:id="rId175" display="https://www.ebi.ac.uk/ena/browser/view/PRJEB29716" xr:uid="{D2B33973-1635-2B4B-A5D9-166F96A06F68}"/>
    <hyperlink ref="B119" r:id="rId176" xr:uid="{D87DCE92-29C6-884D-87E2-CAACD6729581}"/>
    <hyperlink ref="J119" r:id="rId177" display="https://www.ncbi.nlm.nih.gov/geo/query/acc.cgi?acc=GSE128242" xr:uid="{AF40F95D-4D3E-2C47-804D-012AF33D280B}"/>
    <hyperlink ref="B120" r:id="rId178" xr:uid="{EEDB8777-A04D-1040-90B2-032A29836F8C}"/>
    <hyperlink ref="J120" r:id="rId179" display="https://www.ncbi.nlm.nih.gov/geo/query/acc.cgi?acc=GSE150638" xr:uid="{67BB0214-56F6-5145-81D1-0A8A7E8C30DA}"/>
    <hyperlink ref="B121" r:id="rId180" xr:uid="{5E3C5DB6-F9BA-B149-9968-A4A00F9CB327}"/>
    <hyperlink ref="J121" r:id="rId181" display="https://www.ncbi.nlm.nih.gov/geo/query/acc.cgi?acc=GSE124463" xr:uid="{BAC41C63-D164-7045-B5F8-C31DDB04536B}"/>
    <hyperlink ref="B122" r:id="rId182" xr:uid="{B3AA8656-11E1-524E-9A0B-85369EBA6CA4}"/>
    <hyperlink ref="J122" r:id="rId183" display="https://www.ncbi.nlm.nih.gov/geo/query/acc.cgi?acc=GSE155161" xr:uid="{99A4B6E4-B217-6244-97CF-E38D82AC5012}"/>
    <hyperlink ref="B123" r:id="rId184" xr:uid="{8973A079-9A89-FF42-B177-C3A21F260753}"/>
    <hyperlink ref="J123" r:id="rId185" display="https://www.ncbi.nlm.nih.gov/geo/query/acc.cgi?acc=GSE129574" xr:uid="{75FCD9D8-C51F-5C43-8175-767322612511}"/>
    <hyperlink ref="B124" r:id="rId186" xr:uid="{AF99BCE0-50D2-1243-A60A-4565B5CF6B8A}"/>
    <hyperlink ref="J124" r:id="rId187" display="https://www.ebi.ac.uk/biostudies/arrayexpress/studies/E-MTAB-10701?query=E-MTAB-10701" xr:uid="{AB23B292-85B7-AB45-A7F4-AF37CE927A0E}"/>
    <hyperlink ref="B130" r:id="rId188" xr:uid="{B8608EE5-9165-974B-986F-53182FEFD5C5}"/>
    <hyperlink ref="J130" r:id="rId189" display="https://www.ebi.ac.uk/biostudies/arrayexpress/studies/E-MTAB-6014?query=E-MTAB-6014" xr:uid="{A2EC084F-2481-564C-BCC2-1D8ED8D86EE7}"/>
    <hyperlink ref="B131" r:id="rId190" xr:uid="{4402EE43-BFA6-BE41-B2E6-EE2267E1611A}"/>
    <hyperlink ref="J131" r:id="rId191" display="https://www.immport.org/shared/study/SDY1626" xr:uid="{7F8E0911-2F70-3A41-B6E3-9857CF8C393A}"/>
    <hyperlink ref="B132" r:id="rId192" xr:uid="{627CF3F6-52D8-9745-973C-D008CA3D71BD}"/>
    <hyperlink ref="J132" r:id="rId193" display="https://www.ncbi.nlm.nih.gov/geo/query/acc.cgi?acc=GSE152550" xr:uid="{7129079C-27B7-D04A-B136-63956456FAEB}"/>
    <hyperlink ref="B133" r:id="rId194" xr:uid="{1D083841-1AA5-F042-90E1-4BB3EE11B44C}"/>
    <hyperlink ref="J133" r:id="rId195" display="https://www.ncbi.nlm.nih.gov/bioproject/PRJNA576277" xr:uid="{091F01F3-1977-284F-B3E3-FF99EEC1D10C}"/>
    <hyperlink ref="B134" r:id="rId196" xr:uid="{E6C2F6E5-1EBF-6641-AA96-BEBCBE178074}"/>
    <hyperlink ref="J134" r:id="rId197" display="https://www.ebi.ac.uk/biostudies/arrayexpress/studies/E-MTAB-10152?query=E-MTAB-10152" xr:uid="{CEE3CE94-BCA9-B648-8EC2-4EF4B65EAAC9}"/>
    <hyperlink ref="B135" r:id="rId198" xr:uid="{C3BB0C8C-D551-F843-98DD-CBA1F00926EC}"/>
    <hyperlink ref="J135" r:id="rId199" display="https://www.ebi.ac.uk/biostudies/arrayexpress/studies/E-MTAB-10152?query=E-MTAB-10152" xr:uid="{7F926B2E-6191-6E41-B283-7B47D1CFD5C4}"/>
    <hyperlink ref="B136" r:id="rId200" xr:uid="{F89734D5-01DC-D843-BDD5-C4732C9395A1}"/>
    <hyperlink ref="J136" r:id="rId201" display="https://ega-archive.org/studies/EGAS00001006305" xr:uid="{52B5FF5D-D1C1-9F40-9792-D17F63D519BE}"/>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D5CEF-6F81-7849-BC66-D9F7B1213CD4}">
  <dimension ref="A1:J37"/>
  <sheetViews>
    <sheetView zoomScaleNormal="100" workbookViewId="0">
      <selection sqref="A1:E1"/>
    </sheetView>
  </sheetViews>
  <sheetFormatPr baseColWidth="10" defaultRowHeight="16" customHeight="1"/>
  <sheetData>
    <row r="1" spans="1:10" ht="16" customHeight="1">
      <c r="A1" s="313" t="s">
        <v>183</v>
      </c>
      <c r="B1" s="310"/>
      <c r="C1" s="310"/>
      <c r="D1" s="310"/>
      <c r="E1" s="310"/>
      <c r="G1" s="313" t="s">
        <v>243</v>
      </c>
      <c r="H1" s="310"/>
      <c r="I1" s="310"/>
      <c r="J1" s="310"/>
    </row>
    <row r="2" spans="1:10" ht="16" customHeight="1">
      <c r="B2" s="19" t="s">
        <v>239</v>
      </c>
      <c r="C2" s="19" t="s">
        <v>241</v>
      </c>
      <c r="D2" s="19" t="s">
        <v>242</v>
      </c>
      <c r="E2" s="19" t="s">
        <v>88</v>
      </c>
      <c r="H2" s="19" t="s">
        <v>239</v>
      </c>
      <c r="I2" s="19" t="s">
        <v>241</v>
      </c>
      <c r="J2" s="19" t="s">
        <v>242</v>
      </c>
    </row>
    <row r="3" spans="1:10" ht="16" customHeight="1">
      <c r="A3" s="162" t="s">
        <v>164</v>
      </c>
      <c r="B3" s="158">
        <v>7303</v>
      </c>
      <c r="C3" s="158">
        <v>5741</v>
      </c>
      <c r="D3" s="158">
        <v>6113</v>
      </c>
      <c r="E3" s="152">
        <v>19157</v>
      </c>
      <c r="G3" s="162" t="s">
        <v>164</v>
      </c>
      <c r="H3" s="235">
        <f>B3/(B3+C3+D3)</f>
        <v>0.38121835360442657</v>
      </c>
      <c r="I3" s="235">
        <f>C3/(B3+C3+D3)</f>
        <v>0.29968157853526128</v>
      </c>
      <c r="J3" s="235">
        <f>D3/(B3+C3+D3)</f>
        <v>0.31910006786031214</v>
      </c>
    </row>
    <row r="4" spans="1:10" ht="16" customHeight="1">
      <c r="A4" s="172" t="s">
        <v>170</v>
      </c>
      <c r="B4" s="152">
        <v>6002</v>
      </c>
      <c r="C4" s="152">
        <v>5963</v>
      </c>
      <c r="D4" s="152">
        <v>6806</v>
      </c>
      <c r="E4" s="152">
        <v>18771</v>
      </c>
      <c r="G4" s="172" t="s">
        <v>170</v>
      </c>
      <c r="H4" s="235">
        <f>B4/(B4+C4+D4)</f>
        <v>0.31974854829257898</v>
      </c>
      <c r="I4" s="235">
        <f>C4/(B4+C4+D4)</f>
        <v>0.31767087528634597</v>
      </c>
      <c r="J4" s="235">
        <f>D4/(B4+C4+D4)</f>
        <v>0.36258057642107505</v>
      </c>
    </row>
    <row r="5" spans="1:10" ht="16" customHeight="1">
      <c r="A5" s="172" t="s">
        <v>172</v>
      </c>
      <c r="B5" s="152">
        <v>5166</v>
      </c>
      <c r="C5" s="152">
        <v>2969</v>
      </c>
      <c r="D5" s="152">
        <v>3295</v>
      </c>
      <c r="E5" s="152">
        <v>11430</v>
      </c>
      <c r="G5" s="172" t="s">
        <v>172</v>
      </c>
      <c r="H5" s="235">
        <f>B5/(B5+C5+D5)</f>
        <v>0.45196850393700788</v>
      </c>
      <c r="I5" s="235">
        <f>C5/(B5+C5+D5)</f>
        <v>0.25975503062117233</v>
      </c>
      <c r="J5" s="235">
        <f>D5/(B5+C5+D5)</f>
        <v>0.28827646544181978</v>
      </c>
    </row>
    <row r="7" spans="1:10" ht="16" customHeight="1">
      <c r="A7" s="311"/>
      <c r="B7" s="312"/>
      <c r="C7" s="307" t="s">
        <v>239</v>
      </c>
      <c r="D7" s="286"/>
      <c r="E7" s="307" t="s">
        <v>241</v>
      </c>
      <c r="F7" s="286"/>
      <c r="G7" s="307" t="s">
        <v>242</v>
      </c>
      <c r="H7" s="286"/>
      <c r="I7" s="307" t="s">
        <v>88</v>
      </c>
      <c r="J7" s="286"/>
    </row>
    <row r="8" spans="1:10" ht="16" customHeight="1">
      <c r="A8" s="307" t="s">
        <v>228</v>
      </c>
      <c r="B8" s="286"/>
      <c r="C8" s="223">
        <v>57</v>
      </c>
      <c r="D8" s="236">
        <v>7.8000000000000005E-3</v>
      </c>
      <c r="E8" s="223">
        <v>1733</v>
      </c>
      <c r="F8" s="236">
        <v>0.3019</v>
      </c>
      <c r="G8" s="223">
        <v>1801</v>
      </c>
      <c r="H8" s="236">
        <v>0.29460000000000003</v>
      </c>
      <c r="I8" s="223">
        <v>3591</v>
      </c>
      <c r="J8" s="236">
        <v>0.1875</v>
      </c>
    </row>
    <row r="9" spans="1:10" ht="16" customHeight="1">
      <c r="A9" s="307" t="s">
        <v>178</v>
      </c>
      <c r="B9" s="286"/>
      <c r="C9" s="223">
        <v>3630</v>
      </c>
      <c r="D9" s="236">
        <v>0.49709999999999999</v>
      </c>
      <c r="E9" s="223">
        <v>3062</v>
      </c>
      <c r="F9" s="236">
        <v>0.53339999999999999</v>
      </c>
      <c r="G9" s="223">
        <v>3006</v>
      </c>
      <c r="H9" s="236">
        <v>0.49170000000000003</v>
      </c>
      <c r="I9" s="223">
        <v>9698</v>
      </c>
      <c r="J9" s="236">
        <v>0.50619999999999998</v>
      </c>
    </row>
    <row r="10" spans="1:10" ht="16" customHeight="1">
      <c r="A10" s="307" t="s">
        <v>229</v>
      </c>
      <c r="B10" s="286"/>
      <c r="C10" s="223">
        <v>3616</v>
      </c>
      <c r="D10" s="236">
        <v>0.49509999999999998</v>
      </c>
      <c r="E10" s="223">
        <v>946</v>
      </c>
      <c r="F10" s="236">
        <v>0.1648</v>
      </c>
      <c r="G10" s="223">
        <v>1306</v>
      </c>
      <c r="H10" s="236">
        <v>0.21359999999999998</v>
      </c>
      <c r="I10" s="223">
        <v>5868</v>
      </c>
      <c r="J10" s="236">
        <v>0.30630000000000002</v>
      </c>
    </row>
    <row r="11" spans="1:10" ht="16" customHeight="1">
      <c r="A11" s="307" t="s">
        <v>88</v>
      </c>
      <c r="B11" s="286"/>
      <c r="C11" s="225">
        <v>7303</v>
      </c>
      <c r="D11" s="237"/>
      <c r="E11" s="225">
        <v>5741</v>
      </c>
      <c r="F11" s="237"/>
      <c r="G11" s="225">
        <v>6113</v>
      </c>
      <c r="H11" s="237"/>
      <c r="I11" s="223">
        <v>19157</v>
      </c>
      <c r="J11" s="237"/>
    </row>
    <row r="12" spans="1:10" ht="16" customHeight="1">
      <c r="A12" s="314" t="s">
        <v>231</v>
      </c>
      <c r="B12" s="293"/>
      <c r="C12" s="293"/>
      <c r="D12" s="293"/>
      <c r="E12" s="293"/>
      <c r="F12" s="293"/>
      <c r="G12" s="293"/>
      <c r="H12" s="293"/>
      <c r="I12" s="293"/>
      <c r="J12" s="293"/>
    </row>
    <row r="13" spans="1:10" ht="16" customHeight="1">
      <c r="A13" s="293"/>
      <c r="B13" s="293"/>
      <c r="C13" s="293"/>
      <c r="D13" s="293"/>
      <c r="E13" s="293"/>
      <c r="F13" s="293"/>
      <c r="G13" s="293"/>
      <c r="H13" s="293"/>
      <c r="I13" s="293"/>
      <c r="J13" s="293"/>
    </row>
    <row r="15" spans="1:10" ht="16" customHeight="1">
      <c r="A15" s="310"/>
      <c r="B15" s="310"/>
      <c r="C15" s="276" t="s">
        <v>239</v>
      </c>
      <c r="D15" s="276"/>
      <c r="E15" s="276" t="s">
        <v>244</v>
      </c>
      <c r="F15" s="276"/>
      <c r="G15" s="276" t="s">
        <v>88</v>
      </c>
      <c r="H15" s="276"/>
    </row>
    <row r="16" spans="1:10" ht="16" customHeight="1">
      <c r="A16" s="276" t="s">
        <v>228</v>
      </c>
      <c r="B16" s="276"/>
      <c r="C16" s="237">
        <v>57</v>
      </c>
      <c r="D16" s="236">
        <f>C16/C18</f>
        <v>7.8050116390524444E-3</v>
      </c>
      <c r="E16" s="152">
        <v>3534</v>
      </c>
      <c r="F16" s="236">
        <f>E16/E18</f>
        <v>0.29812721444238233</v>
      </c>
      <c r="G16" s="152">
        <v>3591</v>
      </c>
      <c r="H16" s="236">
        <f>G16/G18</f>
        <v>0.18745106227488648</v>
      </c>
    </row>
    <row r="17" spans="1:10" ht="16" customHeight="1">
      <c r="A17" s="276" t="s">
        <v>230</v>
      </c>
      <c r="B17" s="276"/>
      <c r="C17" s="152">
        <v>7246</v>
      </c>
      <c r="D17" s="236">
        <f>C17/C18</f>
        <v>0.99219498836094755</v>
      </c>
      <c r="E17" s="152">
        <v>8320</v>
      </c>
      <c r="F17" s="236">
        <f>E17/E18</f>
        <v>0.70187278555761767</v>
      </c>
      <c r="G17" s="152">
        <v>15566</v>
      </c>
      <c r="H17" s="236">
        <f>G17/G18</f>
        <v>0.8125489377251135</v>
      </c>
    </row>
    <row r="18" spans="1:10" ht="16" customHeight="1">
      <c r="A18" s="306" t="s">
        <v>88</v>
      </c>
      <c r="B18" s="306"/>
      <c r="C18" s="238">
        <v>7303</v>
      </c>
      <c r="D18" s="239"/>
      <c r="E18" s="238">
        <v>11854</v>
      </c>
      <c r="F18" s="239"/>
      <c r="G18" s="238">
        <v>19157</v>
      </c>
      <c r="H18" s="239"/>
    </row>
    <row r="19" spans="1:10" ht="16" customHeight="1">
      <c r="A19" s="293" t="s">
        <v>232</v>
      </c>
      <c r="B19" s="293"/>
      <c r="C19" s="293"/>
      <c r="D19" s="293"/>
      <c r="E19" s="293"/>
      <c r="F19" s="293"/>
      <c r="G19" s="293"/>
      <c r="H19" s="293"/>
      <c r="I19" s="305"/>
      <c r="J19" s="305"/>
    </row>
    <row r="20" spans="1:10" ht="16" customHeight="1">
      <c r="A20" s="293"/>
      <c r="B20" s="293"/>
      <c r="C20" s="293"/>
      <c r="D20" s="293"/>
      <c r="E20" s="293"/>
      <c r="F20" s="293"/>
      <c r="G20" s="293"/>
      <c r="H20" s="293"/>
      <c r="I20" s="305"/>
      <c r="J20" s="305"/>
    </row>
    <row r="21" spans="1:10" ht="16" customHeight="1">
      <c r="A21" s="305"/>
      <c r="B21" s="305"/>
      <c r="C21" s="305"/>
      <c r="D21" s="305"/>
      <c r="E21" s="305"/>
      <c r="F21" s="305"/>
      <c r="G21" s="305"/>
      <c r="H21" s="305"/>
      <c r="I21" s="305"/>
      <c r="J21" s="305"/>
    </row>
    <row r="23" spans="1:10" ht="16" customHeight="1">
      <c r="A23" s="311"/>
      <c r="B23" s="312"/>
      <c r="C23" s="240" t="s">
        <v>176</v>
      </c>
      <c r="D23" s="240" t="s">
        <v>177</v>
      </c>
      <c r="E23" s="240" t="s">
        <v>88</v>
      </c>
    </row>
    <row r="24" spans="1:10" ht="16" customHeight="1">
      <c r="A24" s="307" t="s">
        <v>239</v>
      </c>
      <c r="B24" s="286"/>
      <c r="C24" s="223">
        <v>39</v>
      </c>
      <c r="D24" s="223">
        <v>18</v>
      </c>
      <c r="E24" s="223">
        <v>57</v>
      </c>
    </row>
    <row r="25" spans="1:10" ht="16" customHeight="1">
      <c r="A25" s="307" t="s">
        <v>241</v>
      </c>
      <c r="B25" s="286"/>
      <c r="C25" s="223">
        <v>1726</v>
      </c>
      <c r="D25" s="223">
        <v>7</v>
      </c>
      <c r="E25" s="223">
        <v>1733</v>
      </c>
    </row>
    <row r="26" spans="1:10" ht="16" customHeight="1">
      <c r="A26" s="307" t="s">
        <v>242</v>
      </c>
      <c r="B26" s="286"/>
      <c r="C26" s="223">
        <v>9</v>
      </c>
      <c r="D26" s="223">
        <v>1792</v>
      </c>
      <c r="E26" s="223">
        <v>1801</v>
      </c>
    </row>
    <row r="27" spans="1:10" ht="16" customHeight="1">
      <c r="A27" s="307" t="s">
        <v>88</v>
      </c>
      <c r="B27" s="286"/>
      <c r="C27" s="241">
        <v>1774</v>
      </c>
      <c r="D27" s="241">
        <v>1817</v>
      </c>
      <c r="E27" s="241">
        <v>3591</v>
      </c>
    </row>
    <row r="28" spans="1:10" ht="16" customHeight="1">
      <c r="A28" s="293" t="s">
        <v>233</v>
      </c>
      <c r="B28" s="293"/>
      <c r="C28" s="293"/>
      <c r="D28" s="293"/>
      <c r="E28" s="293"/>
      <c r="F28" s="293"/>
      <c r="G28" s="293"/>
      <c r="H28" s="293"/>
      <c r="I28" s="286"/>
      <c r="J28" s="286"/>
    </row>
    <row r="29" spans="1:10" ht="16" customHeight="1">
      <c r="A29" s="293"/>
      <c r="B29" s="293"/>
      <c r="C29" s="293"/>
      <c r="D29" s="293"/>
      <c r="E29" s="293"/>
      <c r="F29" s="293"/>
      <c r="G29" s="293"/>
      <c r="H29" s="293"/>
      <c r="I29" s="286"/>
      <c r="J29" s="286"/>
    </row>
    <row r="31" spans="1:10" ht="16" customHeight="1">
      <c r="A31" s="309"/>
      <c r="B31" s="310"/>
      <c r="C31" s="307" t="s">
        <v>239</v>
      </c>
      <c r="D31" s="308"/>
      <c r="E31" s="307" t="s">
        <v>244</v>
      </c>
      <c r="F31" s="308"/>
      <c r="G31" s="307" t="s">
        <v>88</v>
      </c>
      <c r="H31" s="308"/>
    </row>
    <row r="32" spans="1:10" ht="16" customHeight="1">
      <c r="A32" s="307" t="s">
        <v>178</v>
      </c>
      <c r="B32" s="308"/>
      <c r="C32" s="242">
        <v>3630</v>
      </c>
      <c r="D32" s="236">
        <f>C32/C34</f>
        <v>0.50096605023461216</v>
      </c>
      <c r="E32" s="242">
        <v>6068</v>
      </c>
      <c r="F32" s="236">
        <f>E32/E34</f>
        <v>0.72932692307692304</v>
      </c>
      <c r="G32" s="242">
        <v>9698</v>
      </c>
      <c r="H32" s="236">
        <f>G32/G34</f>
        <v>0.62302454066555313</v>
      </c>
    </row>
    <row r="33" spans="1:10" ht="16" customHeight="1">
      <c r="A33" s="307" t="s">
        <v>229</v>
      </c>
      <c r="B33" s="308"/>
      <c r="C33" s="242">
        <v>3616</v>
      </c>
      <c r="D33" s="236">
        <f>C33/C34</f>
        <v>0.49903394976538779</v>
      </c>
      <c r="E33" s="242">
        <v>2252</v>
      </c>
      <c r="F33" s="236">
        <f>E33/E34</f>
        <v>0.27067307692307691</v>
      </c>
      <c r="G33" s="242">
        <v>5868</v>
      </c>
      <c r="H33" s="236">
        <f>G33/G34</f>
        <v>0.37697545933444687</v>
      </c>
    </row>
    <row r="34" spans="1:10" ht="16" customHeight="1">
      <c r="A34" s="307" t="s">
        <v>88</v>
      </c>
      <c r="B34" s="308"/>
      <c r="C34" s="243">
        <v>7246</v>
      </c>
      <c r="D34" s="239"/>
      <c r="E34" s="243">
        <v>8320</v>
      </c>
      <c r="F34" s="239"/>
      <c r="G34" s="243">
        <v>15566</v>
      </c>
      <c r="H34" s="239"/>
    </row>
    <row r="35" spans="1:10" ht="16" customHeight="1">
      <c r="A35" s="293" t="s">
        <v>234</v>
      </c>
      <c r="B35" s="293"/>
      <c r="C35" s="293"/>
      <c r="D35" s="293"/>
      <c r="E35" s="293"/>
      <c r="F35" s="293"/>
      <c r="G35" s="293"/>
      <c r="H35" s="293"/>
      <c r="I35" s="293"/>
      <c r="J35" s="293"/>
    </row>
    <row r="36" spans="1:10" ht="16" customHeight="1">
      <c r="A36" s="293"/>
      <c r="B36" s="293"/>
      <c r="C36" s="293"/>
      <c r="D36" s="293"/>
      <c r="E36" s="293"/>
      <c r="F36" s="293"/>
      <c r="G36" s="293"/>
      <c r="H36" s="293"/>
      <c r="I36" s="293"/>
      <c r="J36" s="293"/>
    </row>
    <row r="37" spans="1:10" ht="16" customHeight="1">
      <c r="A37" s="305"/>
      <c r="B37" s="305"/>
      <c r="C37" s="305"/>
      <c r="D37" s="305"/>
      <c r="E37" s="305"/>
      <c r="F37" s="305"/>
      <c r="G37" s="305"/>
      <c r="H37" s="305"/>
      <c r="I37" s="305"/>
      <c r="J37" s="305"/>
    </row>
  </sheetData>
  <mergeCells count="34">
    <mergeCell ref="A1:E1"/>
    <mergeCell ref="G1:J1"/>
    <mergeCell ref="C15:D15"/>
    <mergeCell ref="E15:F15"/>
    <mergeCell ref="G15:H15"/>
    <mergeCell ref="A15:B15"/>
    <mergeCell ref="A8:B8"/>
    <mergeCell ref="A9:B9"/>
    <mergeCell ref="A10:B10"/>
    <mergeCell ref="I7:J7"/>
    <mergeCell ref="A12:J13"/>
    <mergeCell ref="A7:B7"/>
    <mergeCell ref="A11:B11"/>
    <mergeCell ref="C7:D7"/>
    <mergeCell ref="E7:F7"/>
    <mergeCell ref="G7:H7"/>
    <mergeCell ref="A16:B16"/>
    <mergeCell ref="A17:B17"/>
    <mergeCell ref="G31:H31"/>
    <mergeCell ref="A23:B23"/>
    <mergeCell ref="C31:D31"/>
    <mergeCell ref="A35:J37"/>
    <mergeCell ref="A18:B18"/>
    <mergeCell ref="E31:F31"/>
    <mergeCell ref="A28:J29"/>
    <mergeCell ref="A24:B24"/>
    <mergeCell ref="A25:B25"/>
    <mergeCell ref="A26:B26"/>
    <mergeCell ref="A27:B27"/>
    <mergeCell ref="A31:B31"/>
    <mergeCell ref="A19:J21"/>
    <mergeCell ref="A32:B32"/>
    <mergeCell ref="A33:B33"/>
    <mergeCell ref="A34:B3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865FE-1F69-6445-856C-B1ABFEA23DD8}">
  <dimension ref="A1:AI75"/>
  <sheetViews>
    <sheetView zoomScaleNormal="100" workbookViewId="0">
      <selection sqref="A1:C1"/>
    </sheetView>
  </sheetViews>
  <sheetFormatPr baseColWidth="10" defaultRowHeight="16" customHeight="1"/>
  <cols>
    <col min="1" max="1" width="17.83203125" customWidth="1"/>
    <col min="2" max="2" width="9.83203125" customWidth="1"/>
    <col min="3" max="3" width="23.33203125" customWidth="1"/>
    <col min="21" max="24" width="10.83203125" style="31"/>
    <col min="28" max="35" width="15.83203125" customWidth="1"/>
  </cols>
  <sheetData>
    <row r="1" spans="1:35" ht="16" customHeight="1">
      <c r="A1" s="284" t="s">
        <v>174</v>
      </c>
      <c r="B1" s="284"/>
      <c r="C1" s="284"/>
      <c r="D1" s="2"/>
      <c r="E1" s="301" t="s">
        <v>95</v>
      </c>
      <c r="F1" s="301"/>
      <c r="G1" s="301"/>
      <c r="H1" s="2"/>
      <c r="I1" s="302" t="s">
        <v>98</v>
      </c>
      <c r="J1" s="302"/>
      <c r="K1" s="302"/>
      <c r="L1" s="2"/>
      <c r="M1" s="303" t="s">
        <v>99</v>
      </c>
      <c r="N1" s="303"/>
      <c r="O1" s="303"/>
      <c r="P1" s="2"/>
      <c r="Q1" s="303" t="s">
        <v>100</v>
      </c>
      <c r="R1" s="303"/>
      <c r="S1" s="303"/>
      <c r="T1" s="2"/>
      <c r="U1" s="106" t="s">
        <v>89</v>
      </c>
      <c r="V1" s="106" t="s">
        <v>90</v>
      </c>
      <c r="W1" s="106" t="s">
        <v>91</v>
      </c>
      <c r="X1" s="106" t="s">
        <v>92</v>
      </c>
      <c r="Y1" s="2"/>
      <c r="Z1" s="48"/>
      <c r="AB1" s="292" t="s">
        <v>149</v>
      </c>
      <c r="AC1" s="292"/>
      <c r="AD1" s="292"/>
      <c r="AE1" s="292"/>
      <c r="AF1" s="292" t="s">
        <v>148</v>
      </c>
      <c r="AG1" s="292"/>
      <c r="AH1" s="292"/>
      <c r="AI1" s="292"/>
    </row>
    <row r="2" spans="1:35" ht="16" customHeight="1">
      <c r="A2" s="5" t="s">
        <v>3</v>
      </c>
      <c r="B2" s="5" t="s">
        <v>4</v>
      </c>
      <c r="C2" s="5" t="s">
        <v>135</v>
      </c>
      <c r="D2" s="2"/>
      <c r="E2" s="5" t="s">
        <v>68</v>
      </c>
      <c r="F2" s="5" t="s">
        <v>96</v>
      </c>
      <c r="G2" s="5" t="s">
        <v>97</v>
      </c>
      <c r="H2" s="2"/>
      <c r="I2" s="19" t="s">
        <v>68</v>
      </c>
      <c r="J2" s="19" t="s">
        <v>96</v>
      </c>
      <c r="K2" s="19" t="s">
        <v>97</v>
      </c>
      <c r="L2" s="2"/>
      <c r="M2" s="99" t="s">
        <v>68</v>
      </c>
      <c r="N2" s="99" t="s">
        <v>96</v>
      </c>
      <c r="O2" s="99" t="s">
        <v>97</v>
      </c>
      <c r="P2" s="2"/>
      <c r="Q2" s="99" t="s">
        <v>68</v>
      </c>
      <c r="R2" s="99" t="s">
        <v>96</v>
      </c>
      <c r="S2" s="99" t="s">
        <v>97</v>
      </c>
      <c r="T2" s="2"/>
      <c r="U2" s="295" t="s">
        <v>117</v>
      </c>
      <c r="V2" s="286"/>
      <c r="W2" s="286"/>
      <c r="X2" s="286"/>
      <c r="Y2" s="2"/>
      <c r="Z2" s="48"/>
      <c r="AB2" s="304" t="s">
        <v>150</v>
      </c>
      <c r="AC2" s="304"/>
      <c r="AD2" s="304" t="s">
        <v>151</v>
      </c>
      <c r="AE2" s="304"/>
      <c r="AF2" s="304" t="s">
        <v>150</v>
      </c>
      <c r="AG2" s="304"/>
      <c r="AH2" s="304" t="s">
        <v>151</v>
      </c>
      <c r="AI2" s="304"/>
    </row>
    <row r="3" spans="1:35" ht="16" customHeight="1">
      <c r="A3" s="229"/>
      <c r="D3" s="2"/>
      <c r="E3" s="45"/>
      <c r="F3" s="45"/>
      <c r="G3" s="45"/>
      <c r="H3" s="2"/>
      <c r="I3" s="45"/>
      <c r="J3" s="45"/>
      <c r="K3" s="45"/>
      <c r="L3" s="2"/>
      <c r="M3" s="20"/>
      <c r="N3" s="20"/>
      <c r="O3" s="20"/>
      <c r="P3" s="2"/>
      <c r="Q3" s="20"/>
      <c r="R3" s="20"/>
      <c r="S3" s="20"/>
      <c r="T3" s="2"/>
      <c r="U3" s="9"/>
      <c r="V3" s="9"/>
      <c r="W3" s="9"/>
      <c r="X3" s="9"/>
      <c r="Y3" s="2"/>
      <c r="Z3" s="48"/>
      <c r="AA3" s="19" t="s">
        <v>160</v>
      </c>
      <c r="AB3" s="19" t="s">
        <v>153</v>
      </c>
      <c r="AC3" s="19" t="s">
        <v>154</v>
      </c>
      <c r="AD3" s="19" t="s">
        <v>152</v>
      </c>
      <c r="AE3" s="19" t="s">
        <v>155</v>
      </c>
      <c r="AF3" s="19" t="s">
        <v>156</v>
      </c>
      <c r="AG3" s="19" t="s">
        <v>157</v>
      </c>
      <c r="AH3" s="19" t="s">
        <v>158</v>
      </c>
      <c r="AI3" s="19" t="s">
        <v>159</v>
      </c>
    </row>
    <row r="4" spans="1:35" ht="16" customHeight="1">
      <c r="A4" s="29" t="s">
        <v>164</v>
      </c>
      <c r="B4" s="29" t="s">
        <v>93</v>
      </c>
      <c r="C4" s="100">
        <f>E4+I4+M4+Q4</f>
        <v>596</v>
      </c>
      <c r="D4" s="6"/>
      <c r="E4" s="151">
        <v>7</v>
      </c>
      <c r="F4" s="151">
        <v>63</v>
      </c>
      <c r="G4" s="151">
        <v>11</v>
      </c>
      <c r="H4" s="10"/>
      <c r="I4" s="152">
        <v>165</v>
      </c>
      <c r="J4" s="152">
        <v>105</v>
      </c>
      <c r="K4" s="152">
        <v>29</v>
      </c>
      <c r="L4" s="10"/>
      <c r="M4" s="152">
        <v>169</v>
      </c>
      <c r="N4" s="152">
        <v>113</v>
      </c>
      <c r="O4" s="152">
        <v>34</v>
      </c>
      <c r="P4" s="10"/>
      <c r="Q4" s="152">
        <v>255</v>
      </c>
      <c r="R4" s="152">
        <v>126</v>
      </c>
      <c r="S4" s="152">
        <v>45</v>
      </c>
      <c r="T4" s="72"/>
      <c r="U4" s="153">
        <f>E4/C4</f>
        <v>1.1744966442953021E-2</v>
      </c>
      <c r="V4" s="153">
        <f>I4/C4</f>
        <v>0.27684563758389263</v>
      </c>
      <c r="W4" s="153">
        <f>M4/C4</f>
        <v>0.28355704697986578</v>
      </c>
      <c r="X4" s="153">
        <f>Q4/C4</f>
        <v>0.42785234899328861</v>
      </c>
      <c r="Y4" s="2"/>
      <c r="Z4" s="48"/>
      <c r="AA4" s="29" t="s">
        <v>164</v>
      </c>
      <c r="AB4" s="158">
        <v>14</v>
      </c>
      <c r="AC4" s="158">
        <v>14</v>
      </c>
      <c r="AD4" s="158">
        <v>86118</v>
      </c>
      <c r="AE4" s="158">
        <v>122006</v>
      </c>
      <c r="AF4" s="158">
        <v>13</v>
      </c>
      <c r="AG4" s="158">
        <v>18</v>
      </c>
      <c r="AH4" s="158">
        <v>91929</v>
      </c>
      <c r="AI4" s="158">
        <v>91185</v>
      </c>
    </row>
    <row r="5" spans="1:35" ht="16" customHeight="1">
      <c r="A5" s="22" t="s">
        <v>170</v>
      </c>
      <c r="B5" s="22" t="s">
        <v>93</v>
      </c>
      <c r="C5" s="100">
        <f>E5+I5+M5+Q5</f>
        <v>3403</v>
      </c>
      <c r="D5" s="6"/>
      <c r="E5" s="151">
        <v>8</v>
      </c>
      <c r="F5" s="151">
        <v>44</v>
      </c>
      <c r="G5" s="151">
        <v>10</v>
      </c>
      <c r="H5" s="10"/>
      <c r="I5" s="152">
        <v>1105</v>
      </c>
      <c r="J5" s="152">
        <v>49</v>
      </c>
      <c r="K5" s="152">
        <v>9</v>
      </c>
      <c r="L5" s="10"/>
      <c r="M5" s="152">
        <v>1099</v>
      </c>
      <c r="N5" s="152">
        <v>51</v>
      </c>
      <c r="O5" s="152">
        <v>10</v>
      </c>
      <c r="P5" s="10"/>
      <c r="Q5" s="152">
        <v>1191</v>
      </c>
      <c r="R5" s="152">
        <v>63</v>
      </c>
      <c r="S5" s="152">
        <v>15</v>
      </c>
      <c r="T5" s="72"/>
      <c r="U5" s="153">
        <f>E5/C5</f>
        <v>2.3508668821627977E-3</v>
      </c>
      <c r="V5" s="153">
        <f>I5/C5</f>
        <v>0.3247134880987364</v>
      </c>
      <c r="W5" s="153">
        <f>M5/C5</f>
        <v>0.32295033793711431</v>
      </c>
      <c r="X5" s="153">
        <f>Q5/C5</f>
        <v>0.3499853070819865</v>
      </c>
      <c r="Y5" s="2"/>
      <c r="Z5" s="48"/>
      <c r="AA5" s="22" t="s">
        <v>170</v>
      </c>
      <c r="AB5" s="152">
        <v>12</v>
      </c>
      <c r="AC5" s="152">
        <v>13</v>
      </c>
      <c r="AD5" s="152">
        <v>89753</v>
      </c>
      <c r="AE5" s="152">
        <v>111328</v>
      </c>
      <c r="AF5" s="152">
        <v>11</v>
      </c>
      <c r="AG5" s="152">
        <v>15</v>
      </c>
      <c r="AH5" s="152">
        <v>101144</v>
      </c>
      <c r="AI5" s="152">
        <v>92733</v>
      </c>
    </row>
    <row r="6" spans="1:35" ht="16" customHeight="1">
      <c r="A6" s="22" t="s">
        <v>173</v>
      </c>
      <c r="B6" s="22" t="s">
        <v>93</v>
      </c>
      <c r="C6" s="100">
        <f>E6+I6+M6+Q6</f>
        <v>25</v>
      </c>
      <c r="D6" s="6"/>
      <c r="E6" s="151">
        <v>1</v>
      </c>
      <c r="F6" s="151">
        <v>29</v>
      </c>
      <c r="G6" s="151">
        <v>0</v>
      </c>
      <c r="H6" s="10"/>
      <c r="I6" s="152">
        <v>7</v>
      </c>
      <c r="J6" s="152">
        <v>107</v>
      </c>
      <c r="K6" s="152">
        <v>40</v>
      </c>
      <c r="L6" s="10"/>
      <c r="M6" s="152">
        <v>8</v>
      </c>
      <c r="N6" s="152">
        <v>64</v>
      </c>
      <c r="O6" s="152">
        <v>1</v>
      </c>
      <c r="P6" s="10"/>
      <c r="Q6" s="152">
        <v>9</v>
      </c>
      <c r="R6" s="152">
        <v>82</v>
      </c>
      <c r="S6" s="152">
        <v>7</v>
      </c>
      <c r="T6" s="72"/>
      <c r="U6" s="153">
        <f>E6/C6</f>
        <v>0.04</v>
      </c>
      <c r="V6" s="153">
        <f>I6/C6</f>
        <v>0.28000000000000003</v>
      </c>
      <c r="W6" s="153">
        <f>M6/C6</f>
        <v>0.32</v>
      </c>
      <c r="X6" s="153">
        <f>Q6/C6</f>
        <v>0.36</v>
      </c>
      <c r="Y6" s="2"/>
      <c r="Z6" s="48"/>
      <c r="AA6" s="22" t="s">
        <v>173</v>
      </c>
      <c r="AB6" s="152">
        <v>11</v>
      </c>
      <c r="AC6" s="152">
        <v>11</v>
      </c>
      <c r="AD6" s="152">
        <v>63805</v>
      </c>
      <c r="AE6" s="152">
        <v>78680</v>
      </c>
      <c r="AF6" s="152">
        <v>11</v>
      </c>
      <c r="AG6" s="152">
        <v>15</v>
      </c>
      <c r="AH6" s="152">
        <v>64460</v>
      </c>
      <c r="AI6" s="152">
        <v>62323</v>
      </c>
    </row>
    <row r="7" spans="1:35" ht="16" customHeight="1">
      <c r="A7" s="2"/>
      <c r="B7" s="2"/>
      <c r="C7" s="105"/>
      <c r="D7" s="2"/>
      <c r="E7" s="129"/>
      <c r="F7" s="129"/>
      <c r="G7" s="129"/>
      <c r="H7" s="129"/>
      <c r="I7" s="129"/>
      <c r="J7" s="129"/>
      <c r="K7" s="129"/>
      <c r="L7" s="129"/>
      <c r="M7" s="129"/>
      <c r="N7" s="129"/>
      <c r="O7" s="129"/>
      <c r="P7" s="129"/>
      <c r="Q7" s="129"/>
      <c r="R7" s="129"/>
      <c r="S7" s="129"/>
      <c r="T7" s="129"/>
      <c r="U7" s="9"/>
      <c r="V7" s="9"/>
      <c r="W7" s="9"/>
      <c r="X7" s="9"/>
      <c r="Y7" s="2"/>
      <c r="Z7" s="48"/>
    </row>
    <row r="8" spans="1:35" ht="16" customHeight="1">
      <c r="A8" s="2"/>
      <c r="B8" s="2"/>
      <c r="C8" s="105"/>
      <c r="D8" s="2"/>
      <c r="E8" s="299" t="s">
        <v>101</v>
      </c>
      <c r="F8" s="299"/>
      <c r="G8" s="299"/>
      <c r="H8" s="2"/>
      <c r="I8" s="299" t="s">
        <v>102</v>
      </c>
      <c r="J8" s="299"/>
      <c r="K8" s="299"/>
      <c r="L8" s="2"/>
      <c r="M8" s="300" t="s">
        <v>103</v>
      </c>
      <c r="N8" s="300"/>
      <c r="O8" s="300"/>
      <c r="P8" s="2"/>
      <c r="Q8" s="300" t="s">
        <v>104</v>
      </c>
      <c r="R8" s="300"/>
      <c r="S8" s="300"/>
      <c r="T8" s="2"/>
      <c r="U8" s="154" t="s">
        <v>89</v>
      </c>
      <c r="V8" s="154" t="s">
        <v>90</v>
      </c>
      <c r="W8" s="154" t="s">
        <v>91</v>
      </c>
      <c r="X8" s="154" t="s">
        <v>92</v>
      </c>
      <c r="Y8" s="2"/>
      <c r="Z8" s="48"/>
    </row>
    <row r="9" spans="1:35" ht="16" customHeight="1">
      <c r="A9" s="2"/>
      <c r="B9" s="2"/>
      <c r="C9" s="105"/>
      <c r="D9" s="2"/>
      <c r="E9" s="5" t="s">
        <v>68</v>
      </c>
      <c r="F9" s="5" t="s">
        <v>96</v>
      </c>
      <c r="G9" s="5" t="s">
        <v>97</v>
      </c>
      <c r="H9" s="2"/>
      <c r="I9" s="5" t="s">
        <v>68</v>
      </c>
      <c r="J9" s="5" t="s">
        <v>96</v>
      </c>
      <c r="K9" s="5" t="s">
        <v>97</v>
      </c>
      <c r="L9" s="2"/>
      <c r="M9" s="5" t="s">
        <v>68</v>
      </c>
      <c r="N9" s="5" t="s">
        <v>96</v>
      </c>
      <c r="O9" s="5" t="s">
        <v>97</v>
      </c>
      <c r="P9" s="2"/>
      <c r="Q9" s="5" t="s">
        <v>68</v>
      </c>
      <c r="R9" s="5" t="s">
        <v>96</v>
      </c>
      <c r="S9" s="5" t="s">
        <v>97</v>
      </c>
      <c r="T9" s="2"/>
      <c r="U9" s="295" t="s">
        <v>117</v>
      </c>
      <c r="V9" s="286"/>
      <c r="W9" s="286"/>
      <c r="X9" s="286"/>
      <c r="Y9" s="2"/>
      <c r="Z9" s="48"/>
    </row>
    <row r="10" spans="1:35" ht="16" customHeight="1">
      <c r="A10" s="2"/>
      <c r="B10" s="2"/>
      <c r="C10" s="105"/>
      <c r="D10" s="2"/>
      <c r="E10" s="141"/>
      <c r="F10" s="141"/>
      <c r="G10" s="141"/>
      <c r="H10" s="129"/>
      <c r="I10" s="141"/>
      <c r="J10" s="141"/>
      <c r="K10" s="141"/>
      <c r="L10" s="129"/>
      <c r="M10" s="141"/>
      <c r="N10" s="141"/>
      <c r="O10" s="141"/>
      <c r="P10" s="129"/>
      <c r="Q10" s="141"/>
      <c r="R10" s="141"/>
      <c r="S10" s="141"/>
      <c r="T10" s="129"/>
      <c r="U10" s="9"/>
      <c r="V10" s="9"/>
      <c r="W10" s="9"/>
      <c r="X10" s="9"/>
      <c r="Y10" s="2"/>
      <c r="Z10" s="48"/>
    </row>
    <row r="11" spans="1:35" ht="16" customHeight="1">
      <c r="A11" s="29" t="s">
        <v>164</v>
      </c>
      <c r="B11" s="29" t="s">
        <v>93</v>
      </c>
      <c r="C11" s="101">
        <f t="shared" ref="C11:C26" si="0">E11+I11+M11+Q11</f>
        <v>252817</v>
      </c>
      <c r="D11" s="2"/>
      <c r="E11" s="152">
        <v>2051</v>
      </c>
      <c r="F11" s="152">
        <v>12</v>
      </c>
      <c r="G11" s="152">
        <v>3</v>
      </c>
      <c r="H11" s="10"/>
      <c r="I11" s="158">
        <v>115410</v>
      </c>
      <c r="J11" s="158">
        <v>14</v>
      </c>
      <c r="K11" s="158">
        <v>4</v>
      </c>
      <c r="L11" s="10"/>
      <c r="M11" s="152">
        <v>115236</v>
      </c>
      <c r="N11" s="152">
        <v>14</v>
      </c>
      <c r="O11" s="152">
        <v>4</v>
      </c>
      <c r="P11" s="10"/>
      <c r="Q11" s="152">
        <v>20120</v>
      </c>
      <c r="R11" s="152">
        <v>19</v>
      </c>
      <c r="S11" s="152">
        <v>7</v>
      </c>
      <c r="T11" s="72"/>
      <c r="U11" s="153">
        <f t="shared" ref="U11:U13" si="1">E11/C11</f>
        <v>8.1125873655648155E-3</v>
      </c>
      <c r="V11" s="153">
        <f t="shared" ref="V11:V13" si="2">I11/C11</f>
        <v>0.45649620080928099</v>
      </c>
      <c r="W11" s="153">
        <f t="shared" ref="W11:W13" si="3">M11/C11</f>
        <v>0.45580795595232915</v>
      </c>
      <c r="X11" s="153">
        <f t="shared" ref="X11:X13" si="4">Q11/C11</f>
        <v>7.9583255872825012E-2</v>
      </c>
      <c r="Y11" s="2"/>
      <c r="Z11" s="48"/>
    </row>
    <row r="12" spans="1:35" ht="16" customHeight="1">
      <c r="A12" s="22" t="s">
        <v>170</v>
      </c>
      <c r="B12" s="22" t="s">
        <v>93</v>
      </c>
      <c r="C12" s="101">
        <f t="shared" si="0"/>
        <v>290483</v>
      </c>
      <c r="D12" s="2"/>
      <c r="E12" s="152">
        <v>1573</v>
      </c>
      <c r="F12" s="152">
        <v>11</v>
      </c>
      <c r="G12" s="152">
        <v>3</v>
      </c>
      <c r="H12" s="10"/>
      <c r="I12" s="152">
        <v>131565</v>
      </c>
      <c r="J12" s="152">
        <v>12</v>
      </c>
      <c r="K12" s="152">
        <v>4</v>
      </c>
      <c r="L12" s="10"/>
      <c r="M12" s="152">
        <v>133125</v>
      </c>
      <c r="N12" s="152">
        <v>13</v>
      </c>
      <c r="O12" s="152">
        <v>4</v>
      </c>
      <c r="P12" s="10"/>
      <c r="Q12" s="152">
        <v>24220</v>
      </c>
      <c r="R12" s="152">
        <v>18</v>
      </c>
      <c r="S12" s="152">
        <v>8</v>
      </c>
      <c r="T12" s="72"/>
      <c r="U12" s="153">
        <f t="shared" si="1"/>
        <v>5.4151189570474005E-3</v>
      </c>
      <c r="V12" s="153">
        <f t="shared" si="2"/>
        <v>0.45291807093702557</v>
      </c>
      <c r="W12" s="153">
        <f t="shared" si="3"/>
        <v>0.45828843684484116</v>
      </c>
      <c r="X12" s="153">
        <f t="shared" si="4"/>
        <v>8.3378373261085853E-2</v>
      </c>
      <c r="Y12" s="2"/>
      <c r="Z12" s="48"/>
    </row>
    <row r="13" spans="1:35" ht="16" customHeight="1">
      <c r="A13" s="22" t="s">
        <v>173</v>
      </c>
      <c r="B13" s="22" t="s">
        <v>93</v>
      </c>
      <c r="C13" s="101">
        <f t="shared" si="0"/>
        <v>25089</v>
      </c>
      <c r="D13" s="2"/>
      <c r="E13" s="152">
        <v>67</v>
      </c>
      <c r="F13" s="152">
        <v>11</v>
      </c>
      <c r="G13" s="152">
        <v>2</v>
      </c>
      <c r="H13" s="10"/>
      <c r="I13" s="152">
        <v>10967</v>
      </c>
      <c r="J13" s="152">
        <v>11</v>
      </c>
      <c r="K13" s="152">
        <v>2</v>
      </c>
      <c r="L13" s="10"/>
      <c r="M13" s="152">
        <v>10852</v>
      </c>
      <c r="N13" s="152">
        <v>11</v>
      </c>
      <c r="O13" s="152">
        <v>2</v>
      </c>
      <c r="P13" s="10"/>
      <c r="Q13" s="152">
        <v>3203</v>
      </c>
      <c r="R13" s="152">
        <v>14</v>
      </c>
      <c r="S13" s="152">
        <v>4</v>
      </c>
      <c r="T13" s="72"/>
      <c r="U13" s="153">
        <f t="shared" si="1"/>
        <v>2.6704930447606521E-3</v>
      </c>
      <c r="V13" s="153">
        <f t="shared" si="2"/>
        <v>0.43712383913268765</v>
      </c>
      <c r="W13" s="153">
        <f t="shared" si="3"/>
        <v>0.43254015704093429</v>
      </c>
      <c r="X13" s="153">
        <f t="shared" si="4"/>
        <v>0.12766551078161745</v>
      </c>
      <c r="Y13" s="2"/>
      <c r="Z13" s="48"/>
    </row>
    <row r="14" spans="1:35" ht="16" customHeight="1">
      <c r="A14" s="2"/>
      <c r="B14" s="2"/>
      <c r="C14" s="105"/>
      <c r="D14" s="2"/>
      <c r="E14" s="129"/>
      <c r="F14" s="129"/>
      <c r="G14" s="129"/>
      <c r="H14" s="129"/>
      <c r="I14" s="129"/>
      <c r="J14" s="129"/>
      <c r="K14" s="129"/>
      <c r="L14" s="129"/>
      <c r="M14" s="129"/>
      <c r="N14" s="129"/>
      <c r="O14" s="129"/>
      <c r="P14" s="129"/>
      <c r="Q14" s="129"/>
      <c r="R14" s="129"/>
      <c r="S14" s="129"/>
      <c r="T14" s="129"/>
      <c r="U14" s="9"/>
      <c r="V14" s="9"/>
      <c r="W14" s="9"/>
      <c r="X14" s="9"/>
      <c r="Y14" s="2"/>
      <c r="Z14" s="48"/>
    </row>
    <row r="15" spans="1:35" ht="16" customHeight="1">
      <c r="A15" s="2"/>
      <c r="B15" s="2"/>
      <c r="C15" s="105"/>
      <c r="D15" s="2"/>
      <c r="E15" s="298" t="s">
        <v>105</v>
      </c>
      <c r="F15" s="298"/>
      <c r="G15" s="298"/>
      <c r="H15" s="2"/>
      <c r="I15" s="298" t="s">
        <v>106</v>
      </c>
      <c r="J15" s="298"/>
      <c r="K15" s="298"/>
      <c r="L15" s="2"/>
      <c r="M15" s="298" t="s">
        <v>107</v>
      </c>
      <c r="N15" s="298"/>
      <c r="O15" s="298"/>
      <c r="P15" s="2"/>
      <c r="Q15" s="298" t="s">
        <v>108</v>
      </c>
      <c r="R15" s="298"/>
      <c r="S15" s="298"/>
      <c r="T15" s="2"/>
      <c r="U15" s="155" t="s">
        <v>89</v>
      </c>
      <c r="V15" s="155" t="s">
        <v>90</v>
      </c>
      <c r="W15" s="155" t="s">
        <v>91</v>
      </c>
      <c r="X15" s="155" t="s">
        <v>92</v>
      </c>
      <c r="Y15" s="2"/>
      <c r="Z15" s="48"/>
    </row>
    <row r="16" spans="1:35" ht="16" customHeight="1">
      <c r="A16" s="2"/>
      <c r="B16" s="2"/>
      <c r="C16" s="105"/>
      <c r="D16" s="2"/>
      <c r="E16" s="5" t="s">
        <v>68</v>
      </c>
      <c r="F16" s="5" t="s">
        <v>96</v>
      </c>
      <c r="G16" s="5" t="s">
        <v>97</v>
      </c>
      <c r="H16" s="2"/>
      <c r="I16" s="5" t="s">
        <v>68</v>
      </c>
      <c r="J16" s="5" t="s">
        <v>96</v>
      </c>
      <c r="K16" s="5" t="s">
        <v>97</v>
      </c>
      <c r="L16" s="2"/>
      <c r="M16" s="5" t="s">
        <v>68</v>
      </c>
      <c r="N16" s="5" t="s">
        <v>96</v>
      </c>
      <c r="O16" s="5" t="s">
        <v>97</v>
      </c>
      <c r="P16" s="2"/>
      <c r="Q16" s="5" t="s">
        <v>68</v>
      </c>
      <c r="R16" s="5" t="s">
        <v>96</v>
      </c>
      <c r="S16" s="5" t="s">
        <v>97</v>
      </c>
      <c r="T16" s="2"/>
      <c r="U16" s="295" t="s">
        <v>117</v>
      </c>
      <c r="V16" s="286"/>
      <c r="W16" s="286"/>
      <c r="X16" s="286"/>
      <c r="Y16" s="2"/>
      <c r="Z16" s="48"/>
    </row>
    <row r="17" spans="1:32" ht="16" customHeight="1">
      <c r="A17" s="2"/>
      <c r="B17" s="2"/>
      <c r="C17" s="105"/>
      <c r="D17" s="2"/>
      <c r="E17" s="129"/>
      <c r="F17" s="129"/>
      <c r="G17" s="129"/>
      <c r="H17" s="129"/>
      <c r="I17" s="129"/>
      <c r="J17" s="129"/>
      <c r="K17" s="129"/>
      <c r="L17" s="129"/>
      <c r="M17" s="129"/>
      <c r="N17" s="129"/>
      <c r="O17" s="129"/>
      <c r="P17" s="129"/>
      <c r="Q17" s="129"/>
      <c r="R17" s="129"/>
      <c r="S17" s="129"/>
      <c r="T17" s="129"/>
      <c r="U17" s="9"/>
      <c r="V17" s="9"/>
      <c r="W17" s="9"/>
      <c r="X17" s="9"/>
      <c r="Y17" s="2"/>
      <c r="Z17" s="48"/>
    </row>
    <row r="18" spans="1:32" ht="16" customHeight="1">
      <c r="A18" s="29" t="s">
        <v>164</v>
      </c>
      <c r="B18" s="29" t="s">
        <v>93</v>
      </c>
      <c r="C18" s="102">
        <f t="shared" si="0"/>
        <v>252817</v>
      </c>
      <c r="D18" s="2"/>
      <c r="E18" s="152">
        <v>2051</v>
      </c>
      <c r="F18" s="152">
        <v>12</v>
      </c>
      <c r="G18" s="152">
        <v>3</v>
      </c>
      <c r="H18" s="10"/>
      <c r="I18" s="158">
        <v>115612</v>
      </c>
      <c r="J18" s="158">
        <v>14</v>
      </c>
      <c r="K18" s="158">
        <v>4</v>
      </c>
      <c r="L18" s="10"/>
      <c r="M18" s="152">
        <v>115034</v>
      </c>
      <c r="N18" s="152">
        <v>14</v>
      </c>
      <c r="O18" s="152">
        <v>4</v>
      </c>
      <c r="P18" s="10"/>
      <c r="Q18" s="152">
        <v>20120</v>
      </c>
      <c r="R18" s="152">
        <v>19</v>
      </c>
      <c r="S18" s="152">
        <v>7</v>
      </c>
      <c r="T18" s="72"/>
      <c r="U18" s="153">
        <f t="shared" ref="U18:U20" si="5">E18/C18</f>
        <v>8.1125873655648155E-3</v>
      </c>
      <c r="V18" s="153">
        <f t="shared" ref="V18:V20" si="6">I18/C18</f>
        <v>0.45729519771217919</v>
      </c>
      <c r="W18" s="153">
        <f t="shared" ref="W18:W20" si="7">M18/C18</f>
        <v>0.45500895904943101</v>
      </c>
      <c r="X18" s="153">
        <f t="shared" ref="X18:X20" si="8">Q18/C18</f>
        <v>7.9583255872825012E-2</v>
      </c>
      <c r="Y18" s="2"/>
      <c r="Z18" s="48"/>
    </row>
    <row r="19" spans="1:32" ht="16" customHeight="1">
      <c r="A19" s="22" t="s">
        <v>170</v>
      </c>
      <c r="B19" s="22" t="s">
        <v>93</v>
      </c>
      <c r="C19" s="102">
        <f t="shared" si="0"/>
        <v>290483</v>
      </c>
      <c r="D19" s="2"/>
      <c r="E19" s="152">
        <v>1573</v>
      </c>
      <c r="F19" s="152">
        <v>11</v>
      </c>
      <c r="G19" s="152">
        <v>3</v>
      </c>
      <c r="H19" s="10"/>
      <c r="I19" s="152">
        <v>132903</v>
      </c>
      <c r="J19" s="152">
        <v>13</v>
      </c>
      <c r="K19" s="152">
        <v>4</v>
      </c>
      <c r="L19" s="10"/>
      <c r="M19" s="152">
        <v>131787</v>
      </c>
      <c r="N19" s="152">
        <v>12</v>
      </c>
      <c r="O19" s="152">
        <v>4</v>
      </c>
      <c r="P19" s="10"/>
      <c r="Q19" s="152">
        <v>24220</v>
      </c>
      <c r="R19" s="152">
        <v>18</v>
      </c>
      <c r="S19" s="152">
        <v>8</v>
      </c>
      <c r="T19" s="72"/>
      <c r="U19" s="153">
        <f t="shared" si="5"/>
        <v>5.4151189570474005E-3</v>
      </c>
      <c r="V19" s="153">
        <f t="shared" si="6"/>
        <v>0.45752419246565201</v>
      </c>
      <c r="W19" s="153">
        <f t="shared" si="7"/>
        <v>0.45368231531621472</v>
      </c>
      <c r="X19" s="153">
        <f t="shared" si="8"/>
        <v>8.3378373261085853E-2</v>
      </c>
      <c r="Y19" s="2"/>
      <c r="Z19" s="48"/>
    </row>
    <row r="20" spans="1:32" ht="16" customHeight="1">
      <c r="A20" s="22" t="s">
        <v>173</v>
      </c>
      <c r="B20" s="22" t="s">
        <v>93</v>
      </c>
      <c r="C20" s="102">
        <f t="shared" si="0"/>
        <v>25089</v>
      </c>
      <c r="D20" s="2"/>
      <c r="E20" s="152">
        <v>67</v>
      </c>
      <c r="F20" s="152">
        <v>11</v>
      </c>
      <c r="G20" s="152">
        <v>2</v>
      </c>
      <c r="H20" s="10"/>
      <c r="I20" s="152">
        <v>10934</v>
      </c>
      <c r="J20" s="152">
        <v>11</v>
      </c>
      <c r="K20" s="152">
        <v>2</v>
      </c>
      <c r="L20" s="10"/>
      <c r="M20" s="152">
        <v>10885</v>
      </c>
      <c r="N20" s="152">
        <v>11</v>
      </c>
      <c r="O20" s="152">
        <v>2</v>
      </c>
      <c r="P20" s="10"/>
      <c r="Q20" s="152">
        <v>3203</v>
      </c>
      <c r="R20" s="152">
        <v>14</v>
      </c>
      <c r="S20" s="152">
        <v>4</v>
      </c>
      <c r="T20" s="72"/>
      <c r="U20" s="153">
        <f t="shared" si="5"/>
        <v>2.6704930447606521E-3</v>
      </c>
      <c r="V20" s="153">
        <f t="shared" si="6"/>
        <v>0.43580852166288014</v>
      </c>
      <c r="W20" s="153">
        <f t="shared" si="7"/>
        <v>0.43385547451074175</v>
      </c>
      <c r="X20" s="153">
        <f t="shared" si="8"/>
        <v>0.12766551078161745</v>
      </c>
      <c r="Y20" s="2"/>
      <c r="Z20" s="48"/>
    </row>
    <row r="21" spans="1:32" ht="16" customHeight="1">
      <c r="A21" s="2"/>
      <c r="B21" s="2"/>
      <c r="C21" s="105"/>
      <c r="D21" s="2"/>
      <c r="E21" s="129"/>
      <c r="F21" s="129"/>
      <c r="G21" s="129"/>
      <c r="H21" s="129"/>
      <c r="I21" s="129"/>
      <c r="J21" s="129"/>
      <c r="K21" s="129"/>
      <c r="L21" s="129"/>
      <c r="M21" s="129"/>
      <c r="N21" s="129"/>
      <c r="O21" s="129"/>
      <c r="P21" s="129"/>
      <c r="Q21" s="129"/>
      <c r="R21" s="129"/>
      <c r="S21" s="129"/>
      <c r="T21" s="129"/>
      <c r="U21" s="9"/>
      <c r="V21" s="9"/>
      <c r="W21" s="9"/>
      <c r="X21" s="9"/>
      <c r="Y21" s="2"/>
      <c r="Z21" s="48"/>
      <c r="AF21" t="s">
        <v>175</v>
      </c>
    </row>
    <row r="22" spans="1:32" ht="16" customHeight="1">
      <c r="A22" s="2"/>
      <c r="B22" s="2"/>
      <c r="C22" s="105"/>
      <c r="D22" s="2"/>
      <c r="E22" s="297" t="s">
        <v>109</v>
      </c>
      <c r="F22" s="297"/>
      <c r="G22" s="297"/>
      <c r="H22" s="2"/>
      <c r="I22" s="297" t="s">
        <v>110</v>
      </c>
      <c r="J22" s="297"/>
      <c r="K22" s="297"/>
      <c r="L22" s="2"/>
      <c r="M22" s="297" t="s">
        <v>111</v>
      </c>
      <c r="N22" s="297"/>
      <c r="O22" s="297"/>
      <c r="P22" s="2"/>
      <c r="Q22" s="297" t="s">
        <v>112</v>
      </c>
      <c r="R22" s="297"/>
      <c r="S22" s="297"/>
      <c r="T22" s="2"/>
      <c r="U22" s="156" t="s">
        <v>89</v>
      </c>
      <c r="V22" s="156" t="s">
        <v>90</v>
      </c>
      <c r="W22" s="156" t="s">
        <v>91</v>
      </c>
      <c r="X22" s="156" t="s">
        <v>92</v>
      </c>
      <c r="Y22" s="2"/>
      <c r="Z22" s="48"/>
    </row>
    <row r="23" spans="1:32" ht="16" customHeight="1">
      <c r="A23" s="2"/>
      <c r="B23" s="2"/>
      <c r="C23" s="105"/>
      <c r="D23" s="2"/>
      <c r="E23" s="5" t="s">
        <v>68</v>
      </c>
      <c r="F23" s="5" t="s">
        <v>96</v>
      </c>
      <c r="G23" s="5" t="s">
        <v>97</v>
      </c>
      <c r="H23" s="2"/>
      <c r="I23" s="5" t="s">
        <v>68</v>
      </c>
      <c r="J23" s="5" t="s">
        <v>96</v>
      </c>
      <c r="K23" s="5" t="s">
        <v>97</v>
      </c>
      <c r="L23" s="2"/>
      <c r="M23" s="5" t="s">
        <v>68</v>
      </c>
      <c r="N23" s="5" t="s">
        <v>96</v>
      </c>
      <c r="O23" s="5" t="s">
        <v>97</v>
      </c>
      <c r="P23" s="2"/>
      <c r="Q23" s="5" t="s">
        <v>68</v>
      </c>
      <c r="R23" s="5" t="s">
        <v>96</v>
      </c>
      <c r="S23" s="5" t="s">
        <v>97</v>
      </c>
      <c r="T23" s="2"/>
      <c r="U23" s="295" t="s">
        <v>117</v>
      </c>
      <c r="V23" s="286"/>
      <c r="W23" s="286"/>
      <c r="X23" s="286"/>
      <c r="Y23" s="2"/>
      <c r="Z23" s="48"/>
    </row>
    <row r="24" spans="1:32" ht="16" customHeight="1">
      <c r="A24" s="2"/>
      <c r="B24" s="2"/>
      <c r="C24" s="105"/>
      <c r="D24" s="2"/>
      <c r="E24" s="129"/>
      <c r="F24" s="129"/>
      <c r="G24" s="129"/>
      <c r="H24" s="129"/>
      <c r="I24" s="129"/>
      <c r="J24" s="129"/>
      <c r="K24" s="129"/>
      <c r="L24" s="129"/>
      <c r="M24" s="129"/>
      <c r="N24" s="129"/>
      <c r="O24" s="129"/>
      <c r="P24" s="129"/>
      <c r="Q24" s="129"/>
      <c r="R24" s="129"/>
      <c r="S24" s="129"/>
      <c r="T24" s="129"/>
      <c r="U24" s="9"/>
      <c r="V24" s="9"/>
      <c r="W24" s="9"/>
      <c r="X24" s="9"/>
      <c r="Y24" s="2"/>
      <c r="Z24" s="48"/>
    </row>
    <row r="25" spans="1:32" ht="16" customHeight="1">
      <c r="A25" s="29" t="s">
        <v>164</v>
      </c>
      <c r="B25" s="29" t="s">
        <v>93</v>
      </c>
      <c r="C25" s="103">
        <f t="shared" si="0"/>
        <v>486099</v>
      </c>
      <c r="D25" s="2"/>
      <c r="E25" s="152">
        <v>4826</v>
      </c>
      <c r="F25" s="152">
        <v>11</v>
      </c>
      <c r="G25" s="152">
        <v>2</v>
      </c>
      <c r="H25" s="10"/>
      <c r="I25" s="152">
        <v>213959</v>
      </c>
      <c r="J25" s="152">
        <v>12</v>
      </c>
      <c r="K25" s="152">
        <v>2</v>
      </c>
      <c r="L25" s="10"/>
      <c r="M25" s="152">
        <v>212109</v>
      </c>
      <c r="N25" s="152">
        <v>12</v>
      </c>
      <c r="O25" s="152">
        <v>2</v>
      </c>
      <c r="P25" s="10"/>
      <c r="Q25" s="152">
        <v>55205</v>
      </c>
      <c r="R25" s="152">
        <v>13</v>
      </c>
      <c r="S25" s="152">
        <v>3</v>
      </c>
      <c r="T25" s="72"/>
      <c r="U25" s="153">
        <f t="shared" ref="U25:U27" si="9">E25/C25</f>
        <v>9.9280187780678413E-3</v>
      </c>
      <c r="V25" s="153">
        <f t="shared" ref="V25:V27" si="10">I25/C25</f>
        <v>0.44015519472370856</v>
      </c>
      <c r="W25" s="153">
        <f t="shared" ref="W25:W27" si="11">M25/C25</f>
        <v>0.43634938561897885</v>
      </c>
      <c r="X25" s="153">
        <f t="shared" ref="X25:X27" si="12">Q25/C25</f>
        <v>0.11356740087924476</v>
      </c>
      <c r="Y25" s="2"/>
      <c r="Z25" s="48"/>
    </row>
    <row r="26" spans="1:32" ht="16" customHeight="1">
      <c r="A26" s="22" t="s">
        <v>170</v>
      </c>
      <c r="B26" s="22" t="s">
        <v>93</v>
      </c>
      <c r="C26" s="103">
        <f t="shared" si="0"/>
        <v>366766</v>
      </c>
      <c r="D26" s="2"/>
      <c r="E26" s="152">
        <v>3187</v>
      </c>
      <c r="F26" s="152">
        <v>10</v>
      </c>
      <c r="G26" s="152">
        <v>2</v>
      </c>
      <c r="H26" s="10"/>
      <c r="I26" s="152">
        <v>158785</v>
      </c>
      <c r="J26" s="152">
        <v>10</v>
      </c>
      <c r="K26" s="152">
        <v>2</v>
      </c>
      <c r="L26" s="10"/>
      <c r="M26" s="152">
        <v>157795</v>
      </c>
      <c r="N26" s="152">
        <v>10</v>
      </c>
      <c r="O26" s="152">
        <v>2</v>
      </c>
      <c r="P26" s="10"/>
      <c r="Q26" s="152">
        <v>46999</v>
      </c>
      <c r="R26" s="152">
        <v>11</v>
      </c>
      <c r="S26" s="152">
        <v>2</v>
      </c>
      <c r="T26" s="72"/>
      <c r="U26" s="153">
        <f t="shared" si="9"/>
        <v>8.6894641269910523E-3</v>
      </c>
      <c r="V26" s="153">
        <f t="shared" si="10"/>
        <v>0.43293271459186511</v>
      </c>
      <c r="W26" s="153">
        <f t="shared" si="11"/>
        <v>0.43023344584830653</v>
      </c>
      <c r="X26" s="153">
        <f t="shared" si="12"/>
        <v>0.1281443754328373</v>
      </c>
      <c r="Y26" s="2"/>
      <c r="Z26" s="48"/>
    </row>
    <row r="27" spans="1:32" ht="16" customHeight="1">
      <c r="A27" s="22" t="s">
        <v>173</v>
      </c>
      <c r="B27" s="22" t="s">
        <v>93</v>
      </c>
      <c r="C27" s="103">
        <f t="shared" ref="C27:C34" si="13">E27+I27+M27+Q27</f>
        <v>132750</v>
      </c>
      <c r="D27" s="2"/>
      <c r="E27" s="152">
        <v>444</v>
      </c>
      <c r="F27" s="152">
        <v>11</v>
      </c>
      <c r="G27" s="152">
        <v>2</v>
      </c>
      <c r="H27" s="10"/>
      <c r="I27" s="152">
        <v>52437</v>
      </c>
      <c r="J27" s="152">
        <v>11</v>
      </c>
      <c r="K27" s="152">
        <v>2</v>
      </c>
      <c r="L27" s="10"/>
      <c r="M27" s="152">
        <v>52022</v>
      </c>
      <c r="N27" s="152">
        <v>11</v>
      </c>
      <c r="O27" s="152">
        <v>2</v>
      </c>
      <c r="P27" s="10"/>
      <c r="Q27" s="152">
        <v>27847</v>
      </c>
      <c r="R27" s="152">
        <v>12</v>
      </c>
      <c r="S27" s="152">
        <v>3</v>
      </c>
      <c r="T27" s="72"/>
      <c r="U27" s="153">
        <f t="shared" si="9"/>
        <v>3.344632768361582E-3</v>
      </c>
      <c r="V27" s="153">
        <f t="shared" si="10"/>
        <v>0.39500564971751412</v>
      </c>
      <c r="W27" s="153">
        <f t="shared" si="11"/>
        <v>0.39187947269303203</v>
      </c>
      <c r="X27" s="153">
        <f t="shared" si="12"/>
        <v>0.20977024482109227</v>
      </c>
      <c r="Y27" s="2"/>
      <c r="Z27" s="48"/>
    </row>
    <row r="28" spans="1:32" ht="16" customHeight="1">
      <c r="A28" s="2"/>
      <c r="B28" s="2"/>
      <c r="C28" s="105"/>
      <c r="D28" s="2"/>
      <c r="E28" s="129"/>
      <c r="F28" s="129"/>
      <c r="G28" s="129"/>
      <c r="H28" s="129"/>
      <c r="I28" s="129"/>
      <c r="J28" s="129"/>
      <c r="K28" s="129"/>
      <c r="L28" s="129"/>
      <c r="M28" s="129"/>
      <c r="N28" s="129"/>
      <c r="O28" s="129"/>
      <c r="P28" s="129"/>
      <c r="Q28" s="129"/>
      <c r="R28" s="129"/>
      <c r="S28" s="129"/>
      <c r="T28" s="129"/>
      <c r="U28" s="9"/>
      <c r="V28" s="9"/>
      <c r="W28" s="9"/>
      <c r="X28" s="9"/>
      <c r="Y28" s="2"/>
      <c r="Z28" s="48"/>
    </row>
    <row r="29" spans="1:32" ht="16" customHeight="1">
      <c r="A29" s="2"/>
      <c r="B29" s="2"/>
      <c r="C29" s="105"/>
      <c r="D29" s="2"/>
      <c r="E29" s="296" t="s">
        <v>113</v>
      </c>
      <c r="F29" s="296"/>
      <c r="G29" s="296"/>
      <c r="H29" s="2"/>
      <c r="I29" s="296" t="s">
        <v>114</v>
      </c>
      <c r="J29" s="296"/>
      <c r="K29" s="296"/>
      <c r="L29" s="2"/>
      <c r="M29" s="296" t="s">
        <v>115</v>
      </c>
      <c r="N29" s="296"/>
      <c r="O29" s="296"/>
      <c r="P29" s="2"/>
      <c r="Q29" s="296" t="s">
        <v>116</v>
      </c>
      <c r="R29" s="296"/>
      <c r="S29" s="296"/>
      <c r="T29" s="2"/>
      <c r="U29" s="157" t="s">
        <v>89</v>
      </c>
      <c r="V29" s="157" t="s">
        <v>90</v>
      </c>
      <c r="W29" s="157" t="s">
        <v>91</v>
      </c>
      <c r="X29" s="157" t="s">
        <v>92</v>
      </c>
      <c r="Y29" s="2"/>
      <c r="Z29" s="48"/>
    </row>
    <row r="30" spans="1:32" ht="16" customHeight="1">
      <c r="A30" s="2"/>
      <c r="B30" s="2"/>
      <c r="C30" s="105"/>
      <c r="D30" s="2"/>
      <c r="E30" s="5" t="s">
        <v>68</v>
      </c>
      <c r="F30" s="5" t="s">
        <v>96</v>
      </c>
      <c r="G30" s="5" t="s">
        <v>97</v>
      </c>
      <c r="H30" s="2"/>
      <c r="I30" s="5" t="s">
        <v>68</v>
      </c>
      <c r="J30" s="5" t="s">
        <v>96</v>
      </c>
      <c r="K30" s="5" t="s">
        <v>97</v>
      </c>
      <c r="L30" s="2"/>
      <c r="M30" s="5" t="s">
        <v>68</v>
      </c>
      <c r="N30" s="5" t="s">
        <v>96</v>
      </c>
      <c r="O30" s="5" t="s">
        <v>97</v>
      </c>
      <c r="P30" s="2"/>
      <c r="Q30" s="5" t="s">
        <v>68</v>
      </c>
      <c r="R30" s="5" t="s">
        <v>96</v>
      </c>
      <c r="S30" s="5" t="s">
        <v>97</v>
      </c>
      <c r="T30" s="2"/>
      <c r="U30" s="295" t="s">
        <v>117</v>
      </c>
      <c r="V30" s="286"/>
      <c r="W30" s="286"/>
      <c r="X30" s="286"/>
      <c r="Y30" s="2"/>
      <c r="Z30" s="48"/>
    </row>
    <row r="31" spans="1:32" ht="16" customHeight="1">
      <c r="A31" s="2"/>
      <c r="B31" s="2"/>
      <c r="C31" s="105"/>
      <c r="D31" s="2"/>
      <c r="E31" s="129"/>
      <c r="F31" s="129"/>
      <c r="G31" s="129"/>
      <c r="H31" s="129"/>
      <c r="I31" s="129"/>
      <c r="J31" s="129"/>
      <c r="K31" s="129"/>
      <c r="L31" s="129"/>
      <c r="M31" s="129"/>
      <c r="N31" s="129"/>
      <c r="O31" s="129"/>
      <c r="P31" s="129"/>
      <c r="Q31" s="129"/>
      <c r="R31" s="129"/>
      <c r="S31" s="129"/>
      <c r="T31" s="129"/>
      <c r="U31" s="9"/>
      <c r="V31" s="9"/>
      <c r="W31" s="9"/>
      <c r="X31" s="9"/>
      <c r="Y31" s="2"/>
      <c r="Z31" s="48"/>
    </row>
    <row r="32" spans="1:32" ht="16" customHeight="1">
      <c r="A32" s="29" t="s">
        <v>164</v>
      </c>
      <c r="B32" s="29" t="s">
        <v>93</v>
      </c>
      <c r="C32" s="104">
        <f t="shared" si="13"/>
        <v>992329</v>
      </c>
      <c r="D32" s="2"/>
      <c r="E32" s="152">
        <v>8935</v>
      </c>
      <c r="F32" s="152">
        <v>12</v>
      </c>
      <c r="G32" s="152">
        <v>2</v>
      </c>
      <c r="H32" s="10"/>
      <c r="I32" s="152">
        <v>445146</v>
      </c>
      <c r="J32" s="152">
        <v>13</v>
      </c>
      <c r="K32" s="152">
        <v>3</v>
      </c>
      <c r="L32" s="10"/>
      <c r="M32" s="152">
        <v>442548</v>
      </c>
      <c r="N32" s="152">
        <v>13</v>
      </c>
      <c r="O32" s="152">
        <v>3</v>
      </c>
      <c r="P32" s="10"/>
      <c r="Q32" s="152">
        <v>95700</v>
      </c>
      <c r="R32" s="152">
        <v>15</v>
      </c>
      <c r="S32" s="152">
        <v>5</v>
      </c>
      <c r="T32" s="72"/>
      <c r="U32" s="153">
        <f t="shared" ref="U32:U34" si="14">E32/C32</f>
        <v>9.0040702226781635E-3</v>
      </c>
      <c r="V32" s="153">
        <f t="shared" ref="V32:V34" si="15">I32/C32</f>
        <v>0.44858711173411236</v>
      </c>
      <c r="W32" s="153">
        <f t="shared" ref="W32:W34" si="16">M32/C32</f>
        <v>0.44596902841698671</v>
      </c>
      <c r="X32" s="153">
        <f t="shared" ref="X32:X34" si="17">Q32/C32</f>
        <v>9.6439789626222752E-2</v>
      </c>
      <c r="Y32" s="2"/>
      <c r="Z32" s="48"/>
    </row>
    <row r="33" spans="1:26" ht="16" customHeight="1">
      <c r="A33" s="22" t="s">
        <v>170</v>
      </c>
      <c r="B33" s="22" t="s">
        <v>93</v>
      </c>
      <c r="C33" s="104">
        <f t="shared" si="13"/>
        <v>951135</v>
      </c>
      <c r="D33" s="2"/>
      <c r="E33" s="152">
        <v>6341</v>
      </c>
      <c r="F33" s="152">
        <v>10</v>
      </c>
      <c r="G33" s="152">
        <v>2</v>
      </c>
      <c r="H33" s="10"/>
      <c r="I33" s="152">
        <v>424358</v>
      </c>
      <c r="J33" s="152">
        <v>11</v>
      </c>
      <c r="K33" s="152">
        <v>3</v>
      </c>
      <c r="L33" s="10"/>
      <c r="M33" s="152">
        <v>423806</v>
      </c>
      <c r="N33" s="152">
        <v>11</v>
      </c>
      <c r="O33" s="152">
        <v>3</v>
      </c>
      <c r="P33" s="10"/>
      <c r="Q33" s="152">
        <v>96630</v>
      </c>
      <c r="R33" s="152">
        <v>13</v>
      </c>
      <c r="S33" s="152">
        <v>4</v>
      </c>
      <c r="T33" s="72"/>
      <c r="U33" s="153">
        <f t="shared" si="14"/>
        <v>6.6667718042128614E-3</v>
      </c>
      <c r="V33" s="153">
        <f t="shared" si="15"/>
        <v>0.44615958828136909</v>
      </c>
      <c r="W33" s="153">
        <f t="shared" si="16"/>
        <v>0.44557922902637376</v>
      </c>
      <c r="X33" s="153">
        <f t="shared" si="17"/>
        <v>0.10159441088804429</v>
      </c>
      <c r="Y33" s="2"/>
      <c r="Z33" s="48"/>
    </row>
    <row r="34" spans="1:26" ht="16" customHeight="1">
      <c r="A34" s="22" t="s">
        <v>173</v>
      </c>
      <c r="B34" s="22" t="s">
        <v>93</v>
      </c>
      <c r="C34" s="104">
        <f t="shared" si="13"/>
        <v>182953</v>
      </c>
      <c r="D34" s="2"/>
      <c r="E34" s="152">
        <v>579</v>
      </c>
      <c r="F34" s="152">
        <v>11</v>
      </c>
      <c r="G34" s="152">
        <v>2</v>
      </c>
      <c r="H34" s="10"/>
      <c r="I34" s="152">
        <v>74345</v>
      </c>
      <c r="J34" s="152">
        <v>11</v>
      </c>
      <c r="K34" s="152">
        <v>2</v>
      </c>
      <c r="L34" s="10"/>
      <c r="M34" s="152">
        <v>73767</v>
      </c>
      <c r="N34" s="152">
        <v>11</v>
      </c>
      <c r="O34" s="152">
        <v>2</v>
      </c>
      <c r="P34" s="10"/>
      <c r="Q34" s="152">
        <v>34262</v>
      </c>
      <c r="R34" s="152">
        <v>13</v>
      </c>
      <c r="S34" s="152">
        <v>3</v>
      </c>
      <c r="T34" s="72"/>
      <c r="U34" s="153">
        <f t="shared" si="14"/>
        <v>3.1647472301629381E-3</v>
      </c>
      <c r="V34" s="153">
        <f t="shared" si="15"/>
        <v>0.40636119659147429</v>
      </c>
      <c r="W34" s="153">
        <f t="shared" si="16"/>
        <v>0.40320191524599214</v>
      </c>
      <c r="X34" s="153">
        <f t="shared" si="17"/>
        <v>0.1872721409323706</v>
      </c>
      <c r="Y34" s="2"/>
      <c r="Z34" s="48"/>
    </row>
    <row r="35" spans="1:26" ht="16" customHeight="1">
      <c r="A35" s="2"/>
      <c r="B35" s="2"/>
      <c r="C35" s="2"/>
      <c r="D35" s="2"/>
      <c r="E35" s="2"/>
      <c r="F35" s="2"/>
      <c r="G35" s="2"/>
      <c r="H35" s="2"/>
      <c r="I35" s="2"/>
      <c r="J35" s="2"/>
      <c r="K35" s="2"/>
      <c r="L35" s="2"/>
      <c r="M35" s="2"/>
      <c r="N35" s="2"/>
      <c r="O35" s="2"/>
      <c r="P35" s="2"/>
      <c r="Q35" s="2"/>
      <c r="R35" s="2"/>
      <c r="S35" s="2"/>
      <c r="T35" s="2"/>
      <c r="U35" s="9"/>
      <c r="V35" s="9"/>
      <c r="W35" s="9"/>
      <c r="X35" s="9"/>
      <c r="Y35" s="2"/>
      <c r="Z35" s="48"/>
    </row>
    <row r="36" spans="1:26" ht="16" customHeight="1">
      <c r="A36" s="230"/>
      <c r="B36" s="230"/>
      <c r="C36" s="230"/>
      <c r="D36" s="230"/>
      <c r="E36" s="230"/>
      <c r="F36" s="230"/>
      <c r="G36" s="230"/>
      <c r="H36" s="230"/>
      <c r="I36" s="230"/>
      <c r="J36" s="230"/>
      <c r="K36" s="230"/>
      <c r="L36" s="230"/>
      <c r="M36" s="230"/>
      <c r="N36" s="230"/>
      <c r="O36" s="230"/>
      <c r="P36" s="230"/>
      <c r="Q36" s="230"/>
      <c r="R36" s="230"/>
      <c r="S36" s="230"/>
      <c r="T36" s="230"/>
      <c r="U36" s="214"/>
      <c r="V36" s="214"/>
      <c r="W36" s="214"/>
      <c r="X36" s="214"/>
      <c r="Y36" s="215"/>
    </row>
    <row r="37" spans="1:26" ht="16" customHeight="1">
      <c r="A37" s="231"/>
      <c r="B37" s="231"/>
      <c r="C37" s="231"/>
      <c r="D37" s="231"/>
      <c r="E37" s="231"/>
      <c r="F37" s="231"/>
      <c r="G37" s="231"/>
      <c r="H37" s="231"/>
      <c r="I37" s="231"/>
      <c r="J37" s="231"/>
      <c r="K37" s="231"/>
      <c r="L37" s="231"/>
      <c r="M37" s="231"/>
      <c r="N37" s="231"/>
      <c r="O37" s="231"/>
      <c r="P37" s="231"/>
      <c r="Q37" s="231"/>
      <c r="R37" s="231"/>
      <c r="S37" s="231"/>
      <c r="T37" s="231"/>
      <c r="U37" s="232"/>
      <c r="V37" s="232"/>
      <c r="W37" s="232"/>
      <c r="X37" s="232"/>
      <c r="Y37" s="231"/>
    </row>
    <row r="38" spans="1:26" ht="16" customHeight="1">
      <c r="A38" s="1" t="s">
        <v>148</v>
      </c>
      <c r="B38" s="2"/>
      <c r="C38" s="2"/>
      <c r="D38" s="2"/>
      <c r="E38" s="2"/>
      <c r="F38" s="2"/>
      <c r="G38" s="2"/>
      <c r="H38" s="2"/>
      <c r="I38" s="2"/>
      <c r="J38" s="2"/>
      <c r="K38" s="2"/>
      <c r="L38" s="2"/>
      <c r="M38" s="2"/>
      <c r="N38" s="2"/>
      <c r="O38" s="2"/>
      <c r="P38" s="2"/>
      <c r="Q38" s="2"/>
      <c r="R38" s="2"/>
      <c r="S38" s="2"/>
      <c r="T38" s="2"/>
      <c r="U38" s="9"/>
      <c r="V38" s="9"/>
      <c r="W38" s="9"/>
      <c r="X38" s="9"/>
      <c r="Y38" s="2"/>
      <c r="Z38" s="48"/>
    </row>
    <row r="39" spans="1:26" ht="16" customHeight="1">
      <c r="A39" s="2"/>
      <c r="B39" s="2"/>
      <c r="C39" s="2"/>
      <c r="D39" s="2"/>
      <c r="E39" s="2"/>
      <c r="F39" s="2"/>
      <c r="G39" s="2"/>
      <c r="H39" s="2"/>
      <c r="I39" s="2"/>
      <c r="J39" s="2"/>
      <c r="K39" s="2"/>
      <c r="L39" s="2"/>
      <c r="M39" s="2"/>
      <c r="N39" s="2"/>
      <c r="O39" s="2"/>
      <c r="P39" s="2"/>
      <c r="Q39" s="2"/>
      <c r="R39" s="2"/>
      <c r="S39" s="2"/>
      <c r="T39" s="2"/>
      <c r="U39" s="9"/>
      <c r="V39" s="9"/>
      <c r="W39" s="9"/>
      <c r="X39" s="9"/>
      <c r="Y39" s="39"/>
      <c r="Z39" s="48"/>
    </row>
    <row r="40" spans="1:26" ht="16" customHeight="1">
      <c r="A40" s="284" t="s">
        <v>0</v>
      </c>
      <c r="B40" s="284"/>
      <c r="C40" s="284"/>
      <c r="D40" s="2"/>
      <c r="E40" s="301" t="s">
        <v>95</v>
      </c>
      <c r="F40" s="301"/>
      <c r="G40" s="301"/>
      <c r="H40" s="2"/>
      <c r="I40" s="302" t="s">
        <v>98</v>
      </c>
      <c r="J40" s="302"/>
      <c r="K40" s="302"/>
      <c r="L40" s="2"/>
      <c r="M40" s="303" t="s">
        <v>99</v>
      </c>
      <c r="N40" s="303"/>
      <c r="O40" s="303"/>
      <c r="P40" s="2"/>
      <c r="Q40" s="303" t="s">
        <v>100</v>
      </c>
      <c r="R40" s="303"/>
      <c r="S40" s="303"/>
      <c r="T40" s="2"/>
      <c r="U40" s="106" t="s">
        <v>89</v>
      </c>
      <c r="V40" s="106" t="s">
        <v>90</v>
      </c>
      <c r="W40" s="106" t="s">
        <v>91</v>
      </c>
      <c r="X40" s="106" t="s">
        <v>92</v>
      </c>
      <c r="Y40" s="2"/>
      <c r="Z40" s="48"/>
    </row>
    <row r="41" spans="1:26" ht="16" customHeight="1">
      <c r="A41" s="5" t="s">
        <v>3</v>
      </c>
      <c r="B41" s="5" t="s">
        <v>4</v>
      </c>
      <c r="C41" s="5" t="s">
        <v>135</v>
      </c>
      <c r="D41" s="2"/>
      <c r="E41" s="5" t="s">
        <v>68</v>
      </c>
      <c r="F41" s="5" t="s">
        <v>96</v>
      </c>
      <c r="G41" s="5" t="s">
        <v>97</v>
      </c>
      <c r="H41" s="2"/>
      <c r="I41" s="19" t="s">
        <v>68</v>
      </c>
      <c r="J41" s="19" t="s">
        <v>96</v>
      </c>
      <c r="K41" s="19" t="s">
        <v>97</v>
      </c>
      <c r="L41" s="2"/>
      <c r="M41" s="99" t="s">
        <v>68</v>
      </c>
      <c r="N41" s="99" t="s">
        <v>96</v>
      </c>
      <c r="O41" s="99" t="s">
        <v>97</v>
      </c>
      <c r="P41" s="2"/>
      <c r="Q41" s="99" t="s">
        <v>68</v>
      </c>
      <c r="R41" s="99" t="s">
        <v>96</v>
      </c>
      <c r="S41" s="99" t="s">
        <v>97</v>
      </c>
      <c r="T41" s="2"/>
      <c r="U41" s="295" t="s">
        <v>117</v>
      </c>
      <c r="V41" s="286"/>
      <c r="W41" s="286"/>
      <c r="X41" s="286"/>
      <c r="Y41" s="2"/>
      <c r="Z41" s="48"/>
    </row>
    <row r="42" spans="1:26" ht="16" customHeight="1">
      <c r="A42" s="229"/>
      <c r="D42" s="2"/>
      <c r="E42" s="45"/>
      <c r="F42" s="45"/>
      <c r="G42" s="45"/>
      <c r="H42" s="2"/>
      <c r="I42" s="45"/>
      <c r="J42" s="45"/>
      <c r="K42" s="45"/>
      <c r="L42" s="2"/>
      <c r="M42" s="20"/>
      <c r="N42" s="20"/>
      <c r="O42" s="20"/>
      <c r="P42" s="2"/>
      <c r="Q42" s="20"/>
      <c r="R42" s="20"/>
      <c r="S42" s="20"/>
      <c r="T42" s="2"/>
      <c r="U42" s="9"/>
      <c r="V42" s="9"/>
      <c r="W42" s="9"/>
      <c r="X42" s="9"/>
      <c r="Y42" s="2"/>
      <c r="Z42" s="48"/>
    </row>
    <row r="43" spans="1:26" ht="16" customHeight="1">
      <c r="A43" s="29" t="s">
        <v>164</v>
      </c>
      <c r="B43" s="29" t="s">
        <v>93</v>
      </c>
      <c r="C43" s="100">
        <f>E43+I43+M43+Q43</f>
        <v>23075</v>
      </c>
      <c r="D43" s="6"/>
      <c r="E43" s="151">
        <v>103</v>
      </c>
      <c r="F43" s="151">
        <v>27</v>
      </c>
      <c r="G43" s="151">
        <v>6</v>
      </c>
      <c r="H43" s="10"/>
      <c r="I43" s="152">
        <v>10684</v>
      </c>
      <c r="J43" s="152">
        <v>30</v>
      </c>
      <c r="K43" s="152">
        <v>8</v>
      </c>
      <c r="L43" s="10"/>
      <c r="M43" s="152">
        <v>10661</v>
      </c>
      <c r="N43" s="152">
        <v>29</v>
      </c>
      <c r="O43" s="152">
        <v>7</v>
      </c>
      <c r="P43" s="10"/>
      <c r="Q43" s="152">
        <v>1627</v>
      </c>
      <c r="R43" s="152">
        <v>60</v>
      </c>
      <c r="S43" s="152">
        <v>15</v>
      </c>
      <c r="T43" s="72"/>
      <c r="U43" s="153">
        <f t="shared" ref="U43:U45" si="18">E43/C43</f>
        <v>4.4637053087757316E-3</v>
      </c>
      <c r="V43" s="153">
        <f t="shared" ref="V43:V45" si="19">I43/C43</f>
        <v>0.46301191765980498</v>
      </c>
      <c r="W43" s="153">
        <f t="shared" ref="W43:W45" si="20">M43/C43</f>
        <v>0.46201516793066089</v>
      </c>
      <c r="X43" s="153">
        <f t="shared" ref="X43:X45" si="21">Q43/C43</f>
        <v>7.0509209100758391E-2</v>
      </c>
      <c r="Y43" s="2"/>
      <c r="Z43" s="48"/>
    </row>
    <row r="44" spans="1:26" ht="16" customHeight="1">
      <c r="A44" s="22" t="s">
        <v>170</v>
      </c>
      <c r="B44" s="22" t="s">
        <v>93</v>
      </c>
      <c r="C44" s="100">
        <f t="shared" ref="C44:C45" si="22">E44+I44+M44+Q44</f>
        <v>55335</v>
      </c>
      <c r="D44" s="6"/>
      <c r="E44" s="151">
        <v>125</v>
      </c>
      <c r="F44" s="151">
        <v>23</v>
      </c>
      <c r="G44" s="151">
        <v>5</v>
      </c>
      <c r="H44" s="10"/>
      <c r="I44" s="152">
        <v>24768</v>
      </c>
      <c r="J44" s="152">
        <v>24</v>
      </c>
      <c r="K44" s="152">
        <v>6</v>
      </c>
      <c r="L44" s="10"/>
      <c r="M44" s="152">
        <v>25233</v>
      </c>
      <c r="N44" s="152">
        <v>24</v>
      </c>
      <c r="O44" s="152">
        <v>6</v>
      </c>
      <c r="P44" s="10"/>
      <c r="Q44" s="152">
        <v>5209</v>
      </c>
      <c r="R44" s="152">
        <v>42</v>
      </c>
      <c r="S44" s="152">
        <v>12</v>
      </c>
      <c r="T44" s="72"/>
      <c r="U44" s="153">
        <f t="shared" si="18"/>
        <v>2.2589681033703805E-3</v>
      </c>
      <c r="V44" s="153">
        <f t="shared" si="19"/>
        <v>0.44760097587422065</v>
      </c>
      <c r="W44" s="153">
        <f t="shared" si="20"/>
        <v>0.45600433721875849</v>
      </c>
      <c r="X44" s="153">
        <f t="shared" si="21"/>
        <v>9.4135718803650487E-2</v>
      </c>
      <c r="Y44" s="2"/>
      <c r="Z44" s="48"/>
    </row>
    <row r="45" spans="1:26" ht="16" customHeight="1">
      <c r="A45" s="22" t="s">
        <v>173</v>
      </c>
      <c r="B45" s="22" t="s">
        <v>93</v>
      </c>
      <c r="C45" s="100">
        <f t="shared" si="22"/>
        <v>498</v>
      </c>
      <c r="D45" s="6"/>
      <c r="E45" s="151">
        <v>5</v>
      </c>
      <c r="F45" s="151">
        <v>18</v>
      </c>
      <c r="G45" s="151">
        <v>7</v>
      </c>
      <c r="H45" s="10"/>
      <c r="I45" s="152">
        <v>216</v>
      </c>
      <c r="J45" s="152">
        <v>29</v>
      </c>
      <c r="K45" s="152">
        <v>6</v>
      </c>
      <c r="L45" s="10"/>
      <c r="M45" s="152">
        <v>235</v>
      </c>
      <c r="N45" s="152">
        <v>30</v>
      </c>
      <c r="O45" s="152">
        <v>7</v>
      </c>
      <c r="P45" s="10"/>
      <c r="Q45" s="152">
        <v>42</v>
      </c>
      <c r="R45" s="152">
        <v>52</v>
      </c>
      <c r="S45" s="152">
        <v>12</v>
      </c>
      <c r="T45" s="72"/>
      <c r="U45" s="153">
        <f t="shared" si="18"/>
        <v>1.0040160642570281E-2</v>
      </c>
      <c r="V45" s="153">
        <f t="shared" si="19"/>
        <v>0.43373493975903615</v>
      </c>
      <c r="W45" s="153">
        <f t="shared" si="20"/>
        <v>0.4718875502008032</v>
      </c>
      <c r="X45" s="153">
        <f t="shared" si="21"/>
        <v>8.4337349397590355E-2</v>
      </c>
      <c r="Y45" s="2"/>
      <c r="Z45" s="48"/>
    </row>
    <row r="46" spans="1:26" ht="16" customHeight="1">
      <c r="A46" s="2"/>
      <c r="B46" s="2"/>
      <c r="C46" s="105"/>
      <c r="D46" s="2"/>
      <c r="E46" s="129"/>
      <c r="F46" s="129"/>
      <c r="G46" s="129"/>
      <c r="H46" s="129"/>
      <c r="I46" s="129"/>
      <c r="J46" s="129"/>
      <c r="K46" s="129"/>
      <c r="L46" s="129"/>
      <c r="M46" s="129"/>
      <c r="N46" s="129"/>
      <c r="O46" s="129"/>
      <c r="P46" s="129"/>
      <c r="Q46" s="129"/>
      <c r="R46" s="129"/>
      <c r="S46" s="129"/>
      <c r="T46" s="129"/>
      <c r="U46" s="9"/>
      <c r="V46" s="9"/>
      <c r="W46" s="9"/>
      <c r="X46" s="9"/>
      <c r="Y46" s="2"/>
      <c r="Z46" s="48"/>
    </row>
    <row r="47" spans="1:26" ht="16" customHeight="1">
      <c r="A47" s="2"/>
      <c r="B47" s="2"/>
      <c r="C47" s="105"/>
      <c r="D47" s="2"/>
      <c r="E47" s="299" t="s">
        <v>101</v>
      </c>
      <c r="F47" s="299"/>
      <c r="G47" s="299"/>
      <c r="H47" s="2"/>
      <c r="I47" s="299" t="s">
        <v>102</v>
      </c>
      <c r="J47" s="299"/>
      <c r="K47" s="299"/>
      <c r="L47" s="2"/>
      <c r="M47" s="300" t="s">
        <v>103</v>
      </c>
      <c r="N47" s="300"/>
      <c r="O47" s="300"/>
      <c r="P47" s="2"/>
      <c r="Q47" s="300" t="s">
        <v>104</v>
      </c>
      <c r="R47" s="300"/>
      <c r="S47" s="300"/>
      <c r="T47" s="2"/>
      <c r="U47" s="154" t="s">
        <v>89</v>
      </c>
      <c r="V47" s="154" t="s">
        <v>90</v>
      </c>
      <c r="W47" s="154" t="s">
        <v>91</v>
      </c>
      <c r="X47" s="154" t="s">
        <v>92</v>
      </c>
      <c r="Y47" s="2"/>
      <c r="Z47" s="48"/>
    </row>
    <row r="48" spans="1:26" ht="16" customHeight="1">
      <c r="A48" s="2"/>
      <c r="B48" s="2"/>
      <c r="C48" s="105"/>
      <c r="D48" s="2"/>
      <c r="E48" s="5" t="s">
        <v>68</v>
      </c>
      <c r="F48" s="5" t="s">
        <v>96</v>
      </c>
      <c r="G48" s="5" t="s">
        <v>97</v>
      </c>
      <c r="H48" s="2"/>
      <c r="I48" s="5" t="s">
        <v>68</v>
      </c>
      <c r="J48" s="5" t="s">
        <v>96</v>
      </c>
      <c r="K48" s="5" t="s">
        <v>97</v>
      </c>
      <c r="L48" s="2"/>
      <c r="M48" s="5" t="s">
        <v>68</v>
      </c>
      <c r="N48" s="5" t="s">
        <v>96</v>
      </c>
      <c r="O48" s="5" t="s">
        <v>97</v>
      </c>
      <c r="P48" s="2"/>
      <c r="Q48" s="5" t="s">
        <v>68</v>
      </c>
      <c r="R48" s="5" t="s">
        <v>96</v>
      </c>
      <c r="S48" s="5" t="s">
        <v>97</v>
      </c>
      <c r="T48" s="2"/>
      <c r="U48" s="295" t="s">
        <v>117</v>
      </c>
      <c r="V48" s="286"/>
      <c r="W48" s="286"/>
      <c r="X48" s="286"/>
      <c r="Y48" s="2"/>
      <c r="Z48" s="48"/>
    </row>
    <row r="49" spans="1:26" ht="16" customHeight="1">
      <c r="A49" s="2"/>
      <c r="B49" s="2"/>
      <c r="C49" s="105"/>
      <c r="D49" s="2"/>
      <c r="E49" s="141"/>
      <c r="F49" s="141"/>
      <c r="G49" s="141"/>
      <c r="H49" s="129"/>
      <c r="I49" s="141"/>
      <c r="J49" s="141"/>
      <c r="K49" s="141"/>
      <c r="L49" s="129"/>
      <c r="M49" s="141"/>
      <c r="N49" s="141"/>
      <c r="O49" s="141"/>
      <c r="P49" s="129"/>
      <c r="Q49" s="141"/>
      <c r="R49" s="141"/>
      <c r="S49" s="141"/>
      <c r="T49" s="129"/>
      <c r="U49" s="9"/>
      <c r="V49" s="9"/>
      <c r="W49" s="9"/>
      <c r="X49" s="9"/>
      <c r="Y49" s="2"/>
      <c r="Z49" s="48"/>
    </row>
    <row r="50" spans="1:26" ht="16" customHeight="1">
      <c r="A50" s="29" t="s">
        <v>164</v>
      </c>
      <c r="B50" s="29" t="s">
        <v>93</v>
      </c>
      <c r="C50" s="101">
        <f t="shared" ref="C50:C52" si="23">E50+I50+M50+Q50</f>
        <v>230338</v>
      </c>
      <c r="D50" s="2"/>
      <c r="E50" s="152">
        <v>1955</v>
      </c>
      <c r="F50" s="152">
        <v>12</v>
      </c>
      <c r="G50" s="152">
        <v>3</v>
      </c>
      <c r="H50" s="10"/>
      <c r="I50" s="158">
        <v>104891</v>
      </c>
      <c r="J50" s="158">
        <v>13</v>
      </c>
      <c r="K50" s="158">
        <v>3</v>
      </c>
      <c r="L50" s="10"/>
      <c r="M50" s="152">
        <v>104744</v>
      </c>
      <c r="N50" s="152">
        <v>13</v>
      </c>
      <c r="O50" s="152">
        <v>3</v>
      </c>
      <c r="P50" s="10"/>
      <c r="Q50" s="152">
        <v>18748</v>
      </c>
      <c r="R50" s="152">
        <v>18</v>
      </c>
      <c r="S50" s="152">
        <v>6</v>
      </c>
      <c r="T50" s="72"/>
      <c r="U50" s="153">
        <f t="shared" ref="U50:U52" si="24">E50/C50</f>
        <v>8.4875270255016545E-3</v>
      </c>
      <c r="V50" s="153">
        <f t="shared" ref="V50:V52" si="25">I50/C50</f>
        <v>0.4553786175099202</v>
      </c>
      <c r="W50" s="153">
        <f t="shared" ref="W50:W52" si="26">M50/C50</f>
        <v>0.45474042494073924</v>
      </c>
      <c r="X50" s="153">
        <f t="shared" ref="X50:X52" si="27">Q50/C50</f>
        <v>8.1393430523838878E-2</v>
      </c>
      <c r="Y50" s="2"/>
      <c r="Z50" s="48"/>
    </row>
    <row r="51" spans="1:26" ht="16" customHeight="1">
      <c r="A51" s="22" t="s">
        <v>170</v>
      </c>
      <c r="B51" s="22" t="s">
        <v>93</v>
      </c>
      <c r="C51" s="101">
        <f t="shared" si="23"/>
        <v>238551</v>
      </c>
      <c r="D51" s="2"/>
      <c r="E51" s="152">
        <v>1456</v>
      </c>
      <c r="F51" s="152">
        <v>10</v>
      </c>
      <c r="G51" s="152">
        <v>2</v>
      </c>
      <c r="H51" s="10"/>
      <c r="I51" s="152">
        <v>107902</v>
      </c>
      <c r="J51" s="152">
        <v>11</v>
      </c>
      <c r="K51" s="152">
        <v>3</v>
      </c>
      <c r="L51" s="10"/>
      <c r="M51" s="152">
        <v>108991</v>
      </c>
      <c r="N51" s="152">
        <v>11</v>
      </c>
      <c r="O51" s="152">
        <v>3</v>
      </c>
      <c r="P51" s="10"/>
      <c r="Q51" s="152">
        <v>20202</v>
      </c>
      <c r="R51" s="152">
        <v>15</v>
      </c>
      <c r="S51" s="152">
        <v>6</v>
      </c>
      <c r="T51" s="72"/>
      <c r="U51" s="153">
        <f t="shared" si="24"/>
        <v>6.1035166484315721E-3</v>
      </c>
      <c r="V51" s="153">
        <f t="shared" si="25"/>
        <v>0.45232256414770844</v>
      </c>
      <c r="W51" s="153">
        <f t="shared" si="26"/>
        <v>0.45688762570687191</v>
      </c>
      <c r="X51" s="153">
        <f t="shared" si="27"/>
        <v>8.4686293496988072E-2</v>
      </c>
      <c r="Y51" s="2"/>
      <c r="Z51" s="48"/>
    </row>
    <row r="52" spans="1:26" ht="16" customHeight="1">
      <c r="A52" s="22" t="s">
        <v>173</v>
      </c>
      <c r="B52" s="22" t="s">
        <v>93</v>
      </c>
      <c r="C52" s="101">
        <f t="shared" si="23"/>
        <v>24616</v>
      </c>
      <c r="D52" s="2"/>
      <c r="E52" s="152">
        <v>63</v>
      </c>
      <c r="F52" s="152">
        <v>11</v>
      </c>
      <c r="G52" s="152">
        <v>2</v>
      </c>
      <c r="H52" s="10"/>
      <c r="I52" s="152">
        <v>10758</v>
      </c>
      <c r="J52" s="152">
        <v>11</v>
      </c>
      <c r="K52" s="152">
        <v>2</v>
      </c>
      <c r="L52" s="10"/>
      <c r="M52" s="152">
        <v>10625</v>
      </c>
      <c r="N52" s="152">
        <v>11</v>
      </c>
      <c r="O52" s="152">
        <v>2</v>
      </c>
      <c r="P52" s="10"/>
      <c r="Q52" s="152">
        <v>3170</v>
      </c>
      <c r="R52" s="152">
        <v>14</v>
      </c>
      <c r="S52" s="152">
        <v>4</v>
      </c>
      <c r="T52" s="72"/>
      <c r="U52" s="153">
        <f t="shared" si="24"/>
        <v>2.5593110172245693E-3</v>
      </c>
      <c r="V52" s="153">
        <f t="shared" si="25"/>
        <v>0.43703282417939554</v>
      </c>
      <c r="W52" s="153">
        <f t="shared" si="26"/>
        <v>0.43162983425414364</v>
      </c>
      <c r="X52" s="153">
        <f t="shared" si="27"/>
        <v>0.12877803054923626</v>
      </c>
      <c r="Y52" s="2"/>
      <c r="Z52" s="48"/>
    </row>
    <row r="53" spans="1:26" ht="16" customHeight="1">
      <c r="A53" s="2"/>
      <c r="B53" s="2"/>
      <c r="C53" s="105"/>
      <c r="D53" s="2"/>
      <c r="E53" s="129"/>
      <c r="F53" s="129"/>
      <c r="G53" s="129"/>
      <c r="H53" s="129"/>
      <c r="I53" s="129"/>
      <c r="J53" s="129"/>
      <c r="K53" s="129"/>
      <c r="L53" s="129"/>
      <c r="M53" s="129"/>
      <c r="N53" s="129"/>
      <c r="O53" s="129"/>
      <c r="P53" s="129"/>
      <c r="Q53" s="129"/>
      <c r="R53" s="129"/>
      <c r="S53" s="129"/>
      <c r="T53" s="129"/>
      <c r="U53" s="9"/>
      <c r="V53" s="9"/>
      <c r="W53" s="9"/>
      <c r="X53" s="9"/>
      <c r="Y53" s="2"/>
      <c r="Z53" s="48"/>
    </row>
    <row r="54" spans="1:26" ht="16" customHeight="1">
      <c r="A54" s="2"/>
      <c r="B54" s="2"/>
      <c r="C54" s="105"/>
      <c r="D54" s="2"/>
      <c r="E54" s="298" t="s">
        <v>105</v>
      </c>
      <c r="F54" s="298"/>
      <c r="G54" s="298"/>
      <c r="H54" s="2"/>
      <c r="I54" s="298" t="s">
        <v>106</v>
      </c>
      <c r="J54" s="298"/>
      <c r="K54" s="298"/>
      <c r="L54" s="2"/>
      <c r="M54" s="298" t="s">
        <v>107</v>
      </c>
      <c r="N54" s="298"/>
      <c r="O54" s="298"/>
      <c r="P54" s="2"/>
      <c r="Q54" s="298" t="s">
        <v>108</v>
      </c>
      <c r="R54" s="298"/>
      <c r="S54" s="298"/>
      <c r="T54" s="2"/>
      <c r="U54" s="155" t="s">
        <v>89</v>
      </c>
      <c r="V54" s="155" t="s">
        <v>90</v>
      </c>
      <c r="W54" s="155" t="s">
        <v>91</v>
      </c>
      <c r="X54" s="155" t="s">
        <v>92</v>
      </c>
      <c r="Y54" s="2"/>
      <c r="Z54" s="48"/>
    </row>
    <row r="55" spans="1:26" ht="16" customHeight="1">
      <c r="A55" s="2"/>
      <c r="B55" s="2"/>
      <c r="C55" s="105"/>
      <c r="D55" s="2"/>
      <c r="E55" s="5" t="s">
        <v>68</v>
      </c>
      <c r="F55" s="5" t="s">
        <v>96</v>
      </c>
      <c r="G55" s="5" t="s">
        <v>97</v>
      </c>
      <c r="H55" s="2"/>
      <c r="I55" s="5" t="s">
        <v>68</v>
      </c>
      <c r="J55" s="5" t="s">
        <v>96</v>
      </c>
      <c r="K55" s="5" t="s">
        <v>97</v>
      </c>
      <c r="L55" s="2"/>
      <c r="M55" s="5" t="s">
        <v>68</v>
      </c>
      <c r="N55" s="5" t="s">
        <v>96</v>
      </c>
      <c r="O55" s="5" t="s">
        <v>97</v>
      </c>
      <c r="P55" s="2"/>
      <c r="Q55" s="5" t="s">
        <v>68</v>
      </c>
      <c r="R55" s="5" t="s">
        <v>96</v>
      </c>
      <c r="S55" s="5" t="s">
        <v>97</v>
      </c>
      <c r="T55" s="2"/>
      <c r="U55" s="295" t="s">
        <v>117</v>
      </c>
      <c r="V55" s="286"/>
      <c r="W55" s="286"/>
      <c r="X55" s="286"/>
      <c r="Y55" s="2"/>
      <c r="Z55" s="48"/>
    </row>
    <row r="56" spans="1:26" ht="16" customHeight="1">
      <c r="A56" s="2"/>
      <c r="B56" s="2"/>
      <c r="C56" s="105"/>
      <c r="D56" s="2"/>
      <c r="E56" s="129"/>
      <c r="F56" s="129"/>
      <c r="G56" s="129"/>
      <c r="H56" s="129"/>
      <c r="I56" s="129"/>
      <c r="J56" s="129"/>
      <c r="K56" s="129"/>
      <c r="L56" s="129"/>
      <c r="M56" s="129"/>
      <c r="N56" s="129"/>
      <c r="O56" s="129"/>
      <c r="P56" s="129"/>
      <c r="Q56" s="129"/>
      <c r="R56" s="129"/>
      <c r="S56" s="129"/>
      <c r="T56" s="129"/>
      <c r="U56" s="9"/>
      <c r="V56" s="9"/>
      <c r="W56" s="9"/>
      <c r="X56" s="9"/>
      <c r="Y56" s="2"/>
      <c r="Z56" s="48"/>
    </row>
    <row r="57" spans="1:26" ht="16" customHeight="1">
      <c r="A57" s="29" t="s">
        <v>164</v>
      </c>
      <c r="B57" s="29" t="s">
        <v>93</v>
      </c>
      <c r="C57" s="102">
        <f t="shared" ref="C57:C59" si="28">E57+I57+M57+Q57</f>
        <v>230338</v>
      </c>
      <c r="D57" s="2"/>
      <c r="E57" s="152">
        <v>1955</v>
      </c>
      <c r="F57" s="152">
        <v>17</v>
      </c>
      <c r="G57" s="152">
        <v>5</v>
      </c>
      <c r="H57" s="10"/>
      <c r="I57" s="158">
        <v>105134</v>
      </c>
      <c r="J57" s="158">
        <v>18</v>
      </c>
      <c r="K57" s="158">
        <v>5</v>
      </c>
      <c r="L57" s="10"/>
      <c r="M57" s="152">
        <v>104501</v>
      </c>
      <c r="N57" s="152">
        <v>18</v>
      </c>
      <c r="O57" s="152">
        <v>5</v>
      </c>
      <c r="P57" s="10"/>
      <c r="Q57" s="152">
        <v>18748</v>
      </c>
      <c r="R57" s="152">
        <v>26</v>
      </c>
      <c r="S57" s="152">
        <v>9</v>
      </c>
      <c r="T57" s="72"/>
      <c r="U57" s="153">
        <f t="shared" ref="U57:U59" si="29">E57/C57</f>
        <v>8.4875270255016545E-3</v>
      </c>
      <c r="V57" s="153">
        <f t="shared" ref="V57:V59" si="30">I57/C57</f>
        <v>0.45643358889979074</v>
      </c>
      <c r="W57" s="153">
        <f t="shared" ref="W57:W59" si="31">M57/C57</f>
        <v>0.4536854535508687</v>
      </c>
      <c r="X57" s="153">
        <f t="shared" ref="X57:X59" si="32">Q57/C57</f>
        <v>8.1393430523838878E-2</v>
      </c>
      <c r="Y57" s="2"/>
      <c r="Z57" s="48"/>
    </row>
    <row r="58" spans="1:26" ht="16" customHeight="1">
      <c r="A58" s="22" t="s">
        <v>170</v>
      </c>
      <c r="B58" s="22" t="s">
        <v>93</v>
      </c>
      <c r="C58" s="102">
        <f t="shared" si="28"/>
        <v>238551</v>
      </c>
      <c r="D58" s="2"/>
      <c r="E58" s="152">
        <v>1456</v>
      </c>
      <c r="F58" s="152">
        <v>14</v>
      </c>
      <c r="G58" s="152">
        <v>4</v>
      </c>
      <c r="H58" s="10"/>
      <c r="I58" s="152">
        <v>109038</v>
      </c>
      <c r="J58" s="152">
        <v>15</v>
      </c>
      <c r="K58" s="152">
        <v>4</v>
      </c>
      <c r="L58" s="10"/>
      <c r="M58" s="152">
        <v>107855</v>
      </c>
      <c r="N58" s="152">
        <v>15</v>
      </c>
      <c r="O58" s="152">
        <v>5</v>
      </c>
      <c r="P58" s="10"/>
      <c r="Q58" s="152">
        <v>20202</v>
      </c>
      <c r="R58" s="152">
        <v>21</v>
      </c>
      <c r="S58" s="152">
        <v>8</v>
      </c>
      <c r="T58" s="72"/>
      <c r="U58" s="153">
        <f t="shared" si="29"/>
        <v>6.1035166484315721E-3</v>
      </c>
      <c r="V58" s="153">
        <f t="shared" si="30"/>
        <v>0.45708464856571551</v>
      </c>
      <c r="W58" s="153">
        <f t="shared" si="31"/>
        <v>0.45212554128886484</v>
      </c>
      <c r="X58" s="153">
        <f t="shared" si="32"/>
        <v>8.4686293496988072E-2</v>
      </c>
      <c r="Y58" s="2"/>
      <c r="Z58" s="48"/>
    </row>
    <row r="59" spans="1:26" ht="16" customHeight="1">
      <c r="A59" s="22" t="s">
        <v>173</v>
      </c>
      <c r="B59" s="22" t="s">
        <v>93</v>
      </c>
      <c r="C59" s="102">
        <f t="shared" si="28"/>
        <v>24616</v>
      </c>
      <c r="D59" s="2"/>
      <c r="E59" s="152">
        <v>63</v>
      </c>
      <c r="F59" s="152">
        <v>15</v>
      </c>
      <c r="G59" s="152">
        <v>3</v>
      </c>
      <c r="H59" s="10"/>
      <c r="I59" s="152">
        <v>10817</v>
      </c>
      <c r="J59" s="152">
        <v>15</v>
      </c>
      <c r="K59" s="152">
        <v>4</v>
      </c>
      <c r="L59" s="10"/>
      <c r="M59" s="152">
        <v>10566</v>
      </c>
      <c r="N59" s="152">
        <v>15</v>
      </c>
      <c r="O59" s="152">
        <v>4</v>
      </c>
      <c r="P59" s="10"/>
      <c r="Q59" s="152">
        <v>3170</v>
      </c>
      <c r="R59" s="152">
        <v>20</v>
      </c>
      <c r="S59" s="152">
        <v>7</v>
      </c>
      <c r="T59" s="72"/>
      <c r="U59" s="153">
        <f t="shared" si="29"/>
        <v>2.5593110172245693E-3</v>
      </c>
      <c r="V59" s="153">
        <f t="shared" si="30"/>
        <v>0.43942963925901851</v>
      </c>
      <c r="W59" s="153">
        <f t="shared" si="31"/>
        <v>0.42923301917452061</v>
      </c>
      <c r="X59" s="153">
        <f t="shared" si="32"/>
        <v>0.12877803054923626</v>
      </c>
      <c r="Y59" s="2"/>
      <c r="Z59" s="48"/>
    </row>
    <row r="60" spans="1:26" ht="16" customHeight="1">
      <c r="A60" s="2"/>
      <c r="B60" s="2"/>
      <c r="C60" s="105"/>
      <c r="D60" s="2"/>
      <c r="E60" s="129"/>
      <c r="F60" s="129"/>
      <c r="G60" s="129"/>
      <c r="H60" s="129"/>
      <c r="I60" s="129"/>
      <c r="J60" s="129"/>
      <c r="K60" s="129"/>
      <c r="L60" s="129"/>
      <c r="M60" s="129"/>
      <c r="N60" s="129"/>
      <c r="O60" s="129"/>
      <c r="P60" s="129"/>
      <c r="Q60" s="129"/>
      <c r="R60" s="129"/>
      <c r="S60" s="129"/>
      <c r="T60" s="129"/>
      <c r="U60" s="9"/>
      <c r="V60" s="9"/>
      <c r="W60" s="9"/>
      <c r="X60" s="9"/>
      <c r="Y60" s="2"/>
      <c r="Z60" s="48"/>
    </row>
    <row r="61" spans="1:26" ht="16" customHeight="1">
      <c r="A61" s="2"/>
      <c r="B61" s="2"/>
      <c r="C61" s="105"/>
      <c r="D61" s="2"/>
      <c r="E61" s="297" t="s">
        <v>109</v>
      </c>
      <c r="F61" s="297"/>
      <c r="G61" s="297"/>
      <c r="H61" s="2"/>
      <c r="I61" s="297" t="s">
        <v>110</v>
      </c>
      <c r="J61" s="297"/>
      <c r="K61" s="297"/>
      <c r="L61" s="2"/>
      <c r="M61" s="297" t="s">
        <v>111</v>
      </c>
      <c r="N61" s="297"/>
      <c r="O61" s="297"/>
      <c r="P61" s="2"/>
      <c r="Q61" s="297" t="s">
        <v>112</v>
      </c>
      <c r="R61" s="297"/>
      <c r="S61" s="297"/>
      <c r="T61" s="2"/>
      <c r="U61" s="156" t="s">
        <v>89</v>
      </c>
      <c r="V61" s="156" t="s">
        <v>90</v>
      </c>
      <c r="W61" s="156" t="s">
        <v>91</v>
      </c>
      <c r="X61" s="156" t="s">
        <v>92</v>
      </c>
      <c r="Y61" s="2"/>
      <c r="Z61" s="48"/>
    </row>
    <row r="62" spans="1:26" ht="16" customHeight="1">
      <c r="A62" s="2"/>
      <c r="B62" s="2"/>
      <c r="C62" s="105"/>
      <c r="D62" s="2"/>
      <c r="E62" s="5" t="s">
        <v>68</v>
      </c>
      <c r="F62" s="5" t="s">
        <v>96</v>
      </c>
      <c r="G62" s="5" t="s">
        <v>97</v>
      </c>
      <c r="H62" s="2"/>
      <c r="I62" s="5" t="s">
        <v>68</v>
      </c>
      <c r="J62" s="5" t="s">
        <v>96</v>
      </c>
      <c r="K62" s="5" t="s">
        <v>97</v>
      </c>
      <c r="L62" s="2"/>
      <c r="M62" s="5" t="s">
        <v>68</v>
      </c>
      <c r="N62" s="5" t="s">
        <v>96</v>
      </c>
      <c r="O62" s="5" t="s">
        <v>97</v>
      </c>
      <c r="P62" s="2"/>
      <c r="Q62" s="5" t="s">
        <v>68</v>
      </c>
      <c r="R62" s="5" t="s">
        <v>96</v>
      </c>
      <c r="S62" s="5" t="s">
        <v>97</v>
      </c>
      <c r="T62" s="2"/>
      <c r="U62" s="295" t="s">
        <v>117</v>
      </c>
      <c r="V62" s="286"/>
      <c r="W62" s="286"/>
      <c r="X62" s="286"/>
      <c r="Y62" s="2"/>
      <c r="Z62" s="48"/>
    </row>
    <row r="63" spans="1:26" ht="16" customHeight="1">
      <c r="A63" s="2"/>
      <c r="B63" s="2"/>
      <c r="C63" s="105"/>
      <c r="D63" s="2"/>
      <c r="E63" s="129"/>
      <c r="F63" s="129"/>
      <c r="G63" s="129"/>
      <c r="H63" s="129"/>
      <c r="I63" s="129"/>
      <c r="J63" s="129"/>
      <c r="K63" s="129"/>
      <c r="L63" s="129"/>
      <c r="M63" s="129"/>
      <c r="N63" s="129"/>
      <c r="O63" s="129"/>
      <c r="P63" s="129"/>
      <c r="Q63" s="129"/>
      <c r="R63" s="129"/>
      <c r="S63" s="129"/>
      <c r="T63" s="129"/>
      <c r="U63" s="9"/>
      <c r="V63" s="9"/>
      <c r="W63" s="9"/>
      <c r="X63" s="9"/>
      <c r="Y63" s="2"/>
      <c r="Z63" s="48"/>
    </row>
    <row r="64" spans="1:26" ht="16" customHeight="1">
      <c r="A64" s="29" t="s">
        <v>164</v>
      </c>
      <c r="B64" s="29" t="s">
        <v>93</v>
      </c>
      <c r="C64" s="103">
        <f t="shared" ref="C64:C66" si="33">E64+I64+M64+Q64</f>
        <v>508578</v>
      </c>
      <c r="D64" s="2"/>
      <c r="E64" s="152">
        <v>4922</v>
      </c>
      <c r="F64" s="152">
        <v>11</v>
      </c>
      <c r="G64" s="152">
        <v>2</v>
      </c>
      <c r="H64" s="10"/>
      <c r="I64" s="152">
        <v>224437</v>
      </c>
      <c r="J64" s="152">
        <v>11</v>
      </c>
      <c r="K64" s="152">
        <v>2</v>
      </c>
      <c r="L64" s="10"/>
      <c r="M64" s="152">
        <v>222642</v>
      </c>
      <c r="N64" s="152">
        <v>11</v>
      </c>
      <c r="O64" s="152">
        <v>2</v>
      </c>
      <c r="P64" s="10"/>
      <c r="Q64" s="152">
        <v>56577</v>
      </c>
      <c r="R64" s="152">
        <v>13</v>
      </c>
      <c r="S64" s="152">
        <v>3</v>
      </c>
      <c r="T64" s="72"/>
      <c r="U64" s="153">
        <f t="shared" ref="U64:U66" si="34">E64/C64</f>
        <v>9.677964835285836E-3</v>
      </c>
      <c r="V64" s="153">
        <f t="shared" ref="V64:V66" si="35">I64/C64</f>
        <v>0.44130300563532043</v>
      </c>
      <c r="W64" s="153">
        <f t="shared" ref="W64:W66" si="36">M64/C64</f>
        <v>0.43777355685853497</v>
      </c>
      <c r="X64" s="153">
        <f t="shared" ref="X64:X66" si="37">Q64/C64</f>
        <v>0.11124547267085874</v>
      </c>
      <c r="Y64" s="2"/>
      <c r="Z64" s="48"/>
    </row>
    <row r="65" spans="1:26" ht="16" customHeight="1">
      <c r="A65" s="22" t="s">
        <v>170</v>
      </c>
      <c r="B65" s="22" t="s">
        <v>93</v>
      </c>
      <c r="C65" s="103">
        <f t="shared" si="33"/>
        <v>418698</v>
      </c>
      <c r="D65" s="2"/>
      <c r="E65" s="152">
        <v>3304</v>
      </c>
      <c r="F65" s="152">
        <v>10</v>
      </c>
      <c r="G65" s="152">
        <v>2</v>
      </c>
      <c r="H65" s="10"/>
      <c r="I65" s="152">
        <v>182650</v>
      </c>
      <c r="J65" s="152">
        <v>10</v>
      </c>
      <c r="K65" s="152">
        <v>2</v>
      </c>
      <c r="L65" s="10"/>
      <c r="M65" s="152">
        <v>181727</v>
      </c>
      <c r="N65" s="152">
        <v>10</v>
      </c>
      <c r="O65" s="152">
        <v>2</v>
      </c>
      <c r="P65" s="10"/>
      <c r="Q65" s="152">
        <v>51017</v>
      </c>
      <c r="R65" s="152">
        <v>11</v>
      </c>
      <c r="S65" s="152">
        <v>2</v>
      </c>
      <c r="T65" s="72"/>
      <c r="U65" s="153">
        <f t="shared" si="34"/>
        <v>7.8911291670846293E-3</v>
      </c>
      <c r="V65" s="153">
        <f t="shared" si="35"/>
        <v>0.43623327553511121</v>
      </c>
      <c r="W65" s="153">
        <f t="shared" si="36"/>
        <v>0.43402882268365267</v>
      </c>
      <c r="X65" s="153">
        <f t="shared" si="37"/>
        <v>0.12184677261415149</v>
      </c>
      <c r="Y65" s="2"/>
      <c r="Z65" s="48"/>
    </row>
    <row r="66" spans="1:26" ht="16" customHeight="1">
      <c r="A66" s="22" t="s">
        <v>173</v>
      </c>
      <c r="B66" s="22" t="s">
        <v>93</v>
      </c>
      <c r="C66" s="103">
        <f t="shared" si="33"/>
        <v>133223</v>
      </c>
      <c r="D66" s="2"/>
      <c r="E66" s="152">
        <v>448</v>
      </c>
      <c r="F66" s="152">
        <v>10</v>
      </c>
      <c r="G66" s="152">
        <v>1</v>
      </c>
      <c r="H66" s="10"/>
      <c r="I66" s="152">
        <v>52554</v>
      </c>
      <c r="J66" s="152">
        <v>11</v>
      </c>
      <c r="K66" s="152">
        <v>2</v>
      </c>
      <c r="L66" s="10"/>
      <c r="M66" s="152">
        <v>52341</v>
      </c>
      <c r="N66" s="152">
        <v>11</v>
      </c>
      <c r="O66" s="152">
        <v>2</v>
      </c>
      <c r="P66" s="10"/>
      <c r="Q66" s="152">
        <v>27880</v>
      </c>
      <c r="R66" s="152">
        <v>12</v>
      </c>
      <c r="S66" s="152">
        <v>3</v>
      </c>
      <c r="T66" s="72"/>
      <c r="U66" s="153">
        <f t="shared" si="34"/>
        <v>3.3627827026864732E-3</v>
      </c>
      <c r="V66" s="153">
        <f t="shared" si="35"/>
        <v>0.39448143338612701</v>
      </c>
      <c r="W66" s="153">
        <f t="shared" si="36"/>
        <v>0.39288261036007294</v>
      </c>
      <c r="X66" s="153">
        <f t="shared" si="37"/>
        <v>0.20927317355111355</v>
      </c>
      <c r="Y66" s="2"/>
      <c r="Z66" s="48"/>
    </row>
    <row r="67" spans="1:26" ht="16" customHeight="1">
      <c r="A67" s="2"/>
      <c r="B67" s="2"/>
      <c r="C67" s="105"/>
      <c r="D67" s="2"/>
      <c r="E67" s="129"/>
      <c r="F67" s="129"/>
      <c r="G67" s="129"/>
      <c r="H67" s="129"/>
      <c r="I67" s="129"/>
      <c r="J67" s="129"/>
      <c r="K67" s="129"/>
      <c r="L67" s="129"/>
      <c r="M67" s="129"/>
      <c r="N67" s="129"/>
      <c r="O67" s="129"/>
      <c r="P67" s="129"/>
      <c r="Q67" s="129"/>
      <c r="R67" s="129"/>
      <c r="S67" s="129"/>
      <c r="T67" s="129"/>
      <c r="U67" s="9"/>
      <c r="V67" s="9"/>
      <c r="W67" s="9"/>
      <c r="X67" s="9"/>
      <c r="Y67" s="2"/>
      <c r="Z67" s="48"/>
    </row>
    <row r="68" spans="1:26" ht="16" customHeight="1">
      <c r="A68" s="2"/>
      <c r="B68" s="2"/>
      <c r="C68" s="105"/>
      <c r="D68" s="2"/>
      <c r="E68" s="296" t="s">
        <v>113</v>
      </c>
      <c r="F68" s="296"/>
      <c r="G68" s="296"/>
      <c r="H68" s="2"/>
      <c r="I68" s="296" t="s">
        <v>114</v>
      </c>
      <c r="J68" s="296"/>
      <c r="K68" s="296"/>
      <c r="L68" s="2"/>
      <c r="M68" s="296" t="s">
        <v>115</v>
      </c>
      <c r="N68" s="296"/>
      <c r="O68" s="296"/>
      <c r="P68" s="2"/>
      <c r="Q68" s="296" t="s">
        <v>116</v>
      </c>
      <c r="R68" s="296"/>
      <c r="S68" s="296"/>
      <c r="T68" s="2"/>
      <c r="U68" s="157" t="s">
        <v>89</v>
      </c>
      <c r="V68" s="157" t="s">
        <v>90</v>
      </c>
      <c r="W68" s="157" t="s">
        <v>91</v>
      </c>
      <c r="X68" s="157" t="s">
        <v>92</v>
      </c>
      <c r="Y68" s="2"/>
      <c r="Z68" s="48"/>
    </row>
    <row r="69" spans="1:26" ht="16" customHeight="1">
      <c r="A69" s="2"/>
      <c r="B69" s="2"/>
      <c r="C69" s="105"/>
      <c r="D69" s="2"/>
      <c r="E69" s="5" t="s">
        <v>68</v>
      </c>
      <c r="F69" s="5" t="s">
        <v>96</v>
      </c>
      <c r="G69" s="5" t="s">
        <v>97</v>
      </c>
      <c r="H69" s="2"/>
      <c r="I69" s="5" t="s">
        <v>68</v>
      </c>
      <c r="J69" s="5" t="s">
        <v>96</v>
      </c>
      <c r="K69" s="5" t="s">
        <v>97</v>
      </c>
      <c r="L69" s="2"/>
      <c r="M69" s="5" t="s">
        <v>68</v>
      </c>
      <c r="N69" s="5" t="s">
        <v>96</v>
      </c>
      <c r="O69" s="5" t="s">
        <v>97</v>
      </c>
      <c r="P69" s="2"/>
      <c r="Q69" s="5" t="s">
        <v>68</v>
      </c>
      <c r="R69" s="5" t="s">
        <v>96</v>
      </c>
      <c r="S69" s="5" t="s">
        <v>97</v>
      </c>
      <c r="T69" s="2"/>
      <c r="U69" s="295" t="s">
        <v>117</v>
      </c>
      <c r="V69" s="286"/>
      <c r="W69" s="286"/>
      <c r="X69" s="286"/>
      <c r="Y69" s="2"/>
      <c r="Z69" s="48"/>
    </row>
    <row r="70" spans="1:26" ht="16" customHeight="1">
      <c r="A70" s="2"/>
      <c r="B70" s="2"/>
      <c r="C70" s="105"/>
      <c r="D70" s="2"/>
      <c r="E70" s="129"/>
      <c r="F70" s="129"/>
      <c r="G70" s="129"/>
      <c r="H70" s="129"/>
      <c r="I70" s="129"/>
      <c r="J70" s="129"/>
      <c r="K70" s="129"/>
      <c r="L70" s="129"/>
      <c r="M70" s="129"/>
      <c r="N70" s="129"/>
      <c r="O70" s="129"/>
      <c r="P70" s="129"/>
      <c r="Q70" s="129"/>
      <c r="R70" s="129"/>
      <c r="S70" s="129"/>
      <c r="T70" s="129"/>
      <c r="U70" s="9"/>
      <c r="V70" s="9"/>
      <c r="W70" s="9"/>
      <c r="X70" s="9"/>
      <c r="Y70" s="2"/>
      <c r="Z70" s="48"/>
    </row>
    <row r="71" spans="1:26" ht="16" customHeight="1">
      <c r="A71" s="29" t="s">
        <v>164</v>
      </c>
      <c r="B71" s="29" t="s">
        <v>93</v>
      </c>
      <c r="C71" s="104">
        <f t="shared" ref="C71:C73" si="38">E71+I71+M71+Q71</f>
        <v>992329</v>
      </c>
      <c r="D71" s="2"/>
      <c r="E71" s="152">
        <v>8935</v>
      </c>
      <c r="F71" s="152">
        <v>12</v>
      </c>
      <c r="G71" s="152">
        <v>2</v>
      </c>
      <c r="H71" s="10"/>
      <c r="I71" s="152">
        <v>445146</v>
      </c>
      <c r="J71" s="152">
        <v>13</v>
      </c>
      <c r="K71" s="152">
        <v>3</v>
      </c>
      <c r="L71" s="10"/>
      <c r="M71" s="152">
        <v>442548</v>
      </c>
      <c r="N71" s="152">
        <v>13</v>
      </c>
      <c r="O71" s="152">
        <v>3</v>
      </c>
      <c r="P71" s="10"/>
      <c r="Q71" s="152">
        <v>95700</v>
      </c>
      <c r="R71" s="152">
        <v>15</v>
      </c>
      <c r="S71" s="152">
        <v>5</v>
      </c>
      <c r="T71" s="72"/>
      <c r="U71" s="153">
        <f t="shared" ref="U71:U73" si="39">E71/C71</f>
        <v>9.0040702226781635E-3</v>
      </c>
      <c r="V71" s="153">
        <f t="shared" ref="V71:V73" si="40">I71/C71</f>
        <v>0.44858711173411236</v>
      </c>
      <c r="W71" s="153">
        <f t="shared" ref="W71:W73" si="41">M71/C71</f>
        <v>0.44596902841698671</v>
      </c>
      <c r="X71" s="153">
        <f t="shared" ref="X71:X73" si="42">Q71/C71</f>
        <v>9.6439789626222752E-2</v>
      </c>
      <c r="Y71" s="2"/>
      <c r="Z71" s="48"/>
    </row>
    <row r="72" spans="1:26" ht="16" customHeight="1">
      <c r="A72" s="22" t="s">
        <v>170</v>
      </c>
      <c r="B72" s="22" t="s">
        <v>93</v>
      </c>
      <c r="C72" s="104">
        <f t="shared" si="38"/>
        <v>951135</v>
      </c>
      <c r="D72" s="2"/>
      <c r="E72" s="152">
        <v>6341</v>
      </c>
      <c r="F72" s="152">
        <v>10</v>
      </c>
      <c r="G72" s="152">
        <v>2</v>
      </c>
      <c r="H72" s="10"/>
      <c r="I72" s="152">
        <v>424358</v>
      </c>
      <c r="J72" s="152">
        <v>11</v>
      </c>
      <c r="K72" s="152">
        <v>3</v>
      </c>
      <c r="L72" s="10"/>
      <c r="M72" s="152">
        <v>423806</v>
      </c>
      <c r="N72" s="152">
        <v>11</v>
      </c>
      <c r="O72" s="152">
        <v>3</v>
      </c>
      <c r="P72" s="10"/>
      <c r="Q72" s="152">
        <v>96630</v>
      </c>
      <c r="R72" s="152">
        <v>13</v>
      </c>
      <c r="S72" s="152">
        <v>4</v>
      </c>
      <c r="T72" s="72"/>
      <c r="U72" s="153">
        <f t="shared" si="39"/>
        <v>6.6667718042128614E-3</v>
      </c>
      <c r="V72" s="153">
        <f t="shared" si="40"/>
        <v>0.44615958828136909</v>
      </c>
      <c r="W72" s="153">
        <f t="shared" si="41"/>
        <v>0.44557922902637376</v>
      </c>
      <c r="X72" s="153">
        <f t="shared" si="42"/>
        <v>0.10159441088804429</v>
      </c>
      <c r="Y72" s="2"/>
      <c r="Z72" s="48"/>
    </row>
    <row r="73" spans="1:26" ht="16" customHeight="1">
      <c r="A73" s="22" t="s">
        <v>173</v>
      </c>
      <c r="B73" s="22" t="s">
        <v>93</v>
      </c>
      <c r="C73" s="104">
        <f t="shared" si="38"/>
        <v>182953</v>
      </c>
      <c r="D73" s="2"/>
      <c r="E73" s="152">
        <v>579</v>
      </c>
      <c r="F73" s="152">
        <v>11</v>
      </c>
      <c r="G73" s="152">
        <v>2</v>
      </c>
      <c r="H73" s="10"/>
      <c r="I73" s="152">
        <v>74345</v>
      </c>
      <c r="J73" s="152">
        <v>11</v>
      </c>
      <c r="K73" s="152">
        <v>2</v>
      </c>
      <c r="L73" s="10"/>
      <c r="M73" s="152">
        <v>73767</v>
      </c>
      <c r="N73" s="152">
        <v>11</v>
      </c>
      <c r="O73" s="152">
        <v>2</v>
      </c>
      <c r="P73" s="10"/>
      <c r="Q73" s="152">
        <v>34262</v>
      </c>
      <c r="R73" s="152">
        <v>13</v>
      </c>
      <c r="S73" s="152">
        <v>3</v>
      </c>
      <c r="T73" s="72"/>
      <c r="U73" s="153">
        <f t="shared" si="39"/>
        <v>3.1647472301629381E-3</v>
      </c>
      <c r="V73" s="153">
        <f t="shared" si="40"/>
        <v>0.40636119659147429</v>
      </c>
      <c r="W73" s="153">
        <f t="shared" si="41"/>
        <v>0.40320191524599214</v>
      </c>
      <c r="X73" s="153">
        <f t="shared" si="42"/>
        <v>0.1872721409323706</v>
      </c>
      <c r="Y73" s="2"/>
      <c r="Z73" s="48"/>
    </row>
    <row r="74" spans="1:26" ht="16" customHeight="1">
      <c r="A74" s="2"/>
      <c r="B74" s="2"/>
      <c r="C74" s="2"/>
      <c r="D74" s="2"/>
      <c r="E74" s="2"/>
      <c r="F74" s="2"/>
      <c r="G74" s="2"/>
      <c r="H74" s="2"/>
      <c r="I74" s="2"/>
      <c r="J74" s="2"/>
      <c r="K74" s="2"/>
      <c r="L74" s="2"/>
      <c r="M74" s="2"/>
      <c r="N74" s="2"/>
      <c r="O74" s="2"/>
      <c r="P74" s="2"/>
      <c r="Q74" s="2"/>
      <c r="R74" s="2"/>
      <c r="S74" s="2"/>
      <c r="T74" s="2"/>
      <c r="U74" s="9"/>
      <c r="V74" s="9"/>
      <c r="W74" s="9"/>
      <c r="X74" s="9"/>
      <c r="Y74" s="2"/>
      <c r="Z74" s="48"/>
    </row>
    <row r="75" spans="1:26" ht="16" customHeight="1">
      <c r="A75" s="215"/>
      <c r="B75" s="215"/>
      <c r="C75" s="215"/>
      <c r="D75" s="215"/>
      <c r="E75" s="215"/>
      <c r="F75" s="215"/>
      <c r="G75" s="215"/>
      <c r="H75" s="215"/>
      <c r="I75" s="215"/>
      <c r="J75" s="215"/>
      <c r="K75" s="215"/>
      <c r="L75" s="215"/>
      <c r="M75" s="215"/>
      <c r="N75" s="215"/>
      <c r="O75" s="215"/>
      <c r="P75" s="215"/>
      <c r="Q75" s="215"/>
      <c r="R75" s="215"/>
      <c r="S75" s="215"/>
      <c r="T75" s="215"/>
      <c r="U75" s="214"/>
      <c r="V75" s="214"/>
      <c r="W75" s="214"/>
      <c r="X75" s="214"/>
      <c r="Y75" s="215"/>
    </row>
  </sheetData>
  <mergeCells count="58">
    <mergeCell ref="U69:X69"/>
    <mergeCell ref="E54:G54"/>
    <mergeCell ref="I54:K54"/>
    <mergeCell ref="M54:O54"/>
    <mergeCell ref="Q54:S54"/>
    <mergeCell ref="U55:X55"/>
    <mergeCell ref="E61:G61"/>
    <mergeCell ref="I61:K61"/>
    <mergeCell ref="M61:O61"/>
    <mergeCell ref="Q61:S61"/>
    <mergeCell ref="U62:X62"/>
    <mergeCell ref="E68:G68"/>
    <mergeCell ref="I68:K68"/>
    <mergeCell ref="M68:O68"/>
    <mergeCell ref="Q68:S68"/>
    <mergeCell ref="U48:X48"/>
    <mergeCell ref="E29:G29"/>
    <mergeCell ref="I29:K29"/>
    <mergeCell ref="M29:O29"/>
    <mergeCell ref="Q29:S29"/>
    <mergeCell ref="U30:X30"/>
    <mergeCell ref="U41:X41"/>
    <mergeCell ref="E47:G47"/>
    <mergeCell ref="I47:K47"/>
    <mergeCell ref="M47:O47"/>
    <mergeCell ref="Q47:S47"/>
    <mergeCell ref="A40:C40"/>
    <mergeCell ref="E40:G40"/>
    <mergeCell ref="I40:K40"/>
    <mergeCell ref="M40:O40"/>
    <mergeCell ref="Q40:S40"/>
    <mergeCell ref="U23:X23"/>
    <mergeCell ref="E8:G8"/>
    <mergeCell ref="I8:K8"/>
    <mergeCell ref="M8:O8"/>
    <mergeCell ref="Q8:S8"/>
    <mergeCell ref="U9:X9"/>
    <mergeCell ref="E15:G15"/>
    <mergeCell ref="I15:K15"/>
    <mergeCell ref="M15:O15"/>
    <mergeCell ref="Q15:S15"/>
    <mergeCell ref="U16:X16"/>
    <mergeCell ref="E22:G22"/>
    <mergeCell ref="I22:K22"/>
    <mergeCell ref="M22:O22"/>
    <mergeCell ref="Q22:S22"/>
    <mergeCell ref="AF1:AI1"/>
    <mergeCell ref="U2:X2"/>
    <mergeCell ref="AB2:AC2"/>
    <mergeCell ref="AD2:AE2"/>
    <mergeCell ref="AF2:AG2"/>
    <mergeCell ref="AH2:AI2"/>
    <mergeCell ref="AB1:AE1"/>
    <mergeCell ref="A1:C1"/>
    <mergeCell ref="E1:G1"/>
    <mergeCell ref="I1:K1"/>
    <mergeCell ref="M1:O1"/>
    <mergeCell ref="Q1:S1"/>
  </mergeCells>
  <pageMargins left="0.7" right="0.7" top="0.75" bottom="0.75" header="0.3" footer="0.3"/>
  <pageSetup orientation="portrait" horizontalDpi="0" verticalDpi="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7282CB-AE08-9947-ADD8-F78A72861830}">
  <dimension ref="A1:U75"/>
  <sheetViews>
    <sheetView zoomScaleNormal="100" workbookViewId="0">
      <selection sqref="A1:C1"/>
    </sheetView>
  </sheetViews>
  <sheetFormatPr baseColWidth="10" defaultRowHeight="16" customHeight="1"/>
  <cols>
    <col min="1" max="1" width="17.83203125" customWidth="1"/>
    <col min="2" max="2" width="9.83203125" customWidth="1"/>
    <col min="3" max="3" width="23.33203125" customWidth="1"/>
  </cols>
  <sheetData>
    <row r="1" spans="1:21" ht="16" customHeight="1">
      <c r="A1" s="284" t="s">
        <v>0</v>
      </c>
      <c r="B1" s="284"/>
      <c r="C1" s="284"/>
      <c r="D1" s="2"/>
      <c r="E1" s="301" t="s">
        <v>95</v>
      </c>
      <c r="F1" s="301"/>
      <c r="G1" s="301"/>
      <c r="H1" s="2"/>
      <c r="I1" s="302" t="s">
        <v>98</v>
      </c>
      <c r="J1" s="302"/>
      <c r="K1" s="302"/>
      <c r="L1" s="2"/>
      <c r="M1" s="303" t="s">
        <v>99</v>
      </c>
      <c r="N1" s="303"/>
      <c r="O1" s="303"/>
      <c r="P1" s="2"/>
      <c r="Q1" s="303" t="s">
        <v>100</v>
      </c>
      <c r="R1" s="303"/>
      <c r="S1" s="303"/>
      <c r="T1" s="2"/>
      <c r="U1" s="233"/>
    </row>
    <row r="2" spans="1:21" ht="16" customHeight="1">
      <c r="A2" s="5" t="s">
        <v>3</v>
      </c>
      <c r="B2" s="5" t="s">
        <v>4</v>
      </c>
      <c r="C2" s="5" t="s">
        <v>135</v>
      </c>
      <c r="D2" s="2"/>
      <c r="E2" s="5" t="s">
        <v>68</v>
      </c>
      <c r="F2" s="5" t="s">
        <v>96</v>
      </c>
      <c r="G2" s="5" t="s">
        <v>97</v>
      </c>
      <c r="H2" s="2"/>
      <c r="I2" s="19" t="s">
        <v>68</v>
      </c>
      <c r="J2" s="19" t="s">
        <v>96</v>
      </c>
      <c r="K2" s="19" t="s">
        <v>97</v>
      </c>
      <c r="L2" s="2"/>
      <c r="M2" s="99" t="s">
        <v>68</v>
      </c>
      <c r="N2" s="99" t="s">
        <v>96</v>
      </c>
      <c r="O2" s="99" t="s">
        <v>97</v>
      </c>
      <c r="P2" s="2"/>
      <c r="Q2" s="99" t="s">
        <v>68</v>
      </c>
      <c r="R2" s="99" t="s">
        <v>96</v>
      </c>
      <c r="S2" s="99" t="s">
        <v>97</v>
      </c>
      <c r="T2" s="2"/>
      <c r="U2" s="233"/>
    </row>
    <row r="3" spans="1:21" ht="16" customHeight="1">
      <c r="A3" s="229"/>
      <c r="D3" s="2"/>
      <c r="E3" s="45"/>
      <c r="F3" s="45"/>
      <c r="G3" s="45"/>
      <c r="H3" s="2"/>
      <c r="I3" s="45"/>
      <c r="J3" s="45"/>
      <c r="K3" s="45"/>
      <c r="L3" s="2"/>
      <c r="M3" s="20"/>
      <c r="N3" s="20"/>
      <c r="O3" s="20"/>
      <c r="P3" s="2"/>
      <c r="Q3" s="20"/>
      <c r="R3" s="20"/>
      <c r="S3" s="20"/>
      <c r="T3" s="2"/>
      <c r="U3" s="233"/>
    </row>
    <row r="4" spans="1:21" ht="16" customHeight="1">
      <c r="A4" s="29" t="s">
        <v>164</v>
      </c>
      <c r="B4" s="29" t="s">
        <v>93</v>
      </c>
      <c r="C4" s="100">
        <f>E4+I4+M4+Q4</f>
        <v>596</v>
      </c>
      <c r="D4" s="6"/>
      <c r="E4" s="151">
        <v>7</v>
      </c>
      <c r="F4" s="151">
        <v>51568</v>
      </c>
      <c r="G4" s="151">
        <v>30479</v>
      </c>
      <c r="H4" s="10"/>
      <c r="I4" s="152">
        <v>165</v>
      </c>
      <c r="J4" s="152">
        <v>40391</v>
      </c>
      <c r="K4" s="152">
        <v>16851</v>
      </c>
      <c r="L4" s="10"/>
      <c r="M4" s="152">
        <v>169</v>
      </c>
      <c r="N4" s="152">
        <v>40692</v>
      </c>
      <c r="O4" s="152">
        <v>17163</v>
      </c>
      <c r="P4" s="10"/>
      <c r="Q4" s="152">
        <v>255</v>
      </c>
      <c r="R4" s="152">
        <v>46155</v>
      </c>
      <c r="S4" s="152">
        <v>19798</v>
      </c>
      <c r="T4" s="2"/>
      <c r="U4" s="233"/>
    </row>
    <row r="5" spans="1:21" ht="16" customHeight="1">
      <c r="A5" s="22" t="s">
        <v>170</v>
      </c>
      <c r="B5" s="22" t="s">
        <v>93</v>
      </c>
      <c r="C5" s="100">
        <f t="shared" ref="C5:C26" si="0">E5+I5+M5+Q5</f>
        <v>3403</v>
      </c>
      <c r="D5" s="6"/>
      <c r="E5" s="151">
        <v>8</v>
      </c>
      <c r="F5" s="151">
        <v>28328</v>
      </c>
      <c r="G5" s="151">
        <v>3120</v>
      </c>
      <c r="H5" s="10"/>
      <c r="I5" s="152">
        <v>1105</v>
      </c>
      <c r="J5" s="152">
        <v>37067</v>
      </c>
      <c r="K5" s="152">
        <v>13330</v>
      </c>
      <c r="L5" s="10"/>
      <c r="M5" s="152">
        <v>1099</v>
      </c>
      <c r="N5" s="152">
        <v>35586</v>
      </c>
      <c r="O5" s="152">
        <v>12110</v>
      </c>
      <c r="P5" s="10"/>
      <c r="Q5" s="152">
        <v>1191</v>
      </c>
      <c r="R5" s="152">
        <v>47231</v>
      </c>
      <c r="S5" s="152">
        <v>20218</v>
      </c>
      <c r="T5" s="2"/>
      <c r="U5" s="233"/>
    </row>
    <row r="6" spans="1:21" ht="16" customHeight="1">
      <c r="A6" s="22" t="s">
        <v>173</v>
      </c>
      <c r="B6" s="22" t="s">
        <v>93</v>
      </c>
      <c r="C6" s="100">
        <f t="shared" si="0"/>
        <v>25</v>
      </c>
      <c r="D6" s="6"/>
      <c r="E6" s="151">
        <v>1</v>
      </c>
      <c r="F6" s="151">
        <v>51568</v>
      </c>
      <c r="G6" s="151">
        <v>0</v>
      </c>
      <c r="H6" s="10"/>
      <c r="I6" s="152">
        <v>7</v>
      </c>
      <c r="J6" s="152">
        <v>44624</v>
      </c>
      <c r="K6" s="152">
        <v>21527</v>
      </c>
      <c r="L6" s="10"/>
      <c r="M6" s="152">
        <v>8</v>
      </c>
      <c r="N6" s="152">
        <v>38034</v>
      </c>
      <c r="O6" s="152">
        <v>13621</v>
      </c>
      <c r="P6" s="10"/>
      <c r="Q6" s="152">
        <v>9</v>
      </c>
      <c r="R6" s="152">
        <v>71136</v>
      </c>
      <c r="S6" s="152">
        <v>28303</v>
      </c>
      <c r="T6" s="2"/>
      <c r="U6" s="233"/>
    </row>
    <row r="7" spans="1:21" ht="16" customHeight="1">
      <c r="A7" s="2"/>
      <c r="B7" s="2"/>
      <c r="C7" s="105"/>
      <c r="D7" s="2"/>
      <c r="E7" s="129"/>
      <c r="F7" s="129"/>
      <c r="G7" s="129"/>
      <c r="H7" s="129"/>
      <c r="I7" s="129"/>
      <c r="J7" s="129"/>
      <c r="K7" s="129"/>
      <c r="L7" s="129"/>
      <c r="M7" s="129"/>
      <c r="N7" s="129"/>
      <c r="O7" s="129"/>
      <c r="P7" s="129"/>
      <c r="Q7" s="129"/>
      <c r="R7" s="129"/>
      <c r="S7" s="129"/>
      <c r="T7" s="2"/>
      <c r="U7" s="233"/>
    </row>
    <row r="8" spans="1:21" ht="16" customHeight="1">
      <c r="A8" s="2"/>
      <c r="B8" s="2"/>
      <c r="C8" s="105"/>
      <c r="D8" s="2"/>
      <c r="E8" s="299" t="s">
        <v>101</v>
      </c>
      <c r="F8" s="299"/>
      <c r="G8" s="299"/>
      <c r="H8" s="2"/>
      <c r="I8" s="299" t="s">
        <v>102</v>
      </c>
      <c r="J8" s="299"/>
      <c r="K8" s="299"/>
      <c r="L8" s="2"/>
      <c r="M8" s="300" t="s">
        <v>103</v>
      </c>
      <c r="N8" s="300"/>
      <c r="O8" s="300"/>
      <c r="P8" s="2"/>
      <c r="Q8" s="300" t="s">
        <v>104</v>
      </c>
      <c r="R8" s="300"/>
      <c r="S8" s="300"/>
      <c r="T8" s="2"/>
      <c r="U8" s="233"/>
    </row>
    <row r="9" spans="1:21" ht="16" customHeight="1">
      <c r="A9" s="2"/>
      <c r="B9" s="2"/>
      <c r="C9" s="105"/>
      <c r="D9" s="2"/>
      <c r="E9" s="5" t="s">
        <v>68</v>
      </c>
      <c r="F9" s="5" t="s">
        <v>96</v>
      </c>
      <c r="G9" s="5" t="s">
        <v>97</v>
      </c>
      <c r="H9" s="2"/>
      <c r="I9" s="5" t="s">
        <v>68</v>
      </c>
      <c r="J9" s="5" t="s">
        <v>96</v>
      </c>
      <c r="K9" s="5" t="s">
        <v>97</v>
      </c>
      <c r="L9" s="2"/>
      <c r="M9" s="5" t="s">
        <v>68</v>
      </c>
      <c r="N9" s="5" t="s">
        <v>96</v>
      </c>
      <c r="O9" s="5" t="s">
        <v>97</v>
      </c>
      <c r="P9" s="2"/>
      <c r="Q9" s="5" t="s">
        <v>68</v>
      </c>
      <c r="R9" s="5" t="s">
        <v>96</v>
      </c>
      <c r="S9" s="5" t="s">
        <v>97</v>
      </c>
      <c r="T9" s="2"/>
      <c r="U9" s="233"/>
    </row>
    <row r="10" spans="1:21" ht="16" customHeight="1">
      <c r="A10" s="2"/>
      <c r="B10" s="2"/>
      <c r="C10" s="105"/>
      <c r="D10" s="2"/>
      <c r="E10" s="141"/>
      <c r="F10" s="141"/>
      <c r="G10" s="141"/>
      <c r="H10" s="129"/>
      <c r="I10" s="141"/>
      <c r="J10" s="141"/>
      <c r="K10" s="141"/>
      <c r="L10" s="129"/>
      <c r="M10" s="141"/>
      <c r="N10" s="141"/>
      <c r="O10" s="141"/>
      <c r="P10" s="129"/>
      <c r="Q10" s="141"/>
      <c r="R10" s="141"/>
      <c r="S10" s="141"/>
      <c r="T10" s="2"/>
      <c r="U10" s="233"/>
    </row>
    <row r="11" spans="1:21" ht="16" customHeight="1">
      <c r="A11" s="29" t="s">
        <v>164</v>
      </c>
      <c r="B11" s="29" t="s">
        <v>93</v>
      </c>
      <c r="C11" s="101">
        <f t="shared" si="0"/>
        <v>252817</v>
      </c>
      <c r="D11" s="2"/>
      <c r="E11" s="152">
        <v>2051</v>
      </c>
      <c r="F11" s="152">
        <v>76548</v>
      </c>
      <c r="G11" s="152">
        <v>45387</v>
      </c>
      <c r="H11" s="10"/>
      <c r="I11" s="158">
        <v>115410</v>
      </c>
      <c r="J11" s="158">
        <v>86118</v>
      </c>
      <c r="K11" s="158">
        <v>50376</v>
      </c>
      <c r="L11" s="10"/>
      <c r="M11" s="152">
        <v>115236</v>
      </c>
      <c r="N11" s="152">
        <v>86416</v>
      </c>
      <c r="O11" s="152">
        <v>50850</v>
      </c>
      <c r="P11" s="10"/>
      <c r="Q11" s="152">
        <v>20120</v>
      </c>
      <c r="R11" s="152">
        <v>111104</v>
      </c>
      <c r="S11" s="152">
        <v>66990</v>
      </c>
      <c r="T11" s="2"/>
      <c r="U11" s="233"/>
    </row>
    <row r="12" spans="1:21" ht="16" customHeight="1">
      <c r="A12" s="22" t="s">
        <v>170</v>
      </c>
      <c r="B12" s="22" t="s">
        <v>93</v>
      </c>
      <c r="C12" s="101">
        <f t="shared" si="0"/>
        <v>290483</v>
      </c>
      <c r="D12" s="2"/>
      <c r="E12" s="152">
        <v>1573</v>
      </c>
      <c r="F12" s="152">
        <v>58374</v>
      </c>
      <c r="G12" s="152">
        <v>29887</v>
      </c>
      <c r="H12" s="10"/>
      <c r="I12" s="152">
        <v>131565</v>
      </c>
      <c r="J12" s="152">
        <v>89753</v>
      </c>
      <c r="K12" s="152">
        <v>53325</v>
      </c>
      <c r="L12" s="10"/>
      <c r="M12" s="152">
        <v>133125</v>
      </c>
      <c r="N12" s="152">
        <v>89449</v>
      </c>
      <c r="O12" s="152">
        <v>53029</v>
      </c>
      <c r="P12" s="10"/>
      <c r="Q12" s="152">
        <v>24220</v>
      </c>
      <c r="R12" s="152">
        <v>127408</v>
      </c>
      <c r="S12" s="152">
        <v>80694</v>
      </c>
      <c r="T12" s="2"/>
      <c r="U12" s="233"/>
    </row>
    <row r="13" spans="1:21" ht="16" customHeight="1">
      <c r="A13" s="22" t="s">
        <v>173</v>
      </c>
      <c r="B13" s="22" t="s">
        <v>93</v>
      </c>
      <c r="C13" s="101">
        <f t="shared" si="0"/>
        <v>25089</v>
      </c>
      <c r="D13" s="2"/>
      <c r="E13" s="152">
        <v>67</v>
      </c>
      <c r="F13" s="152">
        <v>49554</v>
      </c>
      <c r="G13" s="152">
        <v>26930</v>
      </c>
      <c r="H13" s="10"/>
      <c r="I13" s="152">
        <v>10967</v>
      </c>
      <c r="J13" s="152">
        <v>63805</v>
      </c>
      <c r="K13" s="152">
        <v>33575</v>
      </c>
      <c r="L13" s="10"/>
      <c r="M13" s="152">
        <v>10852</v>
      </c>
      <c r="N13" s="152">
        <v>62998</v>
      </c>
      <c r="O13" s="152">
        <v>33266</v>
      </c>
      <c r="P13" s="10"/>
      <c r="Q13" s="152">
        <v>3203</v>
      </c>
      <c r="R13" s="152">
        <v>81111</v>
      </c>
      <c r="S13" s="152">
        <v>45666</v>
      </c>
      <c r="T13" s="2"/>
      <c r="U13" s="233"/>
    </row>
    <row r="14" spans="1:21" ht="16" customHeight="1">
      <c r="A14" s="2"/>
      <c r="B14" s="2"/>
      <c r="C14" s="105"/>
      <c r="D14" s="2"/>
      <c r="E14" s="129"/>
      <c r="F14" s="129"/>
      <c r="G14" s="129"/>
      <c r="H14" s="129"/>
      <c r="I14" s="129"/>
      <c r="J14" s="129"/>
      <c r="K14" s="129"/>
      <c r="L14" s="129"/>
      <c r="M14" s="129"/>
      <c r="N14" s="129"/>
      <c r="O14" s="129"/>
      <c r="P14" s="129"/>
      <c r="Q14" s="129"/>
      <c r="R14" s="129"/>
      <c r="S14" s="129"/>
      <c r="T14" s="2"/>
      <c r="U14" s="233"/>
    </row>
    <row r="15" spans="1:21" ht="16" customHeight="1">
      <c r="A15" s="2"/>
      <c r="B15" s="2"/>
      <c r="C15" s="105"/>
      <c r="D15" s="2"/>
      <c r="E15" s="298" t="s">
        <v>105</v>
      </c>
      <c r="F15" s="298"/>
      <c r="G15" s="298"/>
      <c r="H15" s="2"/>
      <c r="I15" s="298" t="s">
        <v>106</v>
      </c>
      <c r="J15" s="298"/>
      <c r="K15" s="298"/>
      <c r="L15" s="2"/>
      <c r="M15" s="298" t="s">
        <v>107</v>
      </c>
      <c r="N15" s="298"/>
      <c r="O15" s="298"/>
      <c r="P15" s="2"/>
      <c r="Q15" s="298" t="s">
        <v>108</v>
      </c>
      <c r="R15" s="298"/>
      <c r="S15" s="298"/>
      <c r="T15" s="2"/>
      <c r="U15" s="233"/>
    </row>
    <row r="16" spans="1:21" ht="16" customHeight="1">
      <c r="A16" s="2"/>
      <c r="B16" s="2"/>
      <c r="C16" s="105"/>
      <c r="D16" s="2"/>
      <c r="E16" s="5" t="s">
        <v>68</v>
      </c>
      <c r="F16" s="5" t="s">
        <v>96</v>
      </c>
      <c r="G16" s="5" t="s">
        <v>97</v>
      </c>
      <c r="H16" s="2"/>
      <c r="I16" s="5" t="s">
        <v>68</v>
      </c>
      <c r="J16" s="5" t="s">
        <v>96</v>
      </c>
      <c r="K16" s="5" t="s">
        <v>97</v>
      </c>
      <c r="L16" s="2"/>
      <c r="M16" s="5" t="s">
        <v>68</v>
      </c>
      <c r="N16" s="5" t="s">
        <v>96</v>
      </c>
      <c r="O16" s="5" t="s">
        <v>97</v>
      </c>
      <c r="P16" s="2"/>
      <c r="Q16" s="5" t="s">
        <v>68</v>
      </c>
      <c r="R16" s="5" t="s">
        <v>96</v>
      </c>
      <c r="S16" s="5" t="s">
        <v>97</v>
      </c>
      <c r="T16" s="2"/>
      <c r="U16" s="233"/>
    </row>
    <row r="17" spans="1:21" ht="16" customHeight="1">
      <c r="A17" s="2"/>
      <c r="B17" s="2"/>
      <c r="C17" s="105"/>
      <c r="D17" s="2"/>
      <c r="E17" s="129"/>
      <c r="F17" s="129"/>
      <c r="G17" s="129"/>
      <c r="H17" s="129"/>
      <c r="I17" s="129"/>
      <c r="J17" s="129"/>
      <c r="K17" s="129"/>
      <c r="L17" s="129"/>
      <c r="M17" s="129"/>
      <c r="N17" s="129"/>
      <c r="O17" s="129"/>
      <c r="P17" s="129"/>
      <c r="Q17" s="129"/>
      <c r="R17" s="129"/>
      <c r="S17" s="129"/>
      <c r="T17" s="2"/>
      <c r="U17" s="233"/>
    </row>
    <row r="18" spans="1:21" ht="16" customHeight="1">
      <c r="A18" s="29" t="s">
        <v>164</v>
      </c>
      <c r="B18" s="29" t="s">
        <v>93</v>
      </c>
      <c r="C18" s="102">
        <f t="shared" si="0"/>
        <v>252817</v>
      </c>
      <c r="D18" s="2"/>
      <c r="E18" s="152">
        <v>2051</v>
      </c>
      <c r="F18" s="152">
        <v>114451</v>
      </c>
      <c r="G18" s="152">
        <v>74436</v>
      </c>
      <c r="H18" s="10"/>
      <c r="I18" s="158">
        <v>115612</v>
      </c>
      <c r="J18" s="158">
        <v>122006</v>
      </c>
      <c r="K18" s="158">
        <v>73792</v>
      </c>
      <c r="L18" s="10"/>
      <c r="M18" s="152">
        <v>115034</v>
      </c>
      <c r="N18" s="152">
        <v>123042</v>
      </c>
      <c r="O18" s="152">
        <v>74190</v>
      </c>
      <c r="P18" s="10"/>
      <c r="Q18" s="152">
        <v>20120</v>
      </c>
      <c r="R18" s="152">
        <v>161854</v>
      </c>
      <c r="S18" s="152">
        <v>98724</v>
      </c>
      <c r="T18" s="2"/>
      <c r="U18" s="233"/>
    </row>
    <row r="19" spans="1:21" ht="16" customHeight="1">
      <c r="A19" s="22" t="s">
        <v>170</v>
      </c>
      <c r="B19" s="22" t="s">
        <v>93</v>
      </c>
      <c r="C19" s="102">
        <f t="shared" si="0"/>
        <v>290483</v>
      </c>
      <c r="D19" s="2"/>
      <c r="E19" s="152">
        <v>1573</v>
      </c>
      <c r="F19" s="152">
        <v>83676</v>
      </c>
      <c r="G19" s="152">
        <v>48612</v>
      </c>
      <c r="H19" s="10"/>
      <c r="I19" s="152">
        <v>132903</v>
      </c>
      <c r="J19" s="152">
        <v>111328</v>
      </c>
      <c r="K19" s="152">
        <v>68173</v>
      </c>
      <c r="L19" s="10"/>
      <c r="M19" s="152">
        <v>131787</v>
      </c>
      <c r="N19" s="152">
        <v>112468</v>
      </c>
      <c r="O19" s="152">
        <v>68706</v>
      </c>
      <c r="P19" s="10"/>
      <c r="Q19" s="152">
        <v>24220</v>
      </c>
      <c r="R19" s="152">
        <v>161763</v>
      </c>
      <c r="S19" s="152">
        <v>102729</v>
      </c>
      <c r="T19" s="2"/>
      <c r="U19" s="233"/>
    </row>
    <row r="20" spans="1:21" ht="16" customHeight="1">
      <c r="A20" s="22" t="s">
        <v>173</v>
      </c>
      <c r="B20" s="22" t="s">
        <v>93</v>
      </c>
      <c r="C20" s="102">
        <f t="shared" si="0"/>
        <v>25089</v>
      </c>
      <c r="D20" s="2"/>
      <c r="E20" s="152">
        <v>67</v>
      </c>
      <c r="F20" s="152">
        <v>81345</v>
      </c>
      <c r="G20" s="152">
        <v>49788</v>
      </c>
      <c r="H20" s="10"/>
      <c r="I20" s="152">
        <v>10934</v>
      </c>
      <c r="J20" s="152">
        <v>78680</v>
      </c>
      <c r="K20" s="152">
        <v>45103</v>
      </c>
      <c r="L20" s="10"/>
      <c r="M20" s="152">
        <v>10885</v>
      </c>
      <c r="N20" s="152">
        <v>78874</v>
      </c>
      <c r="O20" s="152">
        <v>45056</v>
      </c>
      <c r="P20" s="10"/>
      <c r="Q20" s="152">
        <v>3203</v>
      </c>
      <c r="R20" s="152">
        <v>105598</v>
      </c>
      <c r="S20" s="152">
        <v>61976</v>
      </c>
      <c r="T20" s="2"/>
      <c r="U20" s="233"/>
    </row>
    <row r="21" spans="1:21" ht="16" customHeight="1">
      <c r="A21" s="2"/>
      <c r="B21" s="2"/>
      <c r="C21" s="105"/>
      <c r="D21" s="2"/>
      <c r="E21" s="129"/>
      <c r="F21" s="129"/>
      <c r="G21" s="129"/>
      <c r="H21" s="129"/>
      <c r="I21" s="129"/>
      <c r="J21" s="129"/>
      <c r="K21" s="129"/>
      <c r="L21" s="129"/>
      <c r="M21" s="129"/>
      <c r="N21" s="129"/>
      <c r="O21" s="129"/>
      <c r="P21" s="129"/>
      <c r="Q21" s="129"/>
      <c r="R21" s="129"/>
      <c r="S21" s="129"/>
      <c r="T21" s="2"/>
      <c r="U21" s="233"/>
    </row>
    <row r="22" spans="1:21" ht="16" customHeight="1">
      <c r="A22" s="2"/>
      <c r="B22" s="2"/>
      <c r="C22" s="105"/>
      <c r="D22" s="2"/>
      <c r="E22" s="297" t="s">
        <v>109</v>
      </c>
      <c r="F22" s="297"/>
      <c r="G22" s="297"/>
      <c r="H22" s="2"/>
      <c r="I22" s="297" t="s">
        <v>110</v>
      </c>
      <c r="J22" s="297"/>
      <c r="K22" s="297"/>
      <c r="L22" s="2"/>
      <c r="M22" s="297" t="s">
        <v>111</v>
      </c>
      <c r="N22" s="297"/>
      <c r="O22" s="297"/>
      <c r="P22" s="2"/>
      <c r="Q22" s="297" t="s">
        <v>112</v>
      </c>
      <c r="R22" s="297"/>
      <c r="S22" s="297"/>
      <c r="T22" s="2"/>
      <c r="U22" s="233"/>
    </row>
    <row r="23" spans="1:21" ht="16" customHeight="1">
      <c r="A23" s="2"/>
      <c r="B23" s="2"/>
      <c r="C23" s="105"/>
      <c r="D23" s="2"/>
      <c r="E23" s="5" t="s">
        <v>68</v>
      </c>
      <c r="F23" s="5" t="s">
        <v>96</v>
      </c>
      <c r="G23" s="5" t="s">
        <v>97</v>
      </c>
      <c r="H23" s="2"/>
      <c r="I23" s="5" t="s">
        <v>68</v>
      </c>
      <c r="J23" s="5" t="s">
        <v>96</v>
      </c>
      <c r="K23" s="5" t="s">
        <v>97</v>
      </c>
      <c r="L23" s="2"/>
      <c r="M23" s="5" t="s">
        <v>68</v>
      </c>
      <c r="N23" s="5" t="s">
        <v>96</v>
      </c>
      <c r="O23" s="5" t="s">
        <v>97</v>
      </c>
      <c r="P23" s="2"/>
      <c r="Q23" s="5" t="s">
        <v>68</v>
      </c>
      <c r="R23" s="5" t="s">
        <v>96</v>
      </c>
      <c r="S23" s="5" t="s">
        <v>97</v>
      </c>
      <c r="T23" s="2"/>
      <c r="U23" s="233"/>
    </row>
    <row r="24" spans="1:21" ht="16" customHeight="1">
      <c r="A24" s="2"/>
      <c r="B24" s="2"/>
      <c r="C24" s="105"/>
      <c r="D24" s="2"/>
      <c r="E24" s="129"/>
      <c r="F24" s="129"/>
      <c r="G24" s="129"/>
      <c r="H24" s="129"/>
      <c r="I24" s="129"/>
      <c r="J24" s="129"/>
      <c r="K24" s="129"/>
      <c r="L24" s="129"/>
      <c r="M24" s="129"/>
      <c r="N24" s="129"/>
      <c r="O24" s="129"/>
      <c r="P24" s="129"/>
      <c r="Q24" s="129"/>
      <c r="R24" s="129"/>
      <c r="S24" s="129"/>
      <c r="T24" s="2"/>
      <c r="U24" s="233"/>
    </row>
    <row r="25" spans="1:21" ht="16" customHeight="1">
      <c r="A25" s="29" t="s">
        <v>164</v>
      </c>
      <c r="B25" s="29" t="s">
        <v>93</v>
      </c>
      <c r="C25" s="103">
        <f t="shared" si="0"/>
        <v>486099</v>
      </c>
      <c r="D25" s="2"/>
      <c r="E25" s="152">
        <v>4826</v>
      </c>
      <c r="F25" s="152">
        <v>118979</v>
      </c>
      <c r="G25" s="152">
        <v>75342</v>
      </c>
      <c r="H25" s="10"/>
      <c r="I25" s="152">
        <v>213959</v>
      </c>
      <c r="J25" s="152">
        <v>141162</v>
      </c>
      <c r="K25" s="152">
        <v>83384</v>
      </c>
      <c r="L25" s="10"/>
      <c r="M25" s="152">
        <v>212109</v>
      </c>
      <c r="N25" s="152">
        <v>140519</v>
      </c>
      <c r="O25" s="152">
        <v>82867</v>
      </c>
      <c r="P25" s="10"/>
      <c r="Q25" s="152">
        <v>55205</v>
      </c>
      <c r="R25" s="152">
        <v>224078</v>
      </c>
      <c r="S25" s="152">
        <v>125055</v>
      </c>
      <c r="T25" s="2"/>
      <c r="U25" s="233"/>
    </row>
    <row r="26" spans="1:21" ht="16" customHeight="1">
      <c r="A26" s="22" t="s">
        <v>170</v>
      </c>
      <c r="B26" s="22" t="s">
        <v>93</v>
      </c>
      <c r="C26" s="103">
        <f t="shared" si="0"/>
        <v>366766</v>
      </c>
      <c r="D26" s="2"/>
      <c r="E26" s="152">
        <v>3187</v>
      </c>
      <c r="F26" s="152">
        <v>89870</v>
      </c>
      <c r="G26" s="152">
        <v>51689</v>
      </c>
      <c r="H26" s="10"/>
      <c r="I26" s="152">
        <v>158785</v>
      </c>
      <c r="J26" s="152">
        <v>141031</v>
      </c>
      <c r="K26" s="152">
        <v>83511</v>
      </c>
      <c r="L26" s="10"/>
      <c r="M26" s="152">
        <v>157795</v>
      </c>
      <c r="N26" s="152">
        <v>142537</v>
      </c>
      <c r="O26" s="152">
        <v>84067</v>
      </c>
      <c r="P26" s="10"/>
      <c r="Q26" s="152">
        <v>46999</v>
      </c>
      <c r="R26" s="152">
        <v>267189</v>
      </c>
      <c r="S26" s="152">
        <v>155436</v>
      </c>
      <c r="T26" s="2"/>
      <c r="U26" s="233"/>
    </row>
    <row r="27" spans="1:21" ht="16" customHeight="1">
      <c r="A27" s="22" t="s">
        <v>173</v>
      </c>
      <c r="B27" s="22" t="s">
        <v>93</v>
      </c>
      <c r="C27" s="103">
        <f t="shared" ref="C27:C34" si="1">E27+I27+M27+Q27</f>
        <v>132750</v>
      </c>
      <c r="D27" s="2"/>
      <c r="E27" s="152">
        <v>444</v>
      </c>
      <c r="F27" s="152">
        <v>66334</v>
      </c>
      <c r="G27" s="152">
        <v>37652</v>
      </c>
      <c r="H27" s="10"/>
      <c r="I27" s="152">
        <v>52437</v>
      </c>
      <c r="J27" s="152">
        <v>80112</v>
      </c>
      <c r="K27" s="152">
        <v>45501</v>
      </c>
      <c r="L27" s="10"/>
      <c r="M27" s="152">
        <v>52022</v>
      </c>
      <c r="N27" s="152">
        <v>80134</v>
      </c>
      <c r="O27" s="152">
        <v>45360</v>
      </c>
      <c r="P27" s="10"/>
      <c r="Q27" s="152">
        <v>27847</v>
      </c>
      <c r="R27" s="152">
        <v>122566</v>
      </c>
      <c r="S27" s="152">
        <v>71182</v>
      </c>
      <c r="T27" s="2"/>
      <c r="U27" s="233"/>
    </row>
    <row r="28" spans="1:21" ht="16" customHeight="1">
      <c r="A28" s="2"/>
      <c r="B28" s="2"/>
      <c r="C28" s="105"/>
      <c r="D28" s="2"/>
      <c r="E28" s="129"/>
      <c r="F28" s="129"/>
      <c r="G28" s="129"/>
      <c r="H28" s="129"/>
      <c r="I28" s="129"/>
      <c r="J28" s="129"/>
      <c r="K28" s="129"/>
      <c r="L28" s="129"/>
      <c r="M28" s="129"/>
      <c r="N28" s="129"/>
      <c r="O28" s="129"/>
      <c r="P28" s="129"/>
      <c r="Q28" s="129"/>
      <c r="R28" s="129"/>
      <c r="S28" s="129"/>
      <c r="T28" s="2"/>
      <c r="U28" s="233"/>
    </row>
    <row r="29" spans="1:21" ht="16" customHeight="1">
      <c r="A29" s="2"/>
      <c r="B29" s="2"/>
      <c r="C29" s="105"/>
      <c r="D29" s="2"/>
      <c r="E29" s="296" t="s">
        <v>113</v>
      </c>
      <c r="F29" s="296"/>
      <c r="G29" s="296"/>
      <c r="H29" s="2"/>
      <c r="I29" s="296" t="s">
        <v>114</v>
      </c>
      <c r="J29" s="296"/>
      <c r="K29" s="296"/>
      <c r="L29" s="2"/>
      <c r="M29" s="296" t="s">
        <v>115</v>
      </c>
      <c r="N29" s="296"/>
      <c r="O29" s="296"/>
      <c r="P29" s="2"/>
      <c r="Q29" s="296" t="s">
        <v>116</v>
      </c>
      <c r="R29" s="296"/>
      <c r="S29" s="296"/>
      <c r="T29" s="2"/>
      <c r="U29" s="233"/>
    </row>
    <row r="30" spans="1:21" ht="16" customHeight="1">
      <c r="A30" s="2"/>
      <c r="B30" s="2"/>
      <c r="C30" s="105"/>
      <c r="D30" s="2"/>
      <c r="E30" s="5" t="s">
        <v>68</v>
      </c>
      <c r="F30" s="5" t="s">
        <v>96</v>
      </c>
      <c r="G30" s="5" t="s">
        <v>97</v>
      </c>
      <c r="H30" s="2"/>
      <c r="I30" s="5" t="s">
        <v>68</v>
      </c>
      <c r="J30" s="5" t="s">
        <v>96</v>
      </c>
      <c r="K30" s="5" t="s">
        <v>97</v>
      </c>
      <c r="L30" s="2"/>
      <c r="M30" s="5" t="s">
        <v>68</v>
      </c>
      <c r="N30" s="5" t="s">
        <v>96</v>
      </c>
      <c r="O30" s="5" t="s">
        <v>97</v>
      </c>
      <c r="P30" s="2"/>
      <c r="Q30" s="5" t="s">
        <v>68</v>
      </c>
      <c r="R30" s="5" t="s">
        <v>96</v>
      </c>
      <c r="S30" s="5" t="s">
        <v>97</v>
      </c>
      <c r="T30" s="2"/>
      <c r="U30" s="233"/>
    </row>
    <row r="31" spans="1:21" ht="16" customHeight="1">
      <c r="A31" s="2"/>
      <c r="B31" s="2"/>
      <c r="C31" s="105"/>
      <c r="D31" s="2"/>
      <c r="E31" s="129"/>
      <c r="F31" s="129"/>
      <c r="G31" s="129"/>
      <c r="H31" s="129"/>
      <c r="I31" s="129"/>
      <c r="J31" s="129"/>
      <c r="K31" s="129"/>
      <c r="L31" s="129"/>
      <c r="M31" s="129"/>
      <c r="N31" s="129"/>
      <c r="O31" s="129"/>
      <c r="P31" s="129"/>
      <c r="Q31" s="129"/>
      <c r="R31" s="129"/>
      <c r="S31" s="129"/>
      <c r="T31" s="2"/>
      <c r="U31" s="233"/>
    </row>
    <row r="32" spans="1:21" ht="16" customHeight="1">
      <c r="A32" s="29" t="s">
        <v>164</v>
      </c>
      <c r="B32" s="29" t="s">
        <v>93</v>
      </c>
      <c r="C32" s="104">
        <f t="shared" si="1"/>
        <v>992329</v>
      </c>
      <c r="D32" s="2"/>
      <c r="E32" s="152">
        <v>8935</v>
      </c>
      <c r="F32" s="152">
        <v>105893</v>
      </c>
      <c r="G32" s="152">
        <v>67712</v>
      </c>
      <c r="H32" s="10"/>
      <c r="I32" s="152">
        <v>445146</v>
      </c>
      <c r="J32" s="152">
        <v>119956</v>
      </c>
      <c r="K32" s="152">
        <v>72770</v>
      </c>
      <c r="L32" s="10"/>
      <c r="M32" s="152">
        <v>442548</v>
      </c>
      <c r="N32" s="152">
        <v>119979</v>
      </c>
      <c r="O32" s="152">
        <v>72790</v>
      </c>
      <c r="P32" s="10"/>
      <c r="Q32" s="152">
        <v>95700</v>
      </c>
      <c r="R32" s="152">
        <v>182316</v>
      </c>
      <c r="S32" s="152">
        <v>110751</v>
      </c>
      <c r="T32" s="2"/>
      <c r="U32" s="233"/>
    </row>
    <row r="33" spans="1:21" ht="16" customHeight="1">
      <c r="A33" s="22" t="s">
        <v>170</v>
      </c>
      <c r="B33" s="22" t="s">
        <v>93</v>
      </c>
      <c r="C33" s="104">
        <f t="shared" si="1"/>
        <v>951135</v>
      </c>
      <c r="D33" s="2"/>
      <c r="E33" s="152">
        <v>6341</v>
      </c>
      <c r="F33" s="152">
        <v>78972</v>
      </c>
      <c r="G33" s="152">
        <v>45582</v>
      </c>
      <c r="H33" s="10"/>
      <c r="I33" s="152">
        <v>424358</v>
      </c>
      <c r="J33" s="152">
        <v>113890</v>
      </c>
      <c r="K33" s="152">
        <v>69554</v>
      </c>
      <c r="L33" s="10"/>
      <c r="M33" s="152">
        <v>423806</v>
      </c>
      <c r="N33" s="152">
        <v>114436</v>
      </c>
      <c r="O33" s="152">
        <v>69950</v>
      </c>
      <c r="P33" s="10"/>
      <c r="Q33" s="152">
        <v>96630</v>
      </c>
      <c r="R33" s="152">
        <v>195238</v>
      </c>
      <c r="S33" s="152">
        <v>125517</v>
      </c>
      <c r="T33" s="2"/>
      <c r="U33" s="233"/>
    </row>
    <row r="34" spans="1:21" ht="16" customHeight="1">
      <c r="A34" s="22" t="s">
        <v>173</v>
      </c>
      <c r="B34" s="22" t="s">
        <v>93</v>
      </c>
      <c r="C34" s="104">
        <f t="shared" si="1"/>
        <v>182953</v>
      </c>
      <c r="D34" s="2"/>
      <c r="E34" s="152">
        <v>579</v>
      </c>
      <c r="F34" s="152">
        <v>65328</v>
      </c>
      <c r="G34" s="152">
        <v>37247</v>
      </c>
      <c r="H34" s="10"/>
      <c r="I34" s="152">
        <v>74345</v>
      </c>
      <c r="J34" s="152">
        <v>77004</v>
      </c>
      <c r="K34" s="152">
        <v>43499</v>
      </c>
      <c r="L34" s="10"/>
      <c r="M34" s="152">
        <v>73767</v>
      </c>
      <c r="N34" s="152">
        <v>77038</v>
      </c>
      <c r="O34" s="152">
        <v>43359</v>
      </c>
      <c r="P34" s="10"/>
      <c r="Q34" s="152">
        <v>34262</v>
      </c>
      <c r="R34" s="152">
        <v>116539</v>
      </c>
      <c r="S34" s="152">
        <v>68416</v>
      </c>
      <c r="T34" s="2"/>
      <c r="U34" s="233"/>
    </row>
    <row r="35" spans="1:21" ht="16" customHeight="1">
      <c r="A35" s="2"/>
      <c r="B35" s="2"/>
      <c r="C35" s="2"/>
      <c r="D35" s="2"/>
      <c r="E35" s="2"/>
      <c r="F35" s="2"/>
      <c r="G35" s="2"/>
      <c r="H35" s="2"/>
      <c r="I35" s="2"/>
      <c r="J35" s="2"/>
      <c r="K35" s="2"/>
      <c r="L35" s="2"/>
      <c r="M35" s="2"/>
      <c r="N35" s="2"/>
      <c r="O35" s="2"/>
      <c r="P35" s="2"/>
      <c r="Q35" s="2"/>
      <c r="R35" s="2"/>
      <c r="S35" s="2"/>
      <c r="T35" s="2"/>
      <c r="U35" s="233"/>
    </row>
    <row r="36" spans="1:21" ht="16" customHeight="1">
      <c r="A36" s="230"/>
      <c r="B36" s="230"/>
      <c r="C36" s="230"/>
      <c r="D36" s="230"/>
      <c r="E36" s="230"/>
      <c r="F36" s="230"/>
      <c r="G36" s="230"/>
      <c r="H36" s="230"/>
      <c r="I36" s="230"/>
      <c r="J36" s="230"/>
      <c r="K36" s="230"/>
      <c r="L36" s="230"/>
      <c r="M36" s="230"/>
      <c r="N36" s="230"/>
      <c r="O36" s="230"/>
      <c r="P36" s="230"/>
      <c r="Q36" s="230"/>
      <c r="R36" s="230"/>
      <c r="S36" s="230"/>
      <c r="T36" s="230"/>
    </row>
    <row r="37" spans="1:21" ht="16" customHeight="1">
      <c r="A37" s="231"/>
      <c r="B37" s="231"/>
      <c r="C37" s="231"/>
      <c r="D37" s="231"/>
      <c r="E37" s="231"/>
      <c r="F37" s="231"/>
      <c r="G37" s="231"/>
      <c r="H37" s="231"/>
      <c r="I37" s="231"/>
      <c r="J37" s="231"/>
      <c r="K37" s="231"/>
      <c r="L37" s="231"/>
      <c r="M37" s="231"/>
      <c r="N37" s="231"/>
      <c r="O37" s="231"/>
      <c r="P37" s="231"/>
      <c r="Q37" s="231"/>
      <c r="R37" s="231"/>
      <c r="S37" s="231"/>
      <c r="T37" s="231"/>
    </row>
    <row r="38" spans="1:21" ht="16" customHeight="1">
      <c r="A38" s="1" t="s">
        <v>148</v>
      </c>
      <c r="B38" s="2"/>
      <c r="C38" s="2"/>
      <c r="D38" s="2"/>
      <c r="E38" s="2"/>
      <c r="F38" s="2"/>
      <c r="G38" s="2"/>
      <c r="H38" s="2"/>
      <c r="I38" s="2"/>
      <c r="J38" s="2"/>
      <c r="K38" s="2"/>
      <c r="L38" s="2"/>
      <c r="M38" s="2"/>
      <c r="N38" s="2"/>
      <c r="O38" s="2"/>
      <c r="P38" s="2"/>
      <c r="Q38" s="2"/>
      <c r="R38" s="2"/>
      <c r="S38" s="2"/>
      <c r="T38" s="2"/>
      <c r="U38" s="234"/>
    </row>
    <row r="39" spans="1:21" ht="16" customHeight="1">
      <c r="A39" s="2"/>
      <c r="B39" s="2"/>
      <c r="C39" s="2"/>
      <c r="D39" s="2"/>
      <c r="E39" s="2"/>
      <c r="F39" s="2"/>
      <c r="G39" s="2"/>
      <c r="H39" s="2"/>
      <c r="I39" s="2"/>
      <c r="J39" s="2"/>
      <c r="K39" s="2"/>
      <c r="L39" s="2"/>
      <c r="M39" s="2"/>
      <c r="N39" s="2"/>
      <c r="O39" s="2"/>
      <c r="P39" s="2"/>
      <c r="Q39" s="2"/>
      <c r="R39" s="2"/>
      <c r="S39" s="2"/>
      <c r="T39" s="2"/>
      <c r="U39" s="48"/>
    </row>
    <row r="40" spans="1:21" ht="16" customHeight="1">
      <c r="A40" s="284" t="s">
        <v>0</v>
      </c>
      <c r="B40" s="284"/>
      <c r="C40" s="284"/>
      <c r="D40" s="2"/>
      <c r="E40" s="301" t="s">
        <v>95</v>
      </c>
      <c r="F40" s="301"/>
      <c r="G40" s="301"/>
      <c r="H40" s="2"/>
      <c r="I40" s="302" t="s">
        <v>98</v>
      </c>
      <c r="J40" s="302"/>
      <c r="K40" s="302"/>
      <c r="L40" s="2"/>
      <c r="M40" s="303" t="s">
        <v>99</v>
      </c>
      <c r="N40" s="303"/>
      <c r="O40" s="303"/>
      <c r="P40" s="2"/>
      <c r="Q40" s="303" t="s">
        <v>100</v>
      </c>
      <c r="R40" s="303"/>
      <c r="S40" s="303"/>
      <c r="T40" s="2"/>
      <c r="U40" s="48"/>
    </row>
    <row r="41" spans="1:21" ht="16" customHeight="1">
      <c r="A41" s="5" t="s">
        <v>3</v>
      </c>
      <c r="B41" s="5" t="s">
        <v>4</v>
      </c>
      <c r="C41" s="5" t="s">
        <v>135</v>
      </c>
      <c r="D41" s="2"/>
      <c r="E41" s="5" t="s">
        <v>68</v>
      </c>
      <c r="F41" s="5" t="s">
        <v>96</v>
      </c>
      <c r="G41" s="5" t="s">
        <v>97</v>
      </c>
      <c r="H41" s="2"/>
      <c r="I41" s="19" t="s">
        <v>68</v>
      </c>
      <c r="J41" s="19" t="s">
        <v>96</v>
      </c>
      <c r="K41" s="19" t="s">
        <v>97</v>
      </c>
      <c r="L41" s="2"/>
      <c r="M41" s="99" t="s">
        <v>68</v>
      </c>
      <c r="N41" s="99" t="s">
        <v>96</v>
      </c>
      <c r="O41" s="99" t="s">
        <v>97</v>
      </c>
      <c r="P41" s="2"/>
      <c r="Q41" s="99" t="s">
        <v>68</v>
      </c>
      <c r="R41" s="99" t="s">
        <v>96</v>
      </c>
      <c r="S41" s="99" t="s">
        <v>97</v>
      </c>
      <c r="T41" s="2"/>
      <c r="U41" s="233"/>
    </row>
    <row r="42" spans="1:21" ht="16" customHeight="1">
      <c r="A42" s="229"/>
      <c r="D42" s="2"/>
      <c r="E42" s="45"/>
      <c r="F42" s="45"/>
      <c r="G42" s="45"/>
      <c r="H42" s="2"/>
      <c r="I42" s="45"/>
      <c r="J42" s="45"/>
      <c r="K42" s="45"/>
      <c r="L42" s="2"/>
      <c r="M42" s="20"/>
      <c r="N42" s="20"/>
      <c r="O42" s="20"/>
      <c r="P42" s="2"/>
      <c r="Q42" s="20"/>
      <c r="R42" s="20"/>
      <c r="S42" s="20"/>
      <c r="T42" s="2"/>
      <c r="U42" s="233"/>
    </row>
    <row r="43" spans="1:21" ht="16" customHeight="1">
      <c r="A43" s="29" t="s">
        <v>164</v>
      </c>
      <c r="B43" s="29" t="s">
        <v>93</v>
      </c>
      <c r="C43" s="100">
        <f>E43+I43+M43+Q43</f>
        <v>23075</v>
      </c>
      <c r="D43" s="6"/>
      <c r="E43" s="151">
        <v>103</v>
      </c>
      <c r="F43" s="151">
        <v>43813</v>
      </c>
      <c r="G43" s="151">
        <v>19504</v>
      </c>
      <c r="H43" s="10"/>
      <c r="I43" s="152">
        <v>10684</v>
      </c>
      <c r="J43" s="152">
        <v>47242</v>
      </c>
      <c r="K43" s="152">
        <v>21502</v>
      </c>
      <c r="L43" s="10"/>
      <c r="M43" s="152">
        <v>10661</v>
      </c>
      <c r="N43" s="152">
        <v>47593</v>
      </c>
      <c r="O43" s="152">
        <v>21793</v>
      </c>
      <c r="P43" s="10"/>
      <c r="Q43" s="152">
        <v>1627</v>
      </c>
      <c r="R43" s="152">
        <v>46031</v>
      </c>
      <c r="S43" s="152">
        <v>19512</v>
      </c>
      <c r="T43" s="2"/>
      <c r="U43" s="233"/>
    </row>
    <row r="44" spans="1:21" ht="16" customHeight="1">
      <c r="A44" s="22" t="s">
        <v>170</v>
      </c>
      <c r="B44" s="22" t="s">
        <v>93</v>
      </c>
      <c r="C44" s="100">
        <f t="shared" ref="C44:C45" si="2">E44+I44+M44+Q44</f>
        <v>55335</v>
      </c>
      <c r="D44" s="6"/>
      <c r="E44" s="151">
        <v>125</v>
      </c>
      <c r="F44" s="151">
        <v>33323</v>
      </c>
      <c r="G44" s="151">
        <v>10217</v>
      </c>
      <c r="H44" s="10"/>
      <c r="I44" s="152">
        <v>24768</v>
      </c>
      <c r="J44" s="152">
        <v>53210</v>
      </c>
      <c r="K44" s="152">
        <v>25690</v>
      </c>
      <c r="L44" s="10"/>
      <c r="M44" s="152">
        <v>25233</v>
      </c>
      <c r="N44" s="152">
        <v>53172</v>
      </c>
      <c r="O44" s="152">
        <v>25684</v>
      </c>
      <c r="P44" s="10"/>
      <c r="Q44" s="152">
        <v>5209</v>
      </c>
      <c r="R44" s="152">
        <v>60384</v>
      </c>
      <c r="S44" s="152">
        <v>30128</v>
      </c>
      <c r="T44" s="2"/>
      <c r="U44" s="233"/>
    </row>
    <row r="45" spans="1:21" ht="16" customHeight="1">
      <c r="A45" s="22" t="s">
        <v>173</v>
      </c>
      <c r="B45" s="22" t="s">
        <v>93</v>
      </c>
      <c r="C45" s="100">
        <f t="shared" si="2"/>
        <v>498</v>
      </c>
      <c r="D45" s="6"/>
      <c r="E45" s="151">
        <v>5</v>
      </c>
      <c r="F45" s="151">
        <v>37437</v>
      </c>
      <c r="G45" s="151">
        <v>14195</v>
      </c>
      <c r="H45" s="10"/>
      <c r="I45" s="152">
        <v>216</v>
      </c>
      <c r="J45" s="152">
        <v>39793</v>
      </c>
      <c r="K45" s="152">
        <v>15624</v>
      </c>
      <c r="L45" s="10"/>
      <c r="M45" s="152">
        <v>235</v>
      </c>
      <c r="N45" s="152">
        <v>39800</v>
      </c>
      <c r="O45" s="152">
        <v>15726</v>
      </c>
      <c r="P45" s="10"/>
      <c r="Q45" s="152">
        <v>42</v>
      </c>
      <c r="R45" s="152">
        <v>45412</v>
      </c>
      <c r="S45" s="152">
        <v>20197</v>
      </c>
      <c r="T45" s="2"/>
      <c r="U45" s="233"/>
    </row>
    <row r="46" spans="1:21" ht="16" customHeight="1">
      <c r="A46" s="2"/>
      <c r="B46" s="2"/>
      <c r="C46" s="105"/>
      <c r="D46" s="2"/>
      <c r="E46" s="129"/>
      <c r="F46" s="129"/>
      <c r="G46" s="129"/>
      <c r="H46" s="129"/>
      <c r="I46" s="129"/>
      <c r="J46" s="129"/>
      <c r="K46" s="129"/>
      <c r="L46" s="129"/>
      <c r="M46" s="129"/>
      <c r="N46" s="129"/>
      <c r="O46" s="129"/>
      <c r="P46" s="129"/>
      <c r="Q46" s="129"/>
      <c r="R46" s="129"/>
      <c r="S46" s="129"/>
      <c r="T46" s="2"/>
      <c r="U46" s="233"/>
    </row>
    <row r="47" spans="1:21" ht="16" customHeight="1">
      <c r="A47" s="2"/>
      <c r="B47" s="2"/>
      <c r="C47" s="105"/>
      <c r="D47" s="2"/>
      <c r="E47" s="299" t="s">
        <v>101</v>
      </c>
      <c r="F47" s="299"/>
      <c r="G47" s="299"/>
      <c r="H47" s="2"/>
      <c r="I47" s="299" t="s">
        <v>102</v>
      </c>
      <c r="J47" s="299"/>
      <c r="K47" s="299"/>
      <c r="L47" s="2"/>
      <c r="M47" s="300" t="s">
        <v>103</v>
      </c>
      <c r="N47" s="300"/>
      <c r="O47" s="300"/>
      <c r="P47" s="2"/>
      <c r="Q47" s="300" t="s">
        <v>104</v>
      </c>
      <c r="R47" s="300"/>
      <c r="S47" s="300"/>
      <c r="T47" s="2"/>
      <c r="U47" s="233"/>
    </row>
    <row r="48" spans="1:21" ht="16" customHeight="1">
      <c r="A48" s="2"/>
      <c r="B48" s="2"/>
      <c r="C48" s="105"/>
      <c r="D48" s="2"/>
      <c r="E48" s="5" t="s">
        <v>68</v>
      </c>
      <c r="F48" s="5" t="s">
        <v>96</v>
      </c>
      <c r="G48" s="5" t="s">
        <v>97</v>
      </c>
      <c r="H48" s="2"/>
      <c r="I48" s="5" t="s">
        <v>68</v>
      </c>
      <c r="J48" s="5" t="s">
        <v>96</v>
      </c>
      <c r="K48" s="5" t="s">
        <v>97</v>
      </c>
      <c r="L48" s="2"/>
      <c r="M48" s="5" t="s">
        <v>68</v>
      </c>
      <c r="N48" s="5" t="s">
        <v>96</v>
      </c>
      <c r="O48" s="5" t="s">
        <v>97</v>
      </c>
      <c r="P48" s="2"/>
      <c r="Q48" s="5" t="s">
        <v>68</v>
      </c>
      <c r="R48" s="5" t="s">
        <v>96</v>
      </c>
      <c r="S48" s="5" t="s">
        <v>97</v>
      </c>
      <c r="T48" s="2"/>
      <c r="U48" s="233"/>
    </row>
    <row r="49" spans="1:21" ht="16" customHeight="1">
      <c r="A49" s="2"/>
      <c r="B49" s="2"/>
      <c r="C49" s="105"/>
      <c r="D49" s="2"/>
      <c r="E49" s="141"/>
      <c r="F49" s="141"/>
      <c r="G49" s="141"/>
      <c r="H49" s="129"/>
      <c r="I49" s="141"/>
      <c r="J49" s="141"/>
      <c r="K49" s="141"/>
      <c r="L49" s="129"/>
      <c r="M49" s="141"/>
      <c r="N49" s="141"/>
      <c r="O49" s="141"/>
      <c r="P49" s="129"/>
      <c r="Q49" s="141"/>
      <c r="R49" s="141"/>
      <c r="S49" s="141"/>
      <c r="T49" s="2"/>
      <c r="U49" s="233"/>
    </row>
    <row r="50" spans="1:21" ht="16" customHeight="1">
      <c r="A50" s="29" t="s">
        <v>164</v>
      </c>
      <c r="B50" s="29" t="s">
        <v>93</v>
      </c>
      <c r="C50" s="101">
        <f t="shared" ref="C50:C52" si="3">E50+I50+M50+Q50</f>
        <v>230338</v>
      </c>
      <c r="D50" s="2"/>
      <c r="E50" s="152">
        <v>1955</v>
      </c>
      <c r="F50" s="152">
        <v>78412</v>
      </c>
      <c r="G50" s="152">
        <v>46823</v>
      </c>
      <c r="H50" s="10"/>
      <c r="I50" s="158">
        <v>104891</v>
      </c>
      <c r="J50" s="158">
        <v>91929</v>
      </c>
      <c r="K50" s="158">
        <v>53588</v>
      </c>
      <c r="L50" s="10"/>
      <c r="M50" s="152">
        <v>104744</v>
      </c>
      <c r="N50" s="152">
        <v>92214</v>
      </c>
      <c r="O50" s="152">
        <v>54012</v>
      </c>
      <c r="P50" s="10"/>
      <c r="Q50" s="152">
        <v>18748</v>
      </c>
      <c r="R50" s="152">
        <v>119020</v>
      </c>
      <c r="S50" s="152">
        <v>70941</v>
      </c>
      <c r="T50" s="2"/>
      <c r="U50" s="233"/>
    </row>
    <row r="51" spans="1:21" ht="16" customHeight="1">
      <c r="A51" s="22" t="s">
        <v>170</v>
      </c>
      <c r="B51" s="22" t="s">
        <v>93</v>
      </c>
      <c r="C51" s="101">
        <f t="shared" si="3"/>
        <v>238551</v>
      </c>
      <c r="D51" s="2"/>
      <c r="E51" s="152">
        <v>1456</v>
      </c>
      <c r="F51" s="152">
        <v>62014</v>
      </c>
      <c r="G51" s="152">
        <v>32342</v>
      </c>
      <c r="H51" s="10"/>
      <c r="I51" s="152">
        <v>107902</v>
      </c>
      <c r="J51" s="152">
        <v>101144</v>
      </c>
      <c r="K51" s="152">
        <v>60311</v>
      </c>
      <c r="L51" s="10"/>
      <c r="M51" s="152">
        <v>108991</v>
      </c>
      <c r="N51" s="152">
        <v>100830</v>
      </c>
      <c r="O51" s="152">
        <v>59926</v>
      </c>
      <c r="P51" s="10"/>
      <c r="Q51" s="152">
        <v>20202</v>
      </c>
      <c r="R51" s="152">
        <v>146747</v>
      </c>
      <c r="S51" s="152">
        <v>92425</v>
      </c>
      <c r="T51" s="2"/>
      <c r="U51" s="233"/>
    </row>
    <row r="52" spans="1:21" ht="16" customHeight="1">
      <c r="A52" s="22" t="s">
        <v>173</v>
      </c>
      <c r="B52" s="22" t="s">
        <v>93</v>
      </c>
      <c r="C52" s="101">
        <f t="shared" si="3"/>
        <v>24616</v>
      </c>
      <c r="D52" s="2"/>
      <c r="E52" s="152">
        <v>63</v>
      </c>
      <c r="F52" s="152">
        <v>50759</v>
      </c>
      <c r="G52" s="152">
        <v>28307</v>
      </c>
      <c r="H52" s="10"/>
      <c r="I52" s="152">
        <v>10758</v>
      </c>
      <c r="J52" s="152">
        <v>64460</v>
      </c>
      <c r="K52" s="152">
        <v>33891</v>
      </c>
      <c r="L52" s="10"/>
      <c r="M52" s="152">
        <v>10625</v>
      </c>
      <c r="N52" s="152">
        <v>63649</v>
      </c>
      <c r="O52" s="152">
        <v>33683</v>
      </c>
      <c r="P52" s="10"/>
      <c r="Q52" s="152">
        <v>3170</v>
      </c>
      <c r="R52" s="152">
        <v>81847</v>
      </c>
      <c r="S52" s="152">
        <v>46239</v>
      </c>
      <c r="T52" s="2"/>
      <c r="U52" s="233"/>
    </row>
    <row r="53" spans="1:21" ht="16" customHeight="1">
      <c r="A53" s="2"/>
      <c r="B53" s="2"/>
      <c r="C53" s="105"/>
      <c r="D53" s="2"/>
      <c r="E53" s="129"/>
      <c r="F53" s="129"/>
      <c r="G53" s="129"/>
      <c r="H53" s="129"/>
      <c r="I53" s="129"/>
      <c r="J53" s="129"/>
      <c r="K53" s="129"/>
      <c r="L53" s="129"/>
      <c r="M53" s="129"/>
      <c r="N53" s="129"/>
      <c r="O53" s="129"/>
      <c r="P53" s="129"/>
      <c r="Q53" s="129"/>
      <c r="R53" s="129"/>
      <c r="S53" s="129"/>
      <c r="T53" s="2"/>
      <c r="U53" s="233"/>
    </row>
    <row r="54" spans="1:21" ht="16" customHeight="1">
      <c r="A54" s="2"/>
      <c r="B54" s="2"/>
      <c r="C54" s="105"/>
      <c r="D54" s="2"/>
      <c r="E54" s="298" t="s">
        <v>105</v>
      </c>
      <c r="F54" s="298"/>
      <c r="G54" s="298"/>
      <c r="H54" s="2"/>
      <c r="I54" s="298" t="s">
        <v>106</v>
      </c>
      <c r="J54" s="298"/>
      <c r="K54" s="298"/>
      <c r="L54" s="2"/>
      <c r="M54" s="298" t="s">
        <v>107</v>
      </c>
      <c r="N54" s="298"/>
      <c r="O54" s="298"/>
      <c r="P54" s="2"/>
      <c r="Q54" s="298" t="s">
        <v>108</v>
      </c>
      <c r="R54" s="298"/>
      <c r="S54" s="298"/>
      <c r="T54" s="2"/>
      <c r="U54" s="233"/>
    </row>
    <row r="55" spans="1:21" ht="16" customHeight="1">
      <c r="A55" s="2"/>
      <c r="B55" s="2"/>
      <c r="C55" s="105"/>
      <c r="D55" s="2"/>
      <c r="E55" s="5" t="s">
        <v>68</v>
      </c>
      <c r="F55" s="5" t="s">
        <v>96</v>
      </c>
      <c r="G55" s="5" t="s">
        <v>97</v>
      </c>
      <c r="H55" s="2"/>
      <c r="I55" s="5" t="s">
        <v>68</v>
      </c>
      <c r="J55" s="5" t="s">
        <v>96</v>
      </c>
      <c r="K55" s="5" t="s">
        <v>97</v>
      </c>
      <c r="L55" s="2"/>
      <c r="M55" s="5" t="s">
        <v>68</v>
      </c>
      <c r="N55" s="5" t="s">
        <v>96</v>
      </c>
      <c r="O55" s="5" t="s">
        <v>97</v>
      </c>
      <c r="P55" s="2"/>
      <c r="Q55" s="5" t="s">
        <v>68</v>
      </c>
      <c r="R55" s="5" t="s">
        <v>96</v>
      </c>
      <c r="S55" s="5" t="s">
        <v>97</v>
      </c>
      <c r="T55" s="2"/>
      <c r="U55" s="233"/>
    </row>
    <row r="56" spans="1:21" ht="16" customHeight="1">
      <c r="A56" s="2"/>
      <c r="B56" s="2"/>
      <c r="C56" s="105"/>
      <c r="D56" s="2"/>
      <c r="E56" s="129"/>
      <c r="F56" s="129"/>
      <c r="G56" s="129"/>
      <c r="H56" s="129"/>
      <c r="I56" s="129"/>
      <c r="J56" s="129"/>
      <c r="K56" s="129"/>
      <c r="L56" s="129"/>
      <c r="M56" s="129"/>
      <c r="N56" s="129"/>
      <c r="O56" s="129"/>
      <c r="P56" s="129"/>
      <c r="Q56" s="129"/>
      <c r="R56" s="129"/>
      <c r="S56" s="129"/>
      <c r="T56" s="2"/>
      <c r="U56" s="233"/>
    </row>
    <row r="57" spans="1:21" ht="16" customHeight="1">
      <c r="A57" s="29" t="s">
        <v>164</v>
      </c>
      <c r="B57" s="29" t="s">
        <v>93</v>
      </c>
      <c r="C57" s="102">
        <f t="shared" ref="C57:C59" si="4">E57+I57+M57+Q57</f>
        <v>230338</v>
      </c>
      <c r="D57" s="2"/>
      <c r="E57" s="152">
        <v>1955</v>
      </c>
      <c r="F57" s="152">
        <v>84136</v>
      </c>
      <c r="G57" s="152">
        <v>52057</v>
      </c>
      <c r="H57" s="10"/>
      <c r="I57" s="158">
        <v>105134</v>
      </c>
      <c r="J57" s="158">
        <v>91185</v>
      </c>
      <c r="K57" s="158">
        <v>53320</v>
      </c>
      <c r="L57" s="10"/>
      <c r="M57" s="152">
        <v>104501</v>
      </c>
      <c r="N57" s="152">
        <v>91997</v>
      </c>
      <c r="O57" s="152">
        <v>54043</v>
      </c>
      <c r="P57" s="10"/>
      <c r="Q57" s="152">
        <v>18748</v>
      </c>
      <c r="R57" s="152">
        <v>118046</v>
      </c>
      <c r="S57" s="152">
        <v>69912</v>
      </c>
      <c r="T57" s="2"/>
      <c r="U57" s="233"/>
    </row>
    <row r="58" spans="1:21" ht="16" customHeight="1">
      <c r="A58" s="22" t="s">
        <v>170</v>
      </c>
      <c r="B58" s="22" t="s">
        <v>93</v>
      </c>
      <c r="C58" s="102">
        <f t="shared" si="4"/>
        <v>238551</v>
      </c>
      <c r="D58" s="2"/>
      <c r="E58" s="152">
        <v>1456</v>
      </c>
      <c r="F58" s="152">
        <v>65330</v>
      </c>
      <c r="G58" s="152">
        <v>35242</v>
      </c>
      <c r="H58" s="10"/>
      <c r="I58" s="152">
        <v>109038</v>
      </c>
      <c r="J58" s="152">
        <v>92733</v>
      </c>
      <c r="K58" s="152">
        <v>54634</v>
      </c>
      <c r="L58" s="10"/>
      <c r="M58" s="152">
        <v>107855</v>
      </c>
      <c r="N58" s="152">
        <v>93340</v>
      </c>
      <c r="O58" s="152">
        <v>55151</v>
      </c>
      <c r="P58" s="10"/>
      <c r="Q58" s="152">
        <v>20202</v>
      </c>
      <c r="R58" s="152">
        <v>135408</v>
      </c>
      <c r="S58" s="152">
        <v>83350</v>
      </c>
      <c r="T58" s="2"/>
      <c r="U58" s="233"/>
    </row>
    <row r="59" spans="1:21" ht="16" customHeight="1">
      <c r="A59" s="22" t="s">
        <v>173</v>
      </c>
      <c r="B59" s="22" t="s">
        <v>93</v>
      </c>
      <c r="C59" s="102">
        <f t="shared" si="4"/>
        <v>24616</v>
      </c>
      <c r="D59" s="2"/>
      <c r="E59" s="152">
        <v>63</v>
      </c>
      <c r="F59" s="152">
        <v>60718</v>
      </c>
      <c r="G59" s="152">
        <v>31267</v>
      </c>
      <c r="H59" s="10"/>
      <c r="I59" s="152">
        <v>10817</v>
      </c>
      <c r="J59" s="152">
        <v>62323</v>
      </c>
      <c r="K59" s="152">
        <v>32978</v>
      </c>
      <c r="L59" s="10"/>
      <c r="M59" s="152">
        <v>10566</v>
      </c>
      <c r="N59" s="152">
        <v>62989</v>
      </c>
      <c r="O59" s="152">
        <v>33186</v>
      </c>
      <c r="P59" s="10"/>
      <c r="Q59" s="152">
        <v>3170</v>
      </c>
      <c r="R59" s="152">
        <v>77614</v>
      </c>
      <c r="S59" s="152">
        <v>43980</v>
      </c>
      <c r="T59" s="2"/>
      <c r="U59" s="233"/>
    </row>
    <row r="60" spans="1:21" ht="16" customHeight="1">
      <c r="A60" s="2"/>
      <c r="B60" s="2"/>
      <c r="C60" s="105"/>
      <c r="D60" s="2"/>
      <c r="E60" s="129"/>
      <c r="F60" s="129"/>
      <c r="G60" s="129"/>
      <c r="H60" s="129"/>
      <c r="I60" s="129"/>
      <c r="J60" s="129"/>
      <c r="K60" s="129"/>
      <c r="L60" s="129"/>
      <c r="M60" s="129"/>
      <c r="N60" s="129"/>
      <c r="O60" s="129"/>
      <c r="P60" s="129"/>
      <c r="Q60" s="129"/>
      <c r="R60" s="129"/>
      <c r="S60" s="129"/>
      <c r="T60" s="2"/>
      <c r="U60" s="233"/>
    </row>
    <row r="61" spans="1:21" ht="16" customHeight="1">
      <c r="A61" s="2"/>
      <c r="B61" s="2"/>
      <c r="C61" s="105"/>
      <c r="D61" s="2"/>
      <c r="E61" s="297" t="s">
        <v>109</v>
      </c>
      <c r="F61" s="297"/>
      <c r="G61" s="297"/>
      <c r="H61" s="2"/>
      <c r="I61" s="297" t="s">
        <v>110</v>
      </c>
      <c r="J61" s="297"/>
      <c r="K61" s="297"/>
      <c r="L61" s="2"/>
      <c r="M61" s="297" t="s">
        <v>111</v>
      </c>
      <c r="N61" s="297"/>
      <c r="O61" s="297"/>
      <c r="P61" s="2"/>
      <c r="Q61" s="297" t="s">
        <v>112</v>
      </c>
      <c r="R61" s="297"/>
      <c r="S61" s="297"/>
      <c r="T61" s="2"/>
      <c r="U61" s="233"/>
    </row>
    <row r="62" spans="1:21" ht="16" customHeight="1">
      <c r="A62" s="2"/>
      <c r="B62" s="2"/>
      <c r="C62" s="105"/>
      <c r="D62" s="2"/>
      <c r="E62" s="5" t="s">
        <v>68</v>
      </c>
      <c r="F62" s="5" t="s">
        <v>96</v>
      </c>
      <c r="G62" s="5" t="s">
        <v>97</v>
      </c>
      <c r="H62" s="2"/>
      <c r="I62" s="5" t="s">
        <v>68</v>
      </c>
      <c r="J62" s="5" t="s">
        <v>96</v>
      </c>
      <c r="K62" s="5" t="s">
        <v>97</v>
      </c>
      <c r="L62" s="2"/>
      <c r="M62" s="5" t="s">
        <v>68</v>
      </c>
      <c r="N62" s="5" t="s">
        <v>96</v>
      </c>
      <c r="O62" s="5" t="s">
        <v>97</v>
      </c>
      <c r="P62" s="2"/>
      <c r="Q62" s="5" t="s">
        <v>68</v>
      </c>
      <c r="R62" s="5" t="s">
        <v>96</v>
      </c>
      <c r="S62" s="5" t="s">
        <v>97</v>
      </c>
      <c r="T62" s="2"/>
      <c r="U62" s="233"/>
    </row>
    <row r="63" spans="1:21" ht="16" customHeight="1">
      <c r="A63" s="2"/>
      <c r="B63" s="2"/>
      <c r="C63" s="105"/>
      <c r="D63" s="2"/>
      <c r="E63" s="129"/>
      <c r="F63" s="129"/>
      <c r="G63" s="129"/>
      <c r="H63" s="129"/>
      <c r="I63" s="129"/>
      <c r="J63" s="129"/>
      <c r="K63" s="129"/>
      <c r="L63" s="129"/>
      <c r="M63" s="129"/>
      <c r="N63" s="129"/>
      <c r="O63" s="129"/>
      <c r="P63" s="129"/>
      <c r="Q63" s="129"/>
      <c r="R63" s="129"/>
      <c r="S63" s="129"/>
      <c r="T63" s="2"/>
      <c r="U63" s="233"/>
    </row>
    <row r="64" spans="1:21" ht="16" customHeight="1">
      <c r="A64" s="29" t="s">
        <v>164</v>
      </c>
      <c r="B64" s="29" t="s">
        <v>93</v>
      </c>
      <c r="C64" s="103">
        <f t="shared" ref="C64:C66" si="5">E64+I64+M64+Q64</f>
        <v>508578</v>
      </c>
      <c r="D64" s="2"/>
      <c r="E64" s="152">
        <v>4922</v>
      </c>
      <c r="F64" s="152">
        <v>132890</v>
      </c>
      <c r="G64" s="152">
        <v>83224</v>
      </c>
      <c r="H64" s="10"/>
      <c r="I64" s="152">
        <v>224437</v>
      </c>
      <c r="J64" s="152">
        <v>159007</v>
      </c>
      <c r="K64" s="152">
        <v>90189</v>
      </c>
      <c r="L64" s="10"/>
      <c r="M64" s="152">
        <v>222642</v>
      </c>
      <c r="N64" s="152">
        <v>158045</v>
      </c>
      <c r="O64" s="152">
        <v>89684</v>
      </c>
      <c r="P64" s="10"/>
      <c r="Q64" s="152">
        <v>56577</v>
      </c>
      <c r="R64" s="152">
        <v>241976</v>
      </c>
      <c r="S64" s="152">
        <v>128659</v>
      </c>
      <c r="T64" s="2"/>
      <c r="U64" s="233"/>
    </row>
    <row r="65" spans="1:21" ht="16" customHeight="1">
      <c r="A65" s="22" t="s">
        <v>170</v>
      </c>
      <c r="B65" s="22" t="s">
        <v>93</v>
      </c>
      <c r="C65" s="103">
        <f t="shared" si="5"/>
        <v>418698</v>
      </c>
      <c r="D65" s="2"/>
      <c r="E65" s="152">
        <v>3304</v>
      </c>
      <c r="F65" s="152">
        <v>100461</v>
      </c>
      <c r="G65" s="152">
        <v>58288</v>
      </c>
      <c r="H65" s="10"/>
      <c r="I65" s="152">
        <v>182650</v>
      </c>
      <c r="J65" s="152">
        <v>152077</v>
      </c>
      <c r="K65" s="152">
        <v>89277</v>
      </c>
      <c r="L65" s="10"/>
      <c r="M65" s="152">
        <v>181727</v>
      </c>
      <c r="N65" s="152">
        <v>153757</v>
      </c>
      <c r="O65" s="152">
        <v>89720</v>
      </c>
      <c r="P65" s="10"/>
      <c r="Q65" s="152">
        <v>51017</v>
      </c>
      <c r="R65" s="152">
        <v>275865</v>
      </c>
      <c r="S65" s="152">
        <v>159034</v>
      </c>
      <c r="T65" s="2"/>
      <c r="U65" s="233"/>
    </row>
    <row r="66" spans="1:21" ht="16" customHeight="1">
      <c r="A66" s="22" t="s">
        <v>173</v>
      </c>
      <c r="B66" s="22" t="s">
        <v>93</v>
      </c>
      <c r="C66" s="103">
        <f t="shared" si="5"/>
        <v>133223</v>
      </c>
      <c r="D66" s="2"/>
      <c r="E66" s="152">
        <v>448</v>
      </c>
      <c r="F66" s="152">
        <v>68224</v>
      </c>
      <c r="G66" s="152">
        <v>39465</v>
      </c>
      <c r="H66" s="10"/>
      <c r="I66" s="152">
        <v>52554</v>
      </c>
      <c r="J66" s="152">
        <v>84066</v>
      </c>
      <c r="K66" s="152">
        <v>48154</v>
      </c>
      <c r="L66" s="10"/>
      <c r="M66" s="152">
        <v>52341</v>
      </c>
      <c r="N66" s="152">
        <v>83987</v>
      </c>
      <c r="O66" s="152">
        <v>47869</v>
      </c>
      <c r="P66" s="10"/>
      <c r="Q66" s="152">
        <v>27880</v>
      </c>
      <c r="R66" s="152">
        <v>126714</v>
      </c>
      <c r="S66" s="152">
        <v>72828</v>
      </c>
      <c r="T66" s="2"/>
      <c r="U66" s="233"/>
    </row>
    <row r="67" spans="1:21" ht="16" customHeight="1">
      <c r="A67" s="2"/>
      <c r="B67" s="2"/>
      <c r="C67" s="105"/>
      <c r="D67" s="2"/>
      <c r="E67" s="129"/>
      <c r="F67" s="129"/>
      <c r="G67" s="129"/>
      <c r="H67" s="129"/>
      <c r="I67" s="129"/>
      <c r="J67" s="129"/>
      <c r="K67" s="129"/>
      <c r="L67" s="129"/>
      <c r="M67" s="129"/>
      <c r="N67" s="129"/>
      <c r="O67" s="129"/>
      <c r="P67" s="129"/>
      <c r="Q67" s="129"/>
      <c r="R67" s="129"/>
      <c r="S67" s="129"/>
      <c r="T67" s="2"/>
      <c r="U67" s="233"/>
    </row>
    <row r="68" spans="1:21" ht="16" customHeight="1">
      <c r="A68" s="2"/>
      <c r="B68" s="2"/>
      <c r="C68" s="105"/>
      <c r="D68" s="2"/>
      <c r="E68" s="296" t="s">
        <v>113</v>
      </c>
      <c r="F68" s="296"/>
      <c r="G68" s="296"/>
      <c r="H68" s="2"/>
      <c r="I68" s="296" t="s">
        <v>114</v>
      </c>
      <c r="J68" s="296"/>
      <c r="K68" s="296"/>
      <c r="L68" s="2"/>
      <c r="M68" s="296" t="s">
        <v>115</v>
      </c>
      <c r="N68" s="296"/>
      <c r="O68" s="296"/>
      <c r="P68" s="2"/>
      <c r="Q68" s="296" t="s">
        <v>116</v>
      </c>
      <c r="R68" s="296"/>
      <c r="S68" s="296"/>
      <c r="T68" s="2"/>
      <c r="U68" s="233"/>
    </row>
    <row r="69" spans="1:21" ht="16" customHeight="1">
      <c r="A69" s="2"/>
      <c r="B69" s="2"/>
      <c r="C69" s="105"/>
      <c r="D69" s="2"/>
      <c r="E69" s="5" t="s">
        <v>68</v>
      </c>
      <c r="F69" s="5" t="s">
        <v>96</v>
      </c>
      <c r="G69" s="5" t="s">
        <v>97</v>
      </c>
      <c r="H69" s="2"/>
      <c r="I69" s="5" t="s">
        <v>68</v>
      </c>
      <c r="J69" s="5" t="s">
        <v>96</v>
      </c>
      <c r="K69" s="5" t="s">
        <v>97</v>
      </c>
      <c r="L69" s="2"/>
      <c r="M69" s="5" t="s">
        <v>68</v>
      </c>
      <c r="N69" s="5" t="s">
        <v>96</v>
      </c>
      <c r="O69" s="5" t="s">
        <v>97</v>
      </c>
      <c r="P69" s="2"/>
      <c r="Q69" s="5" t="s">
        <v>68</v>
      </c>
      <c r="R69" s="5" t="s">
        <v>96</v>
      </c>
      <c r="S69" s="5" t="s">
        <v>97</v>
      </c>
      <c r="T69" s="2"/>
      <c r="U69" s="233"/>
    </row>
    <row r="70" spans="1:21" ht="16" customHeight="1">
      <c r="A70" s="2"/>
      <c r="B70" s="2"/>
      <c r="C70" s="105"/>
      <c r="D70" s="2"/>
      <c r="E70" s="129"/>
      <c r="F70" s="129"/>
      <c r="G70" s="129"/>
      <c r="H70" s="129"/>
      <c r="I70" s="129"/>
      <c r="J70" s="129"/>
      <c r="K70" s="129"/>
      <c r="L70" s="129"/>
      <c r="M70" s="129"/>
      <c r="N70" s="129"/>
      <c r="O70" s="129"/>
      <c r="P70" s="129"/>
      <c r="Q70" s="129"/>
      <c r="R70" s="129"/>
      <c r="S70" s="129"/>
      <c r="T70" s="2"/>
      <c r="U70" s="233"/>
    </row>
    <row r="71" spans="1:21" ht="16" customHeight="1">
      <c r="A71" s="29" t="s">
        <v>164</v>
      </c>
      <c r="B71" s="29" t="s">
        <v>93</v>
      </c>
      <c r="C71" s="104">
        <f t="shared" ref="C71:C73" si="6">E71+I71+M71+Q71</f>
        <v>992329</v>
      </c>
      <c r="D71" s="2"/>
      <c r="E71" s="152">
        <v>8935</v>
      </c>
      <c r="F71" s="152">
        <v>105893</v>
      </c>
      <c r="G71" s="152">
        <v>67712</v>
      </c>
      <c r="H71" s="10"/>
      <c r="I71" s="152">
        <v>445146</v>
      </c>
      <c r="J71" s="152">
        <v>119956</v>
      </c>
      <c r="K71" s="152">
        <v>72770</v>
      </c>
      <c r="L71" s="10"/>
      <c r="M71" s="152">
        <v>442548</v>
      </c>
      <c r="N71" s="152">
        <v>119979</v>
      </c>
      <c r="O71" s="152">
        <v>72790</v>
      </c>
      <c r="P71" s="10"/>
      <c r="Q71" s="152">
        <v>95700</v>
      </c>
      <c r="R71" s="152">
        <v>182316</v>
      </c>
      <c r="S71" s="152">
        <v>110751</v>
      </c>
      <c r="T71" s="2"/>
      <c r="U71" s="233"/>
    </row>
    <row r="72" spans="1:21" ht="16" customHeight="1">
      <c r="A72" s="22" t="s">
        <v>170</v>
      </c>
      <c r="B72" s="22" t="s">
        <v>93</v>
      </c>
      <c r="C72" s="104">
        <f t="shared" si="6"/>
        <v>951135</v>
      </c>
      <c r="D72" s="2"/>
      <c r="E72" s="152">
        <v>6341</v>
      </c>
      <c r="F72" s="152">
        <v>78972</v>
      </c>
      <c r="G72" s="152">
        <v>45582</v>
      </c>
      <c r="H72" s="10"/>
      <c r="I72" s="152">
        <v>424358</v>
      </c>
      <c r="J72" s="152">
        <v>113890</v>
      </c>
      <c r="K72" s="152">
        <v>69554</v>
      </c>
      <c r="L72" s="10"/>
      <c r="M72" s="152">
        <v>423806</v>
      </c>
      <c r="N72" s="152">
        <v>114436</v>
      </c>
      <c r="O72" s="152">
        <v>69950</v>
      </c>
      <c r="P72" s="10"/>
      <c r="Q72" s="152">
        <v>96630</v>
      </c>
      <c r="R72" s="152">
        <v>195238</v>
      </c>
      <c r="S72" s="152">
        <v>125517</v>
      </c>
      <c r="T72" s="2"/>
      <c r="U72" s="233"/>
    </row>
    <row r="73" spans="1:21" ht="16" customHeight="1">
      <c r="A73" s="22" t="s">
        <v>173</v>
      </c>
      <c r="B73" s="22" t="s">
        <v>93</v>
      </c>
      <c r="C73" s="104">
        <f t="shared" si="6"/>
        <v>182953</v>
      </c>
      <c r="D73" s="2"/>
      <c r="E73" s="152">
        <v>579</v>
      </c>
      <c r="F73" s="152">
        <v>65328</v>
      </c>
      <c r="G73" s="152">
        <v>37247</v>
      </c>
      <c r="H73" s="10"/>
      <c r="I73" s="152">
        <v>74345</v>
      </c>
      <c r="J73" s="152">
        <v>77004</v>
      </c>
      <c r="K73" s="152">
        <v>43499</v>
      </c>
      <c r="L73" s="10"/>
      <c r="M73" s="152">
        <v>73767</v>
      </c>
      <c r="N73" s="152">
        <v>77038</v>
      </c>
      <c r="O73" s="152">
        <v>43359</v>
      </c>
      <c r="P73" s="10"/>
      <c r="Q73" s="152">
        <v>34262</v>
      </c>
      <c r="R73" s="152">
        <v>116539</v>
      </c>
      <c r="S73" s="152">
        <v>68416</v>
      </c>
      <c r="T73" s="2"/>
      <c r="U73" s="233"/>
    </row>
    <row r="74" spans="1:21" ht="16" customHeight="1">
      <c r="A74" s="2"/>
      <c r="B74" s="2"/>
      <c r="C74" s="2"/>
      <c r="D74" s="2"/>
      <c r="E74" s="2"/>
      <c r="F74" s="2"/>
      <c r="G74" s="2"/>
      <c r="H74" s="2"/>
      <c r="I74" s="2"/>
      <c r="J74" s="2"/>
      <c r="K74" s="2"/>
      <c r="L74" s="2"/>
      <c r="M74" s="2"/>
      <c r="N74" s="2"/>
      <c r="O74" s="2"/>
      <c r="P74" s="2"/>
      <c r="Q74" s="2"/>
      <c r="R74" s="2"/>
      <c r="S74" s="2"/>
      <c r="T74" s="2"/>
      <c r="U74" s="233"/>
    </row>
    <row r="75" spans="1:21" ht="16" customHeight="1">
      <c r="A75" s="230"/>
      <c r="B75" s="230"/>
      <c r="C75" s="230"/>
      <c r="D75" s="230"/>
      <c r="E75" s="230"/>
      <c r="F75" s="230"/>
      <c r="G75" s="230"/>
      <c r="H75" s="230"/>
      <c r="I75" s="230"/>
      <c r="J75" s="230"/>
      <c r="K75" s="230"/>
      <c r="L75" s="230"/>
      <c r="M75" s="230"/>
      <c r="N75" s="230"/>
      <c r="O75" s="230"/>
      <c r="P75" s="230"/>
      <c r="Q75" s="230"/>
      <c r="R75" s="230"/>
      <c r="S75" s="230"/>
      <c r="T75" s="230"/>
    </row>
  </sheetData>
  <mergeCells count="42">
    <mergeCell ref="E61:G61"/>
    <mergeCell ref="I61:K61"/>
    <mergeCell ref="M61:O61"/>
    <mergeCell ref="Q61:S61"/>
    <mergeCell ref="E68:G68"/>
    <mergeCell ref="I68:K68"/>
    <mergeCell ref="M68:O68"/>
    <mergeCell ref="Q68:S68"/>
    <mergeCell ref="E47:G47"/>
    <mergeCell ref="I47:K47"/>
    <mergeCell ref="M47:O47"/>
    <mergeCell ref="Q47:S47"/>
    <mergeCell ref="E54:G54"/>
    <mergeCell ref="I54:K54"/>
    <mergeCell ref="M54:O54"/>
    <mergeCell ref="Q54:S54"/>
    <mergeCell ref="E29:G29"/>
    <mergeCell ref="I29:K29"/>
    <mergeCell ref="M29:O29"/>
    <mergeCell ref="Q29:S29"/>
    <mergeCell ref="A40:C40"/>
    <mergeCell ref="E40:G40"/>
    <mergeCell ref="I40:K40"/>
    <mergeCell ref="M40:O40"/>
    <mergeCell ref="Q40:S40"/>
    <mergeCell ref="E15:G15"/>
    <mergeCell ref="I15:K15"/>
    <mergeCell ref="M15:O15"/>
    <mergeCell ref="Q15:S15"/>
    <mergeCell ref="E22:G22"/>
    <mergeCell ref="I22:K22"/>
    <mergeCell ref="M22:O22"/>
    <mergeCell ref="Q22:S22"/>
    <mergeCell ref="E8:G8"/>
    <mergeCell ref="I8:K8"/>
    <mergeCell ref="M8:O8"/>
    <mergeCell ref="Q8:S8"/>
    <mergeCell ref="A1:C1"/>
    <mergeCell ref="E1:G1"/>
    <mergeCell ref="I1:K1"/>
    <mergeCell ref="M1:O1"/>
    <mergeCell ref="Q1:S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A1766-D7DF-6C48-9F89-DC576F278258}">
  <dimension ref="A1:I28"/>
  <sheetViews>
    <sheetView zoomScaleNormal="100" workbookViewId="0">
      <selection activeCell="H1" sqref="H1:I1"/>
    </sheetView>
  </sheetViews>
  <sheetFormatPr baseColWidth="10" defaultRowHeight="16"/>
  <sheetData>
    <row r="1" spans="1:9">
      <c r="A1" s="19" t="s">
        <v>184</v>
      </c>
      <c r="B1" s="19" t="s">
        <v>185</v>
      </c>
      <c r="C1" s="96" t="s">
        <v>186</v>
      </c>
      <c r="D1" s="276" t="s">
        <v>187</v>
      </c>
      <c r="E1" s="308"/>
      <c r="F1" s="276" t="s">
        <v>188</v>
      </c>
      <c r="G1" s="308"/>
      <c r="H1" s="276" t="s">
        <v>189</v>
      </c>
      <c r="I1" s="308"/>
    </row>
    <row r="2" spans="1:9">
      <c r="A2" s="17" t="s">
        <v>190</v>
      </c>
      <c r="B2" s="17" t="s">
        <v>191</v>
      </c>
      <c r="C2" s="152">
        <v>19762</v>
      </c>
      <c r="D2" s="152">
        <v>5362</v>
      </c>
      <c r="E2" s="236">
        <f>D2/C2</f>
        <v>0.27132881287319099</v>
      </c>
      <c r="F2" s="152">
        <v>5887</v>
      </c>
      <c r="G2" s="236">
        <f>F2/C2</f>
        <v>0.2978949499038559</v>
      </c>
      <c r="H2" s="152">
        <v>8513</v>
      </c>
      <c r="I2" s="236">
        <f>H2/C2</f>
        <v>0.43077623722295316</v>
      </c>
    </row>
    <row r="3" spans="1:9">
      <c r="A3" s="17" t="s">
        <v>192</v>
      </c>
      <c r="B3" s="17" t="s">
        <v>193</v>
      </c>
      <c r="C3" s="152">
        <v>17055</v>
      </c>
      <c r="D3" s="152">
        <v>4649</v>
      </c>
      <c r="E3" s="236">
        <f t="shared" ref="E3:E21" si="0">D3/C3</f>
        <v>0.27258868367047784</v>
      </c>
      <c r="F3" s="152">
        <v>4618</v>
      </c>
      <c r="G3" s="236">
        <f t="shared" ref="G3:G21" si="1">F3/C3</f>
        <v>0.27077103488712989</v>
      </c>
      <c r="H3" s="152">
        <v>7788</v>
      </c>
      <c r="I3" s="236">
        <f t="shared" ref="I3:I21" si="2">H3/C3</f>
        <v>0.45664028144239227</v>
      </c>
    </row>
    <row r="4" spans="1:9">
      <c r="A4" s="17" t="s">
        <v>194</v>
      </c>
      <c r="B4" s="17" t="s">
        <v>195</v>
      </c>
      <c r="C4" s="152">
        <v>20316</v>
      </c>
      <c r="D4" s="152">
        <v>6444</v>
      </c>
      <c r="E4" s="236">
        <f t="shared" si="0"/>
        <v>0.31718842291789723</v>
      </c>
      <c r="F4" s="152">
        <v>5657</v>
      </c>
      <c r="G4" s="236">
        <f t="shared" si="1"/>
        <v>0.27845048237842096</v>
      </c>
      <c r="H4" s="152">
        <v>8215</v>
      </c>
      <c r="I4" s="236">
        <f t="shared" si="2"/>
        <v>0.40436109470368181</v>
      </c>
    </row>
    <row r="5" spans="1:9">
      <c r="A5" s="17" t="s">
        <v>51</v>
      </c>
      <c r="B5" s="17" t="s">
        <v>196</v>
      </c>
      <c r="C5" s="152">
        <v>18942</v>
      </c>
      <c r="D5" s="152">
        <v>3786</v>
      </c>
      <c r="E5" s="236">
        <f t="shared" si="0"/>
        <v>0.19987329743427304</v>
      </c>
      <c r="F5" s="152">
        <v>5720</v>
      </c>
      <c r="G5" s="236">
        <f t="shared" si="1"/>
        <v>0.30197444831591175</v>
      </c>
      <c r="H5" s="152">
        <v>9436</v>
      </c>
      <c r="I5" s="236">
        <f t="shared" si="2"/>
        <v>0.49815225424981524</v>
      </c>
    </row>
    <row r="6" spans="1:9">
      <c r="A6" s="17" t="s">
        <v>197</v>
      </c>
      <c r="B6" s="17" t="s">
        <v>198</v>
      </c>
      <c r="C6" s="152">
        <v>20318</v>
      </c>
      <c r="D6" s="152">
        <v>6496</v>
      </c>
      <c r="E6" s="236">
        <f t="shared" si="0"/>
        <v>0.3197165075302687</v>
      </c>
      <c r="F6" s="152">
        <v>5526</v>
      </c>
      <c r="G6" s="236">
        <f t="shared" si="1"/>
        <v>0.27197558814843981</v>
      </c>
      <c r="H6" s="152">
        <v>8296</v>
      </c>
      <c r="I6" s="236">
        <f t="shared" si="2"/>
        <v>0.40830790432129149</v>
      </c>
    </row>
    <row r="7" spans="1:9">
      <c r="A7" s="17" t="s">
        <v>199</v>
      </c>
      <c r="B7" s="17" t="s">
        <v>200</v>
      </c>
      <c r="C7" s="152">
        <v>20413</v>
      </c>
      <c r="D7" s="152">
        <v>5009</v>
      </c>
      <c r="E7" s="236">
        <f t="shared" si="0"/>
        <v>0.24538284426590898</v>
      </c>
      <c r="F7" s="152">
        <v>6329</v>
      </c>
      <c r="G7" s="236">
        <f t="shared" si="1"/>
        <v>0.31004751873805908</v>
      </c>
      <c r="H7" s="152">
        <v>9075</v>
      </c>
      <c r="I7" s="236">
        <f t="shared" si="2"/>
        <v>0.44456963699603191</v>
      </c>
    </row>
    <row r="8" spans="1:9">
      <c r="A8" s="17" t="s">
        <v>201</v>
      </c>
      <c r="B8" s="17" t="s">
        <v>202</v>
      </c>
      <c r="C8" s="152">
        <v>20146</v>
      </c>
      <c r="D8" s="152">
        <v>5718</v>
      </c>
      <c r="E8" s="236">
        <f t="shared" si="0"/>
        <v>0.28382805519706145</v>
      </c>
      <c r="F8" s="152">
        <v>5812</v>
      </c>
      <c r="G8" s="236">
        <f t="shared" si="1"/>
        <v>0.28849399384493202</v>
      </c>
      <c r="H8" s="152">
        <v>8616</v>
      </c>
      <c r="I8" s="236">
        <f t="shared" si="2"/>
        <v>0.42767795095800654</v>
      </c>
    </row>
    <row r="9" spans="1:9">
      <c r="A9" s="17" t="s">
        <v>203</v>
      </c>
      <c r="B9" s="17" t="s">
        <v>204</v>
      </c>
      <c r="C9" s="152">
        <v>20364</v>
      </c>
      <c r="D9" s="152">
        <v>4908</v>
      </c>
      <c r="E9" s="236">
        <f t="shared" si="0"/>
        <v>0.24101355332940483</v>
      </c>
      <c r="F9" s="152">
        <v>6367</v>
      </c>
      <c r="G9" s="236">
        <f t="shared" si="1"/>
        <v>0.31265959536436849</v>
      </c>
      <c r="H9" s="152">
        <v>9089</v>
      </c>
      <c r="I9" s="236">
        <f t="shared" si="2"/>
        <v>0.44632685130622668</v>
      </c>
    </row>
    <row r="10" spans="1:9">
      <c r="A10" s="17" t="s">
        <v>205</v>
      </c>
      <c r="B10" s="17" t="s">
        <v>206</v>
      </c>
      <c r="C10" s="152">
        <v>17673</v>
      </c>
      <c r="D10" s="152">
        <v>4409</v>
      </c>
      <c r="E10" s="236">
        <f t="shared" si="0"/>
        <v>0.24947660272732416</v>
      </c>
      <c r="F10" s="152">
        <v>4971</v>
      </c>
      <c r="G10" s="236">
        <f t="shared" si="1"/>
        <v>0.28127652351043964</v>
      </c>
      <c r="H10" s="152">
        <v>8293</v>
      </c>
      <c r="I10" s="236">
        <f t="shared" si="2"/>
        <v>0.46924687376223617</v>
      </c>
    </row>
    <row r="11" spans="1:9">
      <c r="A11" s="17" t="s">
        <v>207</v>
      </c>
      <c r="B11" s="17" t="s">
        <v>208</v>
      </c>
      <c r="C11" s="152">
        <v>20359</v>
      </c>
      <c r="D11" s="152">
        <v>5961</v>
      </c>
      <c r="E11" s="236">
        <f t="shared" si="0"/>
        <v>0.29279434156883932</v>
      </c>
      <c r="F11" s="152">
        <v>5969</v>
      </c>
      <c r="G11" s="236">
        <f t="shared" si="1"/>
        <v>0.2931872881772189</v>
      </c>
      <c r="H11" s="152">
        <v>8429</v>
      </c>
      <c r="I11" s="236">
        <f t="shared" si="2"/>
        <v>0.41401837025394173</v>
      </c>
    </row>
    <row r="12" spans="1:9">
      <c r="A12" s="17" t="s">
        <v>209</v>
      </c>
      <c r="B12" s="17" t="s">
        <v>210</v>
      </c>
      <c r="C12" s="152">
        <v>6366</v>
      </c>
      <c r="D12" s="152">
        <v>2424</v>
      </c>
      <c r="E12" s="236">
        <f t="shared" si="0"/>
        <v>0.38077285579641845</v>
      </c>
      <c r="F12" s="152">
        <v>1919</v>
      </c>
      <c r="G12" s="236">
        <f t="shared" si="1"/>
        <v>0.30144517750549799</v>
      </c>
      <c r="H12" s="152">
        <v>2023</v>
      </c>
      <c r="I12" s="236">
        <f t="shared" si="2"/>
        <v>0.31778196669808356</v>
      </c>
    </row>
    <row r="13" spans="1:9">
      <c r="A13" s="17" t="s">
        <v>211</v>
      </c>
      <c r="B13" s="17" t="s">
        <v>212</v>
      </c>
      <c r="C13" s="152">
        <v>19029</v>
      </c>
      <c r="D13" s="152">
        <v>4414</v>
      </c>
      <c r="E13" s="236">
        <f t="shared" si="0"/>
        <v>0.2319617426033948</v>
      </c>
      <c r="F13" s="152">
        <v>8376</v>
      </c>
      <c r="G13" s="236">
        <f t="shared" si="1"/>
        <v>0.44017026643544066</v>
      </c>
      <c r="H13" s="152">
        <v>6239</v>
      </c>
      <c r="I13" s="236">
        <f t="shared" si="2"/>
        <v>0.32786799096116453</v>
      </c>
    </row>
    <row r="14" spans="1:9">
      <c r="A14" s="17" t="s">
        <v>213</v>
      </c>
      <c r="B14" s="17" t="s">
        <v>214</v>
      </c>
      <c r="C14" s="152">
        <v>18740</v>
      </c>
      <c r="D14" s="152">
        <v>5718</v>
      </c>
      <c r="E14" s="236">
        <f t="shared" si="0"/>
        <v>0.30512273212379937</v>
      </c>
      <c r="F14" s="152">
        <v>5385</v>
      </c>
      <c r="G14" s="236">
        <f t="shared" si="1"/>
        <v>0.28735325506937032</v>
      </c>
      <c r="H14" s="152">
        <v>7637</v>
      </c>
      <c r="I14" s="236">
        <f t="shared" si="2"/>
        <v>0.40752401280683032</v>
      </c>
    </row>
    <row r="15" spans="1:9">
      <c r="A15" s="17" t="s">
        <v>215</v>
      </c>
      <c r="B15" s="17" t="s">
        <v>216</v>
      </c>
      <c r="C15" s="152">
        <v>20365</v>
      </c>
      <c r="D15" s="152">
        <v>5556</v>
      </c>
      <c r="E15" s="236">
        <f t="shared" si="0"/>
        <v>0.27282101644979129</v>
      </c>
      <c r="F15" s="152">
        <v>6162</v>
      </c>
      <c r="G15" s="236">
        <f t="shared" si="1"/>
        <v>0.30257795236926099</v>
      </c>
      <c r="H15" s="152">
        <v>8647</v>
      </c>
      <c r="I15" s="236">
        <f t="shared" si="2"/>
        <v>0.42460103118094772</v>
      </c>
    </row>
    <row r="16" spans="1:9">
      <c r="A16" s="17" t="s">
        <v>217</v>
      </c>
      <c r="B16" s="17" t="s">
        <v>218</v>
      </c>
      <c r="C16" s="152">
        <v>12926</v>
      </c>
      <c r="D16" s="152">
        <v>5611</v>
      </c>
      <c r="E16" s="236">
        <f t="shared" si="0"/>
        <v>0.43408633761411108</v>
      </c>
      <c r="F16" s="152">
        <v>4840</v>
      </c>
      <c r="G16" s="236">
        <f t="shared" si="1"/>
        <v>0.37443911496209192</v>
      </c>
      <c r="H16" s="152">
        <v>2475</v>
      </c>
      <c r="I16" s="236">
        <f t="shared" si="2"/>
        <v>0.19147454742379699</v>
      </c>
    </row>
    <row r="17" spans="1:9">
      <c r="A17" s="17" t="s">
        <v>219</v>
      </c>
      <c r="B17" s="17" t="s">
        <v>220</v>
      </c>
      <c r="C17" s="152">
        <v>14134</v>
      </c>
      <c r="D17" s="152">
        <v>3853</v>
      </c>
      <c r="E17" s="236">
        <f t="shared" si="0"/>
        <v>0.27260506579878307</v>
      </c>
      <c r="F17" s="152">
        <v>4008</v>
      </c>
      <c r="G17" s="236">
        <f t="shared" si="1"/>
        <v>0.28357152964482807</v>
      </c>
      <c r="H17" s="152">
        <v>6273</v>
      </c>
      <c r="I17" s="236">
        <f t="shared" si="2"/>
        <v>0.44382340455638886</v>
      </c>
    </row>
    <row r="18" spans="1:9">
      <c r="A18" s="17" t="s">
        <v>221</v>
      </c>
      <c r="B18" s="17" t="s">
        <v>222</v>
      </c>
      <c r="C18" s="152">
        <v>19574</v>
      </c>
      <c r="D18" s="152">
        <v>5252</v>
      </c>
      <c r="E18" s="236">
        <f t="shared" si="0"/>
        <v>0.26831511188311025</v>
      </c>
      <c r="F18" s="152">
        <v>5634</v>
      </c>
      <c r="G18" s="236">
        <f t="shared" si="1"/>
        <v>0.28783079595381628</v>
      </c>
      <c r="H18" s="152">
        <v>8688</v>
      </c>
      <c r="I18" s="236">
        <f t="shared" si="2"/>
        <v>0.44385409216307348</v>
      </c>
    </row>
    <row r="19" spans="1:9">
      <c r="A19" s="17" t="s">
        <v>223</v>
      </c>
      <c r="B19" s="17" t="s">
        <v>224</v>
      </c>
      <c r="C19" s="152">
        <v>18417</v>
      </c>
      <c r="D19" s="152">
        <v>3902</v>
      </c>
      <c r="E19" s="236">
        <f t="shared" si="0"/>
        <v>0.21186946842591084</v>
      </c>
      <c r="F19" s="152">
        <v>6367</v>
      </c>
      <c r="G19" s="236">
        <f t="shared" si="1"/>
        <v>0.34571319976109027</v>
      </c>
      <c r="H19" s="152">
        <v>8148</v>
      </c>
      <c r="I19" s="236">
        <f t="shared" si="2"/>
        <v>0.44241733181299886</v>
      </c>
    </row>
    <row r="20" spans="1:9">
      <c r="A20" s="17" t="s">
        <v>225</v>
      </c>
      <c r="B20" s="17" t="s">
        <v>191</v>
      </c>
      <c r="C20" s="152">
        <v>19762</v>
      </c>
      <c r="D20" s="152">
        <v>5362</v>
      </c>
      <c r="E20" s="236">
        <f t="shared" si="0"/>
        <v>0.27132881287319099</v>
      </c>
      <c r="F20" s="152">
        <v>5887</v>
      </c>
      <c r="G20" s="236">
        <f t="shared" si="1"/>
        <v>0.2978949499038559</v>
      </c>
      <c r="H20" s="152">
        <v>8513</v>
      </c>
      <c r="I20" s="236">
        <f t="shared" si="2"/>
        <v>0.43077623722295316</v>
      </c>
    </row>
    <row r="21" spans="1:9">
      <c r="A21" s="96" t="s">
        <v>227</v>
      </c>
      <c r="B21" s="96" t="s">
        <v>226</v>
      </c>
      <c r="C21" s="32">
        <f>AVERAGE(C2:C20)</f>
        <v>18140.052631578947</v>
      </c>
      <c r="D21" s="32">
        <f t="shared" ref="D21:H21" si="3">AVERAGE(D2:D20)</f>
        <v>4991.2631578947367</v>
      </c>
      <c r="E21" s="255">
        <f t="shared" si="0"/>
        <v>0.27515152570206669</v>
      </c>
      <c r="F21" s="32">
        <f t="shared" si="3"/>
        <v>5549.1578947368425</v>
      </c>
      <c r="G21" s="255">
        <f t="shared" si="1"/>
        <v>0.30590638337380793</v>
      </c>
      <c r="H21" s="32">
        <f t="shared" si="3"/>
        <v>7599.6315789473683</v>
      </c>
      <c r="I21" s="255">
        <f t="shared" si="2"/>
        <v>0.41894209092412543</v>
      </c>
    </row>
    <row r="22" spans="1:9">
      <c r="A22" s="293" t="s">
        <v>236</v>
      </c>
      <c r="B22" s="305"/>
      <c r="C22" s="305"/>
      <c r="D22" s="305"/>
      <c r="E22" s="305"/>
      <c r="F22" s="305"/>
      <c r="G22" s="305"/>
      <c r="H22" s="305"/>
      <c r="I22" s="305"/>
    </row>
    <row r="23" spans="1:9">
      <c r="A23" s="305"/>
      <c r="B23" s="305"/>
      <c r="C23" s="305"/>
      <c r="D23" s="305"/>
      <c r="E23" s="305"/>
      <c r="F23" s="305"/>
      <c r="G23" s="305"/>
      <c r="H23" s="305"/>
      <c r="I23" s="305"/>
    </row>
    <row r="24" spans="1:9">
      <c r="A24" s="305"/>
      <c r="B24" s="305"/>
      <c r="C24" s="305"/>
      <c r="D24" s="305"/>
      <c r="E24" s="305"/>
      <c r="F24" s="305"/>
      <c r="G24" s="305"/>
      <c r="H24" s="305"/>
      <c r="I24" s="305"/>
    </row>
    <row r="25" spans="1:9">
      <c r="A25" s="305"/>
      <c r="B25" s="305"/>
      <c r="C25" s="305"/>
      <c r="D25" s="305"/>
      <c r="E25" s="305"/>
      <c r="F25" s="305"/>
      <c r="G25" s="305"/>
      <c r="H25" s="305"/>
      <c r="I25" s="305"/>
    </row>
    <row r="26" spans="1:9">
      <c r="A26" s="305"/>
      <c r="B26" s="305"/>
      <c r="C26" s="305"/>
      <c r="D26" s="305"/>
      <c r="E26" s="305"/>
      <c r="F26" s="305"/>
      <c r="G26" s="305"/>
      <c r="H26" s="305"/>
      <c r="I26" s="305"/>
    </row>
    <row r="27" spans="1:9">
      <c r="A27" s="305"/>
      <c r="B27" s="305"/>
      <c r="C27" s="305"/>
      <c r="D27" s="305"/>
      <c r="E27" s="305"/>
      <c r="F27" s="305"/>
      <c r="G27" s="305"/>
      <c r="H27" s="305"/>
      <c r="I27" s="305"/>
    </row>
    <row r="28" spans="1:9">
      <c r="A28" s="256"/>
      <c r="B28" s="256"/>
      <c r="C28" s="256"/>
      <c r="D28" s="256"/>
      <c r="E28" s="256"/>
      <c r="F28" s="256"/>
      <c r="G28" s="256"/>
      <c r="H28" s="256"/>
      <c r="I28" s="256"/>
    </row>
  </sheetData>
  <mergeCells count="4">
    <mergeCell ref="D1:E1"/>
    <mergeCell ref="F1:G1"/>
    <mergeCell ref="H1:I1"/>
    <mergeCell ref="A22:I27"/>
  </mergeCells>
  <pageMargins left="0.7" right="0.7" top="0.75" bottom="0.75" header="0.3" footer="0.3"/>
  <ignoredErrors>
    <ignoredError sqref="E21 G2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C3A447-886C-0E48-A82D-E0EFA83B4DBE}">
  <dimension ref="A1:R167"/>
  <sheetViews>
    <sheetView zoomScaleNormal="100" workbookViewId="0">
      <selection activeCell="I25" sqref="I25"/>
    </sheetView>
  </sheetViews>
  <sheetFormatPr baseColWidth="10" defaultRowHeight="16" customHeight="1"/>
  <cols>
    <col min="1" max="1" width="17.83203125" customWidth="1"/>
    <col min="2" max="2" width="9.83203125" customWidth="1"/>
    <col min="3" max="3" width="14.83203125" customWidth="1"/>
    <col min="5" max="9" width="23.33203125" customWidth="1"/>
    <col min="11" max="11" width="35.83203125" customWidth="1"/>
    <col min="12" max="16" width="28.83203125" customWidth="1"/>
  </cols>
  <sheetData>
    <row r="1" spans="1:18" ht="16" customHeight="1">
      <c r="A1" s="266" t="s">
        <v>0</v>
      </c>
      <c r="B1" s="266"/>
      <c r="C1" s="266"/>
      <c r="D1" s="2"/>
      <c r="E1" s="266"/>
      <c r="F1" s="266"/>
      <c r="G1" s="266"/>
      <c r="H1" s="266"/>
      <c r="I1" s="266"/>
      <c r="J1" s="2"/>
      <c r="K1" s="2"/>
      <c r="L1" s="2"/>
      <c r="M1" s="2"/>
      <c r="N1" s="2"/>
      <c r="O1" s="2"/>
      <c r="P1" s="2"/>
      <c r="Q1" s="2"/>
      <c r="R1" s="39"/>
    </row>
    <row r="2" spans="1:18" ht="16" customHeight="1">
      <c r="A2" s="19" t="s">
        <v>3</v>
      </c>
      <c r="B2" s="173" t="s">
        <v>4</v>
      </c>
      <c r="C2" s="19" t="s">
        <v>74</v>
      </c>
      <c r="D2" s="1"/>
      <c r="E2" s="19" t="s">
        <v>75</v>
      </c>
      <c r="F2" s="19" t="s">
        <v>76</v>
      </c>
      <c r="G2" s="49" t="s">
        <v>77</v>
      </c>
      <c r="H2" s="19" t="s">
        <v>78</v>
      </c>
      <c r="I2" s="19" t="s">
        <v>5</v>
      </c>
      <c r="J2" s="1"/>
      <c r="K2" s="1"/>
      <c r="L2" s="1"/>
      <c r="M2" s="1"/>
      <c r="N2" s="1"/>
      <c r="O2" s="1"/>
      <c r="P2" s="1"/>
      <c r="Q2" s="2"/>
      <c r="R2" s="39"/>
    </row>
    <row r="3" spans="1:18" ht="16" customHeight="1">
      <c r="A3" s="45"/>
      <c r="B3" s="57"/>
      <c r="C3" s="45"/>
      <c r="D3" s="1"/>
      <c r="E3" s="1"/>
      <c r="F3" s="1"/>
      <c r="G3" s="51"/>
      <c r="H3" s="1"/>
      <c r="I3" s="1"/>
      <c r="J3" s="1"/>
      <c r="K3" s="1"/>
      <c r="L3" s="1"/>
      <c r="M3" s="1"/>
      <c r="N3" s="1"/>
      <c r="O3" s="1"/>
      <c r="P3" s="1"/>
      <c r="Q3" s="2"/>
      <c r="R3" s="39"/>
    </row>
    <row r="4" spans="1:18" ht="16" customHeight="1">
      <c r="A4" s="272" t="s">
        <v>9</v>
      </c>
      <c r="B4" s="273"/>
      <c r="C4" s="273"/>
      <c r="D4" s="1"/>
      <c r="E4" s="1"/>
      <c r="F4" s="1"/>
      <c r="G4" s="51"/>
      <c r="H4" s="1"/>
      <c r="I4" s="1"/>
      <c r="J4" s="1"/>
      <c r="K4" s="1"/>
      <c r="L4" s="1"/>
      <c r="M4" s="1"/>
      <c r="N4" s="1"/>
      <c r="O4" s="1"/>
      <c r="P4" s="1"/>
      <c r="Q4" s="2"/>
      <c r="R4" s="39"/>
    </row>
    <row r="5" spans="1:18" ht="16" customHeight="1">
      <c r="A5" s="1"/>
      <c r="B5" s="50"/>
      <c r="C5" s="1"/>
      <c r="D5" s="1"/>
      <c r="E5" s="1"/>
      <c r="F5" s="1"/>
      <c r="G5" s="51"/>
      <c r="H5" s="1"/>
      <c r="I5" s="1"/>
      <c r="J5" s="1"/>
      <c r="K5" s="1"/>
      <c r="L5" s="1"/>
      <c r="M5" s="1"/>
      <c r="N5" s="1"/>
      <c r="O5" s="1"/>
      <c r="P5" s="1"/>
      <c r="Q5" s="2"/>
      <c r="R5" s="39"/>
    </row>
    <row r="6" spans="1:18" ht="16" customHeight="1">
      <c r="A6" s="11" t="s">
        <v>10</v>
      </c>
      <c r="B6" s="194">
        <v>1</v>
      </c>
      <c r="C6" s="12">
        <v>665668553</v>
      </c>
      <c r="D6" s="10"/>
      <c r="E6" s="64">
        <v>665668553</v>
      </c>
      <c r="F6" s="168">
        <v>230442142</v>
      </c>
      <c r="G6" s="52">
        <v>38.76</v>
      </c>
      <c r="H6" s="195">
        <v>123657073</v>
      </c>
      <c r="I6" s="64">
        <v>73430640</v>
      </c>
      <c r="J6" s="2"/>
      <c r="K6" s="267" t="s">
        <v>79</v>
      </c>
      <c r="L6" s="267"/>
      <c r="M6" s="267"/>
      <c r="N6" s="267"/>
      <c r="O6" s="267"/>
      <c r="P6" s="267"/>
      <c r="Q6" s="2"/>
      <c r="R6" s="39"/>
    </row>
    <row r="7" spans="1:18" ht="16" customHeight="1">
      <c r="A7" s="11" t="s">
        <v>10</v>
      </c>
      <c r="B7" s="194">
        <v>2</v>
      </c>
      <c r="C7" s="12">
        <v>623844599</v>
      </c>
      <c r="D7" s="10"/>
      <c r="E7" s="64">
        <v>623844599</v>
      </c>
      <c r="F7" s="168">
        <v>253880293</v>
      </c>
      <c r="G7" s="52">
        <v>37.71</v>
      </c>
      <c r="H7" s="195">
        <v>159234568</v>
      </c>
      <c r="I7" s="64">
        <v>80972363</v>
      </c>
      <c r="J7" s="2"/>
      <c r="K7" s="19" t="s">
        <v>80</v>
      </c>
      <c r="L7" s="19" t="s">
        <v>81</v>
      </c>
      <c r="M7" s="19" t="s">
        <v>82</v>
      </c>
      <c r="N7" s="19" t="s">
        <v>83</v>
      </c>
      <c r="O7" s="49" t="s">
        <v>84</v>
      </c>
      <c r="P7" s="19" t="s">
        <v>85</v>
      </c>
      <c r="Q7" s="2"/>
      <c r="R7" s="39"/>
    </row>
    <row r="8" spans="1:18" ht="16" customHeight="1">
      <c r="A8" s="11" t="s">
        <v>10</v>
      </c>
      <c r="B8" s="194">
        <v>3</v>
      </c>
      <c r="C8" s="12">
        <v>700779526</v>
      </c>
      <c r="D8" s="10"/>
      <c r="E8" s="64">
        <v>700779526</v>
      </c>
      <c r="F8" s="168">
        <v>195625038</v>
      </c>
      <c r="G8" s="52">
        <v>35.93</v>
      </c>
      <c r="H8" s="195">
        <v>113858336</v>
      </c>
      <c r="I8" s="64">
        <v>72668921</v>
      </c>
      <c r="J8" s="2"/>
      <c r="K8" s="117" t="s">
        <v>9</v>
      </c>
      <c r="L8" s="119">
        <f>SUM(E1:E91)</f>
        <v>36507184231</v>
      </c>
      <c r="M8" s="119">
        <f>AVERAGE(C1:C91)</f>
        <v>703726397.73584902</v>
      </c>
      <c r="N8" s="119">
        <f>AVERAGE(F1:F91)</f>
        <v>272929644.26415092</v>
      </c>
      <c r="O8" s="120">
        <f>AVERAGE(G1:G91)</f>
        <v>39.060566037735853</v>
      </c>
      <c r="P8" s="119">
        <f>AVERAGE(I6:I9,I12:I14,I17:I19,I22:I24,I27:I29,I27:I29,I32:I34,I37:I39,I42:I44,I47:I49,I52:I54,I57:I59,I62:I65,I68:I70,I73:I75,I78:I80,I83:I85,I88:I90)</f>
        <v>93200598.839285716</v>
      </c>
      <c r="Q8" s="2"/>
      <c r="R8" s="39"/>
    </row>
    <row r="9" spans="1:18" ht="16" customHeight="1">
      <c r="A9" s="11" t="s">
        <v>10</v>
      </c>
      <c r="B9" s="194">
        <v>4</v>
      </c>
      <c r="C9" s="12">
        <v>706025185</v>
      </c>
      <c r="D9" s="10"/>
      <c r="E9" s="64">
        <v>706025185</v>
      </c>
      <c r="F9" s="168">
        <v>179747006</v>
      </c>
      <c r="G9" s="52">
        <v>40.98</v>
      </c>
      <c r="H9" s="195">
        <v>85348400</v>
      </c>
      <c r="I9" s="64">
        <v>54552732</v>
      </c>
      <c r="J9" s="2"/>
      <c r="K9" s="117" t="s">
        <v>86</v>
      </c>
      <c r="L9" s="119">
        <f>SUM(E95:E124)</f>
        <v>4072283872</v>
      </c>
      <c r="M9" s="119">
        <f>AVERAGE(E95:E124)</f>
        <v>254517742</v>
      </c>
      <c r="N9" s="119">
        <f>AVERAGE(F95:F124)</f>
        <v>107544174.4375</v>
      </c>
      <c r="O9" s="120">
        <f>AVERAGE(G95:G124)</f>
        <v>2.7756250000000002</v>
      </c>
      <c r="P9" s="119">
        <f>AVERAGE(I95:I96,I99:I100,I103:I104,I107:I108,I111:I112,I115:I116,I119:I120,I123:I124)</f>
        <v>59614992.75</v>
      </c>
      <c r="Q9" s="2"/>
      <c r="R9" s="39"/>
    </row>
    <row r="10" spans="1:18" ht="16" customHeight="1">
      <c r="A10" s="17" t="s">
        <v>10</v>
      </c>
      <c r="B10" s="17" t="s">
        <v>93</v>
      </c>
      <c r="C10" s="196"/>
      <c r="D10" s="10"/>
      <c r="E10" s="268"/>
      <c r="F10" s="268"/>
      <c r="G10" s="268"/>
      <c r="H10" s="268"/>
      <c r="I10" s="53">
        <v>42411712</v>
      </c>
      <c r="J10" s="2"/>
      <c r="K10" s="113"/>
      <c r="L10" s="115"/>
      <c r="M10" s="115"/>
      <c r="N10" s="115"/>
      <c r="O10" s="197"/>
      <c r="P10" s="88"/>
      <c r="Q10" s="2"/>
      <c r="R10" s="39"/>
    </row>
    <row r="11" spans="1:18" ht="16" customHeight="1">
      <c r="A11" s="2"/>
      <c r="B11" s="198"/>
      <c r="C11" s="10"/>
      <c r="D11" s="10"/>
      <c r="E11" s="10"/>
      <c r="F11" s="10"/>
      <c r="G11" s="9"/>
      <c r="H11" s="10"/>
      <c r="I11" s="6"/>
      <c r="J11" s="2"/>
      <c r="K11" s="267" t="s">
        <v>94</v>
      </c>
      <c r="L11" s="269"/>
      <c r="M11" s="269"/>
      <c r="N11" s="269"/>
      <c r="O11" s="269"/>
      <c r="P11" s="269"/>
      <c r="Q11" s="2"/>
      <c r="R11" s="39"/>
    </row>
    <row r="12" spans="1:18" ht="16" customHeight="1">
      <c r="A12" s="11" t="s">
        <v>13</v>
      </c>
      <c r="B12" s="194">
        <v>1</v>
      </c>
      <c r="C12" s="12">
        <v>767498021</v>
      </c>
      <c r="D12" s="10"/>
      <c r="E12" s="64">
        <v>767498021</v>
      </c>
      <c r="F12" s="168">
        <v>341672658</v>
      </c>
      <c r="G12" s="52">
        <v>37.06</v>
      </c>
      <c r="H12" s="195">
        <v>173073316</v>
      </c>
      <c r="I12" s="64">
        <v>114442537</v>
      </c>
      <c r="J12" s="2"/>
      <c r="K12" s="54" t="s">
        <v>11</v>
      </c>
      <c r="L12" s="1"/>
      <c r="M12" s="1"/>
      <c r="N12" s="1"/>
      <c r="O12" s="51"/>
      <c r="P12" s="19" t="s">
        <v>85</v>
      </c>
      <c r="Q12" s="2"/>
      <c r="R12" s="39"/>
    </row>
    <row r="13" spans="1:18" ht="16" customHeight="1">
      <c r="A13" s="11" t="s">
        <v>13</v>
      </c>
      <c r="B13" s="194">
        <v>2</v>
      </c>
      <c r="C13" s="12">
        <v>736944241</v>
      </c>
      <c r="D13" s="10"/>
      <c r="E13" s="64">
        <v>736944241</v>
      </c>
      <c r="F13" s="168">
        <v>258965841</v>
      </c>
      <c r="G13" s="52">
        <v>34.97</v>
      </c>
      <c r="H13" s="195">
        <v>169955513</v>
      </c>
      <c r="I13" s="64">
        <v>86408797</v>
      </c>
      <c r="J13" s="2"/>
      <c r="K13" s="199" t="s">
        <v>9</v>
      </c>
      <c r="L13" s="87"/>
      <c r="M13" s="87"/>
      <c r="N13" s="87"/>
      <c r="O13" s="89"/>
      <c r="P13" s="78">
        <f>AVERAGE(I10,I15,I20,I25,I30,I35,I40,I45,I50,I55,I60,I66,I71,I76,I81,I86,I91)</f>
        <v>43475540.882352941</v>
      </c>
      <c r="Q13" s="2"/>
      <c r="R13" s="39"/>
    </row>
    <row r="14" spans="1:18" ht="16" customHeight="1">
      <c r="A14" s="11" t="s">
        <v>13</v>
      </c>
      <c r="B14" s="194">
        <v>3</v>
      </c>
      <c r="C14" s="12">
        <v>834235029</v>
      </c>
      <c r="D14" s="10"/>
      <c r="E14" s="64">
        <v>834235029</v>
      </c>
      <c r="F14" s="168">
        <v>226845944</v>
      </c>
      <c r="G14" s="52">
        <v>36.42</v>
      </c>
      <c r="H14" s="195">
        <v>138923954</v>
      </c>
      <c r="I14" s="64">
        <v>82464021</v>
      </c>
      <c r="J14" s="2"/>
      <c r="K14" s="200" t="s">
        <v>86</v>
      </c>
      <c r="L14" s="87"/>
      <c r="M14" s="87"/>
      <c r="N14" s="87"/>
      <c r="O14" s="89"/>
      <c r="P14" s="78">
        <f>AVERAGE(I97,I101,I105,I109,I113,I117,I121,I125)</f>
        <v>7570501.25</v>
      </c>
      <c r="Q14" s="2"/>
      <c r="R14" s="39"/>
    </row>
    <row r="15" spans="1:18" ht="16" customHeight="1">
      <c r="A15" s="17" t="s">
        <v>13</v>
      </c>
      <c r="B15" s="17" t="s">
        <v>93</v>
      </c>
      <c r="C15" s="196"/>
      <c r="D15" s="10"/>
      <c r="E15" s="10"/>
      <c r="F15" s="10"/>
      <c r="G15" s="9"/>
      <c r="H15" s="10"/>
      <c r="I15" s="44">
        <v>39561963</v>
      </c>
      <c r="J15" s="2"/>
      <c r="K15" s="2"/>
      <c r="L15" s="2"/>
      <c r="M15" s="2"/>
      <c r="N15" s="2"/>
      <c r="O15" s="2"/>
      <c r="P15" s="2"/>
      <c r="Q15" s="2"/>
      <c r="R15" s="39"/>
    </row>
    <row r="16" spans="1:18" ht="16" customHeight="1">
      <c r="A16" s="2"/>
      <c r="B16" s="198"/>
      <c r="C16" s="10"/>
      <c r="D16" s="10"/>
      <c r="E16" s="10"/>
      <c r="F16" s="10"/>
      <c r="G16" s="9"/>
      <c r="H16" s="10"/>
      <c r="I16" s="6"/>
      <c r="J16" s="2"/>
      <c r="K16" s="2"/>
      <c r="L16" s="2"/>
      <c r="M16" s="2"/>
      <c r="N16" s="2"/>
      <c r="O16" s="2"/>
      <c r="P16" s="2"/>
      <c r="Q16" s="2"/>
      <c r="R16" s="39"/>
    </row>
    <row r="17" spans="1:18" ht="16" customHeight="1">
      <c r="A17" s="11" t="s">
        <v>14</v>
      </c>
      <c r="B17" s="194">
        <v>1</v>
      </c>
      <c r="C17" s="12">
        <v>852869071</v>
      </c>
      <c r="D17" s="10"/>
      <c r="E17" s="55">
        <v>673122207</v>
      </c>
      <c r="F17" s="168">
        <v>353132995</v>
      </c>
      <c r="G17" s="52">
        <v>44.35</v>
      </c>
      <c r="H17" s="195">
        <v>238907963</v>
      </c>
      <c r="I17" s="64">
        <v>113343656</v>
      </c>
      <c r="J17" s="2"/>
      <c r="K17" s="113"/>
      <c r="L17" s="115"/>
      <c r="M17" s="115"/>
      <c r="N17" s="115"/>
      <c r="O17" s="197"/>
      <c r="P17" s="88"/>
      <c r="Q17" s="2"/>
      <c r="R17" s="39"/>
    </row>
    <row r="18" spans="1:18" ht="16" customHeight="1">
      <c r="A18" s="11" t="s">
        <v>14</v>
      </c>
      <c r="B18" s="194">
        <v>2</v>
      </c>
      <c r="C18" s="12">
        <v>661929713</v>
      </c>
      <c r="D18" s="10"/>
      <c r="E18" s="64">
        <v>661929713</v>
      </c>
      <c r="F18" s="168">
        <v>221401935</v>
      </c>
      <c r="G18" s="52">
        <v>43.68</v>
      </c>
      <c r="H18" s="195">
        <v>166396316</v>
      </c>
      <c r="I18" s="64">
        <v>75890521</v>
      </c>
      <c r="J18" s="2"/>
      <c r="K18" s="201"/>
      <c r="L18" s="87"/>
      <c r="M18" s="87"/>
      <c r="N18" s="87"/>
      <c r="O18" s="89"/>
      <c r="P18" s="87"/>
      <c r="Q18" s="2"/>
      <c r="R18" s="39"/>
    </row>
    <row r="19" spans="1:18" ht="16" customHeight="1">
      <c r="A19" s="11" t="s">
        <v>14</v>
      </c>
      <c r="B19" s="194">
        <v>3</v>
      </c>
      <c r="C19" s="12">
        <v>727178855</v>
      </c>
      <c r="D19" s="10"/>
      <c r="E19" s="64">
        <v>727178855</v>
      </c>
      <c r="F19" s="168">
        <v>219935977</v>
      </c>
      <c r="G19" s="52">
        <v>40.840000000000003</v>
      </c>
      <c r="H19" s="195">
        <v>164473376</v>
      </c>
      <c r="I19" s="64">
        <v>81759541</v>
      </c>
      <c r="J19" s="2"/>
      <c r="K19" s="2"/>
      <c r="L19" s="2"/>
      <c r="M19" s="2"/>
      <c r="N19" s="2"/>
      <c r="O19" s="2"/>
      <c r="P19" s="2"/>
      <c r="Q19" s="2"/>
      <c r="R19" s="39"/>
    </row>
    <row r="20" spans="1:18" ht="16" customHeight="1">
      <c r="A20" s="17" t="s">
        <v>14</v>
      </c>
      <c r="B20" s="17" t="s">
        <v>93</v>
      </c>
      <c r="C20" s="196"/>
      <c r="D20" s="10"/>
      <c r="E20" s="2"/>
      <c r="F20" s="2"/>
      <c r="G20" s="9"/>
      <c r="H20" s="2"/>
      <c r="I20" s="44">
        <v>41769033</v>
      </c>
      <c r="J20" s="2"/>
      <c r="K20" s="2"/>
      <c r="L20" s="2"/>
      <c r="M20" s="2"/>
      <c r="N20" s="2"/>
      <c r="O20" s="2"/>
      <c r="P20" s="2"/>
      <c r="Q20" s="2"/>
      <c r="R20" s="39"/>
    </row>
    <row r="21" spans="1:18" ht="16" customHeight="1">
      <c r="A21" s="2"/>
      <c r="B21" s="198"/>
      <c r="C21" s="10"/>
      <c r="D21" s="10"/>
      <c r="E21" s="10"/>
      <c r="F21" s="10"/>
      <c r="G21" s="9"/>
      <c r="H21" s="10"/>
      <c r="I21" s="6"/>
      <c r="J21" s="2"/>
      <c r="K21" s="2"/>
      <c r="L21" s="2"/>
      <c r="M21" s="2"/>
      <c r="N21" s="2"/>
      <c r="O21" s="2"/>
      <c r="P21" s="2"/>
      <c r="Q21" s="2"/>
      <c r="R21" s="39"/>
    </row>
    <row r="22" spans="1:18" ht="16" customHeight="1">
      <c r="A22" s="11" t="s">
        <v>15</v>
      </c>
      <c r="B22" s="194">
        <v>1</v>
      </c>
      <c r="C22" s="12">
        <v>573046161</v>
      </c>
      <c r="D22" s="10"/>
      <c r="E22" s="64">
        <v>573046161</v>
      </c>
      <c r="F22" s="168">
        <v>311769129</v>
      </c>
      <c r="G22" s="52">
        <v>44.14</v>
      </c>
      <c r="H22" s="195">
        <v>176337633</v>
      </c>
      <c r="I22" s="64">
        <v>98981837</v>
      </c>
      <c r="J22" s="2"/>
      <c r="K22" s="2"/>
      <c r="L22" s="2"/>
      <c r="M22" s="2"/>
      <c r="N22" s="2"/>
      <c r="O22" s="2"/>
      <c r="P22" s="2"/>
      <c r="Q22" s="2"/>
      <c r="R22" s="39"/>
    </row>
    <row r="23" spans="1:18" ht="16" customHeight="1">
      <c r="A23" s="11" t="s">
        <v>15</v>
      </c>
      <c r="B23" s="194">
        <v>2</v>
      </c>
      <c r="C23" s="12">
        <v>703341445</v>
      </c>
      <c r="D23" s="10"/>
      <c r="E23" s="64">
        <v>703341445</v>
      </c>
      <c r="F23" s="168">
        <v>205480394</v>
      </c>
      <c r="G23" s="52">
        <v>45.67</v>
      </c>
      <c r="H23" s="195">
        <v>178861854</v>
      </c>
      <c r="I23" s="64">
        <v>37112446</v>
      </c>
      <c r="J23" s="2"/>
      <c r="K23" s="2"/>
      <c r="L23" s="2"/>
      <c r="M23" s="2"/>
      <c r="N23" s="2"/>
      <c r="O23" s="2"/>
      <c r="P23" s="2"/>
      <c r="Q23" s="2"/>
      <c r="R23" s="39"/>
    </row>
    <row r="24" spans="1:18" ht="16" customHeight="1">
      <c r="A24" s="11" t="s">
        <v>15</v>
      </c>
      <c r="B24" s="194">
        <v>3</v>
      </c>
      <c r="C24" s="12">
        <v>666470930</v>
      </c>
      <c r="D24" s="10"/>
      <c r="E24" s="64">
        <v>666470930</v>
      </c>
      <c r="F24" s="168">
        <v>214012125</v>
      </c>
      <c r="G24" s="52">
        <v>37.26</v>
      </c>
      <c r="H24" s="195">
        <v>141812492</v>
      </c>
      <c r="I24" s="64">
        <v>83598112</v>
      </c>
      <c r="J24" s="2"/>
      <c r="K24" s="2"/>
      <c r="L24" s="2"/>
      <c r="M24" s="2"/>
      <c r="N24" s="2"/>
      <c r="O24" s="2"/>
      <c r="P24" s="2"/>
      <c r="Q24" s="2"/>
      <c r="R24" s="39"/>
    </row>
    <row r="25" spans="1:18" ht="16" customHeight="1">
      <c r="A25" s="17" t="s">
        <v>15</v>
      </c>
      <c r="B25" s="17" t="s">
        <v>93</v>
      </c>
      <c r="C25" s="196"/>
      <c r="D25" s="10"/>
      <c r="E25" s="10"/>
      <c r="F25" s="10"/>
      <c r="G25" s="9"/>
      <c r="H25" s="10"/>
      <c r="I25" s="44">
        <v>28879405</v>
      </c>
      <c r="J25" s="2"/>
      <c r="K25" s="2"/>
      <c r="L25" s="2"/>
      <c r="M25" s="2"/>
      <c r="N25" s="2"/>
      <c r="O25" s="2"/>
      <c r="P25" s="2"/>
      <c r="Q25" s="2"/>
      <c r="R25" s="39"/>
    </row>
    <row r="26" spans="1:18" ht="16" customHeight="1">
      <c r="A26" s="2"/>
      <c r="B26" s="198"/>
      <c r="C26" s="10"/>
      <c r="D26" s="10"/>
      <c r="E26" s="10"/>
      <c r="F26" s="10"/>
      <c r="G26" s="9"/>
      <c r="H26" s="10"/>
      <c r="I26" s="6"/>
      <c r="J26" s="2"/>
      <c r="K26" s="2"/>
      <c r="L26" s="2"/>
      <c r="M26" s="2"/>
      <c r="N26" s="2"/>
      <c r="O26" s="2"/>
      <c r="P26" s="2"/>
      <c r="Q26" s="2"/>
      <c r="R26" s="39"/>
    </row>
    <row r="27" spans="1:18" ht="16" customHeight="1">
      <c r="A27" s="11" t="s">
        <v>16</v>
      </c>
      <c r="B27" s="194">
        <v>1</v>
      </c>
      <c r="C27" s="12">
        <v>611754513</v>
      </c>
      <c r="D27" s="10"/>
      <c r="E27" s="64">
        <v>611754513</v>
      </c>
      <c r="F27" s="168">
        <v>315805723</v>
      </c>
      <c r="G27" s="52">
        <v>39.22</v>
      </c>
      <c r="H27" s="195">
        <v>157867022</v>
      </c>
      <c r="I27" s="64">
        <v>99752869</v>
      </c>
      <c r="J27" s="2"/>
      <c r="K27" s="2"/>
      <c r="L27" s="2"/>
      <c r="M27" s="2"/>
      <c r="N27" s="2"/>
      <c r="O27" s="2"/>
      <c r="P27" s="2"/>
      <c r="Q27" s="2"/>
      <c r="R27" s="39"/>
    </row>
    <row r="28" spans="1:18" ht="16" customHeight="1">
      <c r="A28" s="11" t="s">
        <v>16</v>
      </c>
      <c r="B28" s="194">
        <v>2</v>
      </c>
      <c r="C28" s="12">
        <v>713926518</v>
      </c>
      <c r="D28" s="10"/>
      <c r="E28" s="64">
        <v>713926518</v>
      </c>
      <c r="F28" s="168">
        <v>314787683</v>
      </c>
      <c r="G28" s="52">
        <v>40.020000000000003</v>
      </c>
      <c r="H28" s="195">
        <v>144261286</v>
      </c>
      <c r="I28" s="64">
        <v>89834402</v>
      </c>
      <c r="J28" s="2"/>
      <c r="K28" s="2"/>
      <c r="L28" s="2"/>
      <c r="M28" s="2"/>
      <c r="N28" s="2"/>
      <c r="O28" s="2"/>
      <c r="P28" s="2"/>
      <c r="Q28" s="2"/>
      <c r="R28" s="39"/>
    </row>
    <row r="29" spans="1:18" ht="16" customHeight="1">
      <c r="A29" s="11" t="s">
        <v>16</v>
      </c>
      <c r="B29" s="194">
        <v>3</v>
      </c>
      <c r="C29" s="12">
        <v>800035818</v>
      </c>
      <c r="D29" s="10"/>
      <c r="E29" s="64">
        <v>800035818</v>
      </c>
      <c r="F29" s="168">
        <v>242597918</v>
      </c>
      <c r="G29" s="52">
        <v>38.82</v>
      </c>
      <c r="H29" s="195">
        <v>132591173</v>
      </c>
      <c r="I29" s="64">
        <v>83227051</v>
      </c>
      <c r="J29" s="2"/>
      <c r="K29" s="2"/>
      <c r="L29" s="2"/>
      <c r="M29" s="2"/>
      <c r="N29" s="2"/>
      <c r="O29" s="2"/>
      <c r="P29" s="2"/>
      <c r="Q29" s="2"/>
      <c r="R29" s="39"/>
    </row>
    <row r="30" spans="1:18" ht="16" customHeight="1">
      <c r="A30" s="17" t="s">
        <v>16</v>
      </c>
      <c r="B30" s="17" t="s">
        <v>93</v>
      </c>
      <c r="C30" s="196"/>
      <c r="D30" s="10"/>
      <c r="E30" s="10"/>
      <c r="F30" s="10"/>
      <c r="G30" s="9"/>
      <c r="H30" s="10"/>
      <c r="I30" s="44">
        <v>42511287</v>
      </c>
      <c r="J30" s="2"/>
      <c r="K30" s="2"/>
      <c r="L30" s="2"/>
      <c r="M30" s="2"/>
      <c r="N30" s="2"/>
      <c r="O30" s="2"/>
      <c r="P30" s="2"/>
      <c r="Q30" s="2"/>
      <c r="R30" s="39"/>
    </row>
    <row r="31" spans="1:18" ht="16" customHeight="1">
      <c r="A31" s="2"/>
      <c r="B31" s="198"/>
      <c r="C31" s="10"/>
      <c r="D31" s="10"/>
      <c r="E31" s="10"/>
      <c r="F31" s="10"/>
      <c r="G31" s="9"/>
      <c r="H31" s="10"/>
      <c r="I31" s="6"/>
      <c r="J31" s="2"/>
      <c r="K31" s="2"/>
      <c r="L31" s="2"/>
      <c r="M31" s="2"/>
      <c r="N31" s="2"/>
      <c r="O31" s="2"/>
      <c r="P31" s="2"/>
      <c r="Q31" s="2"/>
      <c r="R31" s="39"/>
    </row>
    <row r="32" spans="1:18" ht="16" customHeight="1">
      <c r="A32" s="11" t="s">
        <v>17</v>
      </c>
      <c r="B32" s="194">
        <v>1</v>
      </c>
      <c r="C32" s="12">
        <v>679382756</v>
      </c>
      <c r="D32" s="10"/>
      <c r="E32" s="64">
        <v>679382756</v>
      </c>
      <c r="F32" s="168">
        <v>269329523</v>
      </c>
      <c r="G32" s="52">
        <v>36.299999999999997</v>
      </c>
      <c r="H32" s="195">
        <v>131449286</v>
      </c>
      <c r="I32" s="64">
        <v>88459794</v>
      </c>
      <c r="J32" s="2"/>
      <c r="K32" s="2"/>
      <c r="L32" s="2"/>
      <c r="M32" s="2"/>
      <c r="N32" s="2"/>
      <c r="O32" s="2"/>
      <c r="P32" s="2"/>
      <c r="Q32" s="2"/>
      <c r="R32" s="39"/>
    </row>
    <row r="33" spans="1:18" ht="16" customHeight="1">
      <c r="A33" s="11" t="s">
        <v>17</v>
      </c>
      <c r="B33" s="194">
        <v>2</v>
      </c>
      <c r="C33" s="12">
        <v>656235836</v>
      </c>
      <c r="D33" s="10"/>
      <c r="E33" s="64">
        <v>656235836</v>
      </c>
      <c r="F33" s="168">
        <v>234359952</v>
      </c>
      <c r="G33" s="52">
        <v>39.049999999999997</v>
      </c>
      <c r="H33" s="195">
        <v>122179845</v>
      </c>
      <c r="I33" s="64">
        <v>78265454</v>
      </c>
      <c r="J33" s="2"/>
      <c r="K33" s="2"/>
      <c r="L33" s="2"/>
      <c r="M33" s="2"/>
      <c r="N33" s="2"/>
      <c r="O33" s="2"/>
      <c r="P33" s="2"/>
      <c r="Q33" s="2"/>
      <c r="R33" s="39"/>
    </row>
    <row r="34" spans="1:18" ht="16" customHeight="1">
      <c r="A34" s="11" t="s">
        <v>17</v>
      </c>
      <c r="B34" s="194">
        <v>3</v>
      </c>
      <c r="C34" s="12">
        <v>731867002</v>
      </c>
      <c r="D34" s="10"/>
      <c r="E34" s="64">
        <v>731867002</v>
      </c>
      <c r="F34" s="168">
        <v>204304831</v>
      </c>
      <c r="G34" s="52">
        <v>31.11</v>
      </c>
      <c r="H34" s="195">
        <v>113199369</v>
      </c>
      <c r="I34" s="64">
        <v>78334300</v>
      </c>
      <c r="J34" s="2"/>
      <c r="K34" s="2"/>
      <c r="L34" s="2"/>
      <c r="M34" s="2"/>
      <c r="N34" s="2"/>
      <c r="O34" s="2"/>
      <c r="P34" s="2"/>
      <c r="Q34" s="2"/>
      <c r="R34" s="39"/>
    </row>
    <row r="35" spans="1:18" ht="16" customHeight="1">
      <c r="A35" s="17" t="s">
        <v>17</v>
      </c>
      <c r="B35" s="17" t="s">
        <v>93</v>
      </c>
      <c r="C35" s="196"/>
      <c r="D35" s="10"/>
      <c r="E35" s="10"/>
      <c r="F35" s="10"/>
      <c r="G35" s="9"/>
      <c r="H35" s="10"/>
      <c r="I35" s="44">
        <v>35691128</v>
      </c>
      <c r="J35" s="2"/>
      <c r="K35" s="2"/>
      <c r="L35" s="2"/>
      <c r="M35" s="2"/>
      <c r="N35" s="2"/>
      <c r="O35" s="2"/>
      <c r="P35" s="2"/>
      <c r="Q35" s="2"/>
      <c r="R35" s="39"/>
    </row>
    <row r="36" spans="1:18" ht="16" customHeight="1">
      <c r="A36" s="2"/>
      <c r="B36" s="198"/>
      <c r="C36" s="10"/>
      <c r="D36" s="10"/>
      <c r="E36" s="10"/>
      <c r="F36" s="10"/>
      <c r="G36" s="9"/>
      <c r="H36" s="10"/>
      <c r="I36" s="6"/>
      <c r="J36" s="2"/>
      <c r="K36" s="2"/>
      <c r="L36" s="2"/>
      <c r="M36" s="2"/>
      <c r="N36" s="2"/>
      <c r="O36" s="2"/>
      <c r="P36" s="2"/>
      <c r="Q36" s="2"/>
      <c r="R36" s="39"/>
    </row>
    <row r="37" spans="1:18" ht="16" customHeight="1">
      <c r="A37" s="11" t="s">
        <v>18</v>
      </c>
      <c r="B37" s="194">
        <v>1</v>
      </c>
      <c r="C37" s="12">
        <v>611046441</v>
      </c>
      <c r="D37" s="10"/>
      <c r="E37" s="64">
        <v>611046441</v>
      </c>
      <c r="F37" s="168">
        <v>282976380</v>
      </c>
      <c r="G37" s="52">
        <v>39.67</v>
      </c>
      <c r="H37" s="195">
        <v>129457236</v>
      </c>
      <c r="I37" s="64">
        <v>81924095</v>
      </c>
      <c r="J37" s="2"/>
      <c r="K37" s="2"/>
      <c r="L37" s="2"/>
      <c r="M37" s="2"/>
      <c r="N37" s="2"/>
      <c r="O37" s="2"/>
      <c r="P37" s="2"/>
      <c r="Q37" s="2"/>
      <c r="R37" s="39"/>
    </row>
    <row r="38" spans="1:18" ht="16" customHeight="1">
      <c r="A38" s="11" t="s">
        <v>18</v>
      </c>
      <c r="B38" s="194">
        <v>2</v>
      </c>
      <c r="C38" s="12">
        <v>642752254</v>
      </c>
      <c r="D38" s="10"/>
      <c r="E38" s="64">
        <v>642752254</v>
      </c>
      <c r="F38" s="168">
        <v>286321050</v>
      </c>
      <c r="G38" s="52">
        <v>35.15</v>
      </c>
      <c r="H38" s="195">
        <v>148450354</v>
      </c>
      <c r="I38" s="64">
        <v>95982733</v>
      </c>
      <c r="J38" s="2"/>
      <c r="K38" s="2"/>
      <c r="L38" s="2"/>
      <c r="M38" s="2"/>
      <c r="N38" s="2"/>
      <c r="O38" s="2"/>
      <c r="P38" s="2"/>
      <c r="Q38" s="2"/>
      <c r="R38" s="39"/>
    </row>
    <row r="39" spans="1:18" ht="16" customHeight="1">
      <c r="A39" s="11" t="s">
        <v>18</v>
      </c>
      <c r="B39" s="194">
        <v>3</v>
      </c>
      <c r="C39" s="12">
        <v>801291327</v>
      </c>
      <c r="D39" s="10"/>
      <c r="E39" s="64">
        <v>801291327</v>
      </c>
      <c r="F39" s="168">
        <v>164868138</v>
      </c>
      <c r="G39" s="52">
        <v>32.56</v>
      </c>
      <c r="H39" s="195">
        <v>99172771</v>
      </c>
      <c r="I39" s="64">
        <v>63619172</v>
      </c>
      <c r="J39" s="2"/>
      <c r="K39" s="2"/>
      <c r="L39" s="2"/>
      <c r="M39" s="2"/>
      <c r="N39" s="2"/>
      <c r="O39" s="2"/>
      <c r="P39" s="2"/>
      <c r="Q39" s="2"/>
      <c r="R39" s="39"/>
    </row>
    <row r="40" spans="1:18" ht="16" customHeight="1">
      <c r="A40" s="17" t="s">
        <v>18</v>
      </c>
      <c r="B40" s="17" t="s">
        <v>93</v>
      </c>
      <c r="C40" s="196"/>
      <c r="D40" s="10"/>
      <c r="E40" s="10"/>
      <c r="F40" s="10"/>
      <c r="G40" s="9"/>
      <c r="H40" s="10"/>
      <c r="I40" s="44">
        <v>34555452</v>
      </c>
      <c r="J40" s="2"/>
      <c r="K40" s="2"/>
      <c r="L40" s="2"/>
      <c r="M40" s="2"/>
      <c r="N40" s="2"/>
      <c r="O40" s="2"/>
      <c r="P40" s="2"/>
      <c r="Q40" s="2"/>
      <c r="R40" s="39"/>
    </row>
    <row r="41" spans="1:18" ht="16" customHeight="1">
      <c r="A41" s="2"/>
      <c r="B41" s="198"/>
      <c r="C41" s="10"/>
      <c r="D41" s="10"/>
      <c r="E41" s="10"/>
      <c r="F41" s="10"/>
      <c r="G41" s="9"/>
      <c r="H41" s="10"/>
      <c r="I41" s="6"/>
      <c r="J41" s="2"/>
      <c r="K41" s="2"/>
      <c r="L41" s="2"/>
      <c r="M41" s="2"/>
      <c r="N41" s="2"/>
      <c r="O41" s="2"/>
      <c r="P41" s="2"/>
      <c r="Q41" s="2"/>
      <c r="R41" s="39"/>
    </row>
    <row r="42" spans="1:18" ht="16" customHeight="1">
      <c r="A42" s="11" t="s">
        <v>19</v>
      </c>
      <c r="B42" s="194">
        <v>1</v>
      </c>
      <c r="C42" s="12">
        <v>764384194</v>
      </c>
      <c r="D42" s="10"/>
      <c r="E42" s="64">
        <v>764384194</v>
      </c>
      <c r="F42" s="168">
        <v>178945968</v>
      </c>
      <c r="G42" s="52">
        <v>37.83</v>
      </c>
      <c r="H42" s="195">
        <v>81078501</v>
      </c>
      <c r="I42" s="64">
        <v>61176840</v>
      </c>
      <c r="J42" s="2"/>
      <c r="K42" s="2"/>
      <c r="L42" s="2"/>
      <c r="M42" s="2"/>
      <c r="N42" s="2"/>
      <c r="O42" s="2"/>
      <c r="P42" s="2"/>
      <c r="Q42" s="2"/>
      <c r="R42" s="39"/>
    </row>
    <row r="43" spans="1:18" ht="16" customHeight="1">
      <c r="A43" s="11" t="s">
        <v>19</v>
      </c>
      <c r="B43" s="194">
        <v>2</v>
      </c>
      <c r="C43" s="12">
        <v>774716778</v>
      </c>
      <c r="D43" s="10"/>
      <c r="E43" s="64">
        <v>774716778</v>
      </c>
      <c r="F43" s="168">
        <v>193093380</v>
      </c>
      <c r="G43" s="52">
        <v>34.549999999999997</v>
      </c>
      <c r="H43" s="195">
        <v>88859821</v>
      </c>
      <c r="I43" s="64">
        <v>67568388</v>
      </c>
      <c r="J43" s="2"/>
      <c r="K43" s="2"/>
      <c r="L43" s="2"/>
      <c r="M43" s="2"/>
      <c r="N43" s="2"/>
      <c r="O43" s="2"/>
      <c r="P43" s="2"/>
      <c r="Q43" s="2"/>
      <c r="R43" s="39"/>
    </row>
    <row r="44" spans="1:18" ht="16" customHeight="1">
      <c r="A44" s="11" t="s">
        <v>19</v>
      </c>
      <c r="B44" s="194">
        <v>3</v>
      </c>
      <c r="C44" s="12">
        <v>769648202</v>
      </c>
      <c r="D44" s="10"/>
      <c r="E44" s="64">
        <v>769648202</v>
      </c>
      <c r="F44" s="168">
        <v>212516702</v>
      </c>
      <c r="G44" s="52">
        <v>36.32</v>
      </c>
      <c r="H44" s="195">
        <v>101536584</v>
      </c>
      <c r="I44" s="64">
        <v>76188920</v>
      </c>
      <c r="J44" s="2"/>
      <c r="K44" s="2"/>
      <c r="L44" s="2"/>
      <c r="M44" s="2"/>
      <c r="N44" s="2"/>
      <c r="O44" s="2"/>
      <c r="P44" s="2"/>
      <c r="Q44" s="2"/>
      <c r="R44" s="39"/>
    </row>
    <row r="45" spans="1:18" ht="16" customHeight="1">
      <c r="A45" s="17" t="s">
        <v>19</v>
      </c>
      <c r="B45" s="17" t="s">
        <v>93</v>
      </c>
      <c r="C45" s="196"/>
      <c r="D45" s="10"/>
      <c r="E45" s="10"/>
      <c r="F45" s="10"/>
      <c r="G45" s="9"/>
      <c r="H45" s="10"/>
      <c r="I45" s="44">
        <v>29782983</v>
      </c>
      <c r="J45" s="2"/>
      <c r="K45" s="2"/>
      <c r="L45" s="2"/>
      <c r="M45" s="2"/>
      <c r="N45" s="2"/>
      <c r="O45" s="2"/>
      <c r="P45" s="2"/>
      <c r="Q45" s="2"/>
      <c r="R45" s="39"/>
    </row>
    <row r="46" spans="1:18" ht="16" customHeight="1">
      <c r="A46" s="2"/>
      <c r="B46" s="198"/>
      <c r="C46" s="10"/>
      <c r="D46" s="10"/>
      <c r="E46" s="10"/>
      <c r="F46" s="10"/>
      <c r="G46" s="9"/>
      <c r="H46" s="10"/>
      <c r="I46" s="6"/>
      <c r="J46" s="2"/>
      <c r="K46" s="2"/>
      <c r="L46" s="2"/>
      <c r="M46" s="2"/>
      <c r="N46" s="2"/>
      <c r="O46" s="2"/>
      <c r="P46" s="2"/>
      <c r="Q46" s="2"/>
      <c r="R46" s="39"/>
    </row>
    <row r="47" spans="1:18" ht="16" customHeight="1">
      <c r="A47" s="11" t="s">
        <v>20</v>
      </c>
      <c r="B47" s="194">
        <v>1</v>
      </c>
      <c r="C47" s="12">
        <v>696454802</v>
      </c>
      <c r="D47" s="10"/>
      <c r="E47" s="64">
        <v>696454802</v>
      </c>
      <c r="F47" s="168">
        <v>290183199</v>
      </c>
      <c r="G47" s="52">
        <v>32.17</v>
      </c>
      <c r="H47" s="195">
        <v>183979488</v>
      </c>
      <c r="I47" s="64">
        <v>113036808</v>
      </c>
      <c r="J47" s="2"/>
      <c r="K47" s="2"/>
      <c r="L47" s="2"/>
      <c r="M47" s="2"/>
      <c r="N47" s="2"/>
      <c r="O47" s="2"/>
      <c r="P47" s="2"/>
      <c r="Q47" s="2"/>
      <c r="R47" s="39"/>
    </row>
    <row r="48" spans="1:18" ht="16" customHeight="1">
      <c r="A48" s="11" t="s">
        <v>20</v>
      </c>
      <c r="B48" s="194">
        <v>2</v>
      </c>
      <c r="C48" s="12">
        <v>715157005</v>
      </c>
      <c r="D48" s="10"/>
      <c r="E48" s="64">
        <v>715157005</v>
      </c>
      <c r="F48" s="168">
        <v>303159307</v>
      </c>
      <c r="G48" s="52">
        <v>33.94</v>
      </c>
      <c r="H48" s="195">
        <v>188575140</v>
      </c>
      <c r="I48" s="64">
        <v>114596892</v>
      </c>
      <c r="J48" s="2"/>
      <c r="K48" s="2"/>
      <c r="L48" s="2"/>
      <c r="M48" s="2"/>
      <c r="N48" s="2"/>
      <c r="O48" s="2"/>
      <c r="P48" s="2"/>
      <c r="Q48" s="2"/>
      <c r="R48" s="39"/>
    </row>
    <row r="49" spans="1:18" ht="16" customHeight="1">
      <c r="A49" s="11" t="s">
        <v>20</v>
      </c>
      <c r="B49" s="194">
        <v>3</v>
      </c>
      <c r="C49" s="12">
        <v>715650932</v>
      </c>
      <c r="D49" s="10"/>
      <c r="E49" s="64">
        <v>715650932</v>
      </c>
      <c r="F49" s="168">
        <v>330589353</v>
      </c>
      <c r="G49" s="52">
        <v>37.979999999999997</v>
      </c>
      <c r="H49" s="195">
        <v>202376709</v>
      </c>
      <c r="I49" s="64">
        <v>118523319</v>
      </c>
      <c r="J49" s="2"/>
      <c r="K49" s="2"/>
      <c r="L49" s="2"/>
      <c r="M49" s="2"/>
      <c r="N49" s="2"/>
      <c r="O49" s="2"/>
      <c r="P49" s="2"/>
      <c r="Q49" s="2"/>
      <c r="R49" s="39"/>
    </row>
    <row r="50" spans="1:18" ht="16" customHeight="1">
      <c r="A50" s="17" t="s">
        <v>20</v>
      </c>
      <c r="B50" s="17" t="s">
        <v>93</v>
      </c>
      <c r="C50" s="196"/>
      <c r="D50" s="10"/>
      <c r="E50" s="10"/>
      <c r="F50" s="10"/>
      <c r="G50" s="9"/>
      <c r="H50" s="10"/>
      <c r="I50" s="44">
        <v>46801760</v>
      </c>
      <c r="J50" s="2"/>
      <c r="K50" s="2"/>
      <c r="L50" s="2"/>
      <c r="M50" s="2"/>
      <c r="N50" s="2"/>
      <c r="O50" s="2"/>
      <c r="P50" s="2"/>
      <c r="Q50" s="2"/>
      <c r="R50" s="39"/>
    </row>
    <row r="51" spans="1:18" ht="16" customHeight="1">
      <c r="A51" s="2"/>
      <c r="B51" s="198"/>
      <c r="C51" s="10"/>
      <c r="D51" s="10"/>
      <c r="E51" s="10"/>
      <c r="F51" s="10"/>
      <c r="G51" s="9"/>
      <c r="H51" s="10"/>
      <c r="I51" s="6"/>
      <c r="J51" s="2"/>
      <c r="K51" s="2"/>
      <c r="L51" s="2"/>
      <c r="M51" s="2"/>
      <c r="N51" s="2"/>
      <c r="O51" s="2"/>
      <c r="P51" s="2"/>
      <c r="Q51" s="2"/>
      <c r="R51" s="39"/>
    </row>
    <row r="52" spans="1:18" ht="16" customHeight="1">
      <c r="A52" s="11" t="s">
        <v>21</v>
      </c>
      <c r="B52" s="194">
        <v>1</v>
      </c>
      <c r="C52" s="12">
        <v>575782558</v>
      </c>
      <c r="D52" s="10"/>
      <c r="E52" s="64">
        <v>575782558</v>
      </c>
      <c r="F52" s="168">
        <v>287114483</v>
      </c>
      <c r="G52" s="52">
        <v>45.81</v>
      </c>
      <c r="H52" s="195">
        <v>158711607</v>
      </c>
      <c r="I52" s="64">
        <v>92530711</v>
      </c>
      <c r="J52" s="2"/>
      <c r="K52" s="2"/>
      <c r="L52" s="2"/>
      <c r="M52" s="2"/>
      <c r="N52" s="2"/>
      <c r="O52" s="2"/>
      <c r="P52" s="2"/>
      <c r="Q52" s="2"/>
      <c r="R52" s="39"/>
    </row>
    <row r="53" spans="1:18" ht="16" customHeight="1">
      <c r="A53" s="11" t="s">
        <v>21</v>
      </c>
      <c r="B53" s="194">
        <v>2</v>
      </c>
      <c r="C53" s="12">
        <v>534738060</v>
      </c>
      <c r="D53" s="10"/>
      <c r="E53" s="64">
        <v>534738060</v>
      </c>
      <c r="F53" s="168">
        <v>215886054</v>
      </c>
      <c r="G53" s="52">
        <v>42.64</v>
      </c>
      <c r="H53" s="195">
        <v>134767000</v>
      </c>
      <c r="I53" s="64">
        <v>78641081</v>
      </c>
      <c r="J53" s="2"/>
      <c r="K53" s="2"/>
      <c r="L53" s="2"/>
      <c r="M53" s="2"/>
      <c r="N53" s="2"/>
      <c r="O53" s="2"/>
      <c r="P53" s="2"/>
      <c r="Q53" s="2"/>
      <c r="R53" s="39"/>
    </row>
    <row r="54" spans="1:18" ht="16" customHeight="1">
      <c r="A54" s="11" t="s">
        <v>21</v>
      </c>
      <c r="B54" s="194">
        <v>3</v>
      </c>
      <c r="C54" s="12">
        <v>763610303</v>
      </c>
      <c r="D54" s="10"/>
      <c r="E54" s="64">
        <v>763610303</v>
      </c>
      <c r="F54" s="168">
        <v>320342079</v>
      </c>
      <c r="G54" s="52">
        <v>42.02</v>
      </c>
      <c r="H54" s="195">
        <v>186966635</v>
      </c>
      <c r="I54" s="64">
        <v>111666340</v>
      </c>
      <c r="J54" s="2"/>
      <c r="K54" s="2"/>
      <c r="L54" s="2"/>
      <c r="M54" s="2"/>
      <c r="N54" s="2"/>
      <c r="O54" s="2"/>
      <c r="P54" s="2"/>
      <c r="Q54" s="2"/>
      <c r="R54" s="39"/>
    </row>
    <row r="55" spans="1:18" ht="16" customHeight="1">
      <c r="A55" s="17" t="s">
        <v>21</v>
      </c>
      <c r="B55" s="17" t="s">
        <v>93</v>
      </c>
      <c r="C55" s="196"/>
      <c r="D55" s="10"/>
      <c r="E55" s="10"/>
      <c r="F55" s="10"/>
      <c r="G55" s="9"/>
      <c r="H55" s="10"/>
      <c r="I55" s="44">
        <v>43889295</v>
      </c>
      <c r="J55" s="2"/>
      <c r="K55" s="2"/>
      <c r="L55" s="2"/>
      <c r="M55" s="2"/>
      <c r="N55" s="2"/>
      <c r="O55" s="2"/>
      <c r="P55" s="2"/>
      <c r="Q55" s="2"/>
      <c r="R55" s="39"/>
    </row>
    <row r="56" spans="1:18" ht="16" customHeight="1">
      <c r="A56" s="2"/>
      <c r="B56" s="198"/>
      <c r="C56" s="10"/>
      <c r="D56" s="10"/>
      <c r="E56" s="10"/>
      <c r="F56" s="10"/>
      <c r="G56" s="9"/>
      <c r="H56" s="10"/>
      <c r="I56" s="6"/>
      <c r="J56" s="2"/>
      <c r="K56" s="2"/>
      <c r="L56" s="2"/>
      <c r="M56" s="2"/>
      <c r="N56" s="2"/>
      <c r="O56" s="2"/>
      <c r="P56" s="2"/>
      <c r="Q56" s="2"/>
      <c r="R56" s="39"/>
    </row>
    <row r="57" spans="1:18" ht="16" customHeight="1">
      <c r="A57" s="11" t="s">
        <v>22</v>
      </c>
      <c r="B57" s="194">
        <v>1</v>
      </c>
      <c r="C57" s="12">
        <v>1049389468</v>
      </c>
      <c r="D57" s="10"/>
      <c r="E57" s="55">
        <v>622213901</v>
      </c>
      <c r="F57" s="168">
        <v>222761263</v>
      </c>
      <c r="G57" s="52">
        <v>35.39</v>
      </c>
      <c r="H57" s="195">
        <v>143185862</v>
      </c>
      <c r="I57" s="64">
        <v>92054282</v>
      </c>
      <c r="J57" s="2"/>
      <c r="K57" s="2"/>
      <c r="L57" s="2"/>
      <c r="M57" s="2"/>
      <c r="N57" s="2"/>
      <c r="O57" s="2"/>
      <c r="P57" s="2"/>
      <c r="Q57" s="2"/>
      <c r="R57" s="39"/>
    </row>
    <row r="58" spans="1:18" ht="16" customHeight="1">
      <c r="A58" s="11" t="s">
        <v>22</v>
      </c>
      <c r="B58" s="194">
        <v>2</v>
      </c>
      <c r="C58" s="12">
        <v>815493581</v>
      </c>
      <c r="D58" s="10"/>
      <c r="E58" s="55">
        <v>632101163</v>
      </c>
      <c r="F58" s="168">
        <v>272515965</v>
      </c>
      <c r="G58" s="52">
        <v>39.28</v>
      </c>
      <c r="H58" s="195">
        <v>164365283</v>
      </c>
      <c r="I58" s="64">
        <v>101940011</v>
      </c>
      <c r="J58" s="2"/>
      <c r="K58" s="2"/>
      <c r="L58" s="2"/>
      <c r="M58" s="2"/>
      <c r="N58" s="2"/>
      <c r="O58" s="2"/>
      <c r="P58" s="2"/>
      <c r="Q58" s="2"/>
      <c r="R58" s="39"/>
    </row>
    <row r="59" spans="1:18" ht="16" customHeight="1">
      <c r="A59" s="11" t="s">
        <v>22</v>
      </c>
      <c r="B59" s="194">
        <v>3</v>
      </c>
      <c r="C59" s="12">
        <v>863505054</v>
      </c>
      <c r="D59" s="10"/>
      <c r="E59" s="64">
        <v>863505054</v>
      </c>
      <c r="F59" s="168">
        <v>340242218</v>
      </c>
      <c r="G59" s="52">
        <v>38.85</v>
      </c>
      <c r="H59" s="195">
        <v>208992350</v>
      </c>
      <c r="I59" s="64">
        <v>122700551</v>
      </c>
      <c r="J59" s="2"/>
      <c r="K59" s="2"/>
      <c r="L59" s="2"/>
      <c r="M59" s="2"/>
      <c r="N59" s="2"/>
      <c r="O59" s="2"/>
      <c r="P59" s="2"/>
      <c r="Q59" s="2"/>
      <c r="R59" s="39"/>
    </row>
    <row r="60" spans="1:18" ht="16" customHeight="1">
      <c r="A60" s="17" t="s">
        <v>22</v>
      </c>
      <c r="B60" s="17" t="s">
        <v>93</v>
      </c>
      <c r="C60" s="196"/>
      <c r="D60" s="10"/>
      <c r="E60" s="10"/>
      <c r="F60" s="10"/>
      <c r="G60" s="9"/>
      <c r="H60" s="10"/>
      <c r="I60" s="44">
        <v>54227919</v>
      </c>
      <c r="J60" s="2"/>
      <c r="K60" s="2"/>
      <c r="L60" s="2"/>
      <c r="M60" s="2"/>
      <c r="N60" s="2"/>
      <c r="O60" s="2"/>
      <c r="P60" s="2"/>
      <c r="Q60" s="2"/>
      <c r="R60" s="39"/>
    </row>
    <row r="61" spans="1:18" ht="16" customHeight="1">
      <c r="A61" s="2"/>
      <c r="B61" s="198"/>
      <c r="C61" s="10"/>
      <c r="D61" s="10"/>
      <c r="E61" s="10"/>
      <c r="F61" s="10"/>
      <c r="G61" s="9"/>
      <c r="H61" s="10"/>
      <c r="I61" s="6"/>
      <c r="J61" s="2"/>
      <c r="K61" s="2"/>
      <c r="L61" s="2"/>
      <c r="M61" s="2"/>
      <c r="N61" s="2"/>
      <c r="O61" s="2"/>
      <c r="P61" s="2"/>
      <c r="Q61" s="2"/>
      <c r="R61" s="39"/>
    </row>
    <row r="62" spans="1:18" ht="16" customHeight="1">
      <c r="A62" s="11" t="s">
        <v>23</v>
      </c>
      <c r="B62" s="194">
        <v>1</v>
      </c>
      <c r="C62" s="12">
        <v>755775673</v>
      </c>
      <c r="D62" s="10"/>
      <c r="E62" s="64">
        <v>755775673</v>
      </c>
      <c r="F62" s="168">
        <v>259132974</v>
      </c>
      <c r="G62" s="52">
        <v>36.770000000000003</v>
      </c>
      <c r="H62" s="195">
        <v>161553873</v>
      </c>
      <c r="I62" s="64">
        <v>96360790</v>
      </c>
      <c r="J62" s="2"/>
      <c r="K62" s="2"/>
      <c r="L62" s="2"/>
      <c r="M62" s="2"/>
      <c r="N62" s="2"/>
      <c r="O62" s="2"/>
      <c r="P62" s="2"/>
      <c r="Q62" s="2"/>
      <c r="R62" s="39"/>
    </row>
    <row r="63" spans="1:18" ht="16" customHeight="1">
      <c r="A63" s="11" t="s">
        <v>23</v>
      </c>
      <c r="B63" s="194">
        <v>2</v>
      </c>
      <c r="C63" s="12">
        <v>640489393</v>
      </c>
      <c r="D63" s="10"/>
      <c r="E63" s="64">
        <v>640489393</v>
      </c>
      <c r="F63" s="168">
        <v>246530861</v>
      </c>
      <c r="G63" s="52">
        <v>41.59</v>
      </c>
      <c r="H63" s="195">
        <v>145748611</v>
      </c>
      <c r="I63" s="64">
        <v>85147294</v>
      </c>
      <c r="J63" s="2"/>
      <c r="K63" s="2"/>
      <c r="L63" s="2"/>
      <c r="M63" s="2"/>
      <c r="N63" s="2"/>
      <c r="O63" s="2"/>
      <c r="P63" s="2"/>
      <c r="Q63" s="2"/>
      <c r="R63" s="39"/>
    </row>
    <row r="64" spans="1:18" ht="16" customHeight="1">
      <c r="A64" s="11" t="s">
        <v>23</v>
      </c>
      <c r="B64" s="194">
        <v>3</v>
      </c>
      <c r="C64" s="12">
        <v>694136827</v>
      </c>
      <c r="D64" s="10"/>
      <c r="E64" s="64">
        <v>694136827</v>
      </c>
      <c r="F64" s="168">
        <v>290991041</v>
      </c>
      <c r="G64" s="52">
        <v>35.22</v>
      </c>
      <c r="H64" s="195">
        <v>183769894</v>
      </c>
      <c r="I64" s="64">
        <v>111287048</v>
      </c>
      <c r="J64" s="2"/>
      <c r="K64" s="2"/>
      <c r="L64" s="2"/>
      <c r="M64" s="2"/>
      <c r="N64" s="2"/>
      <c r="O64" s="2"/>
      <c r="P64" s="2"/>
      <c r="Q64" s="2"/>
      <c r="R64" s="39"/>
    </row>
    <row r="65" spans="1:18" ht="16" customHeight="1">
      <c r="A65" s="11" t="s">
        <v>23</v>
      </c>
      <c r="B65" s="194">
        <v>4</v>
      </c>
      <c r="C65" s="12">
        <v>707459718</v>
      </c>
      <c r="D65" s="10"/>
      <c r="E65" s="64">
        <v>707459718</v>
      </c>
      <c r="F65" s="168">
        <v>330280387</v>
      </c>
      <c r="G65" s="52">
        <v>39.92</v>
      </c>
      <c r="H65" s="195">
        <v>195862250</v>
      </c>
      <c r="I65" s="64">
        <v>117802261</v>
      </c>
      <c r="J65" s="2"/>
      <c r="K65" s="2"/>
      <c r="L65" s="2"/>
      <c r="M65" s="2"/>
      <c r="N65" s="2"/>
      <c r="O65" s="2"/>
      <c r="P65" s="2"/>
      <c r="Q65" s="2"/>
      <c r="R65" s="39"/>
    </row>
    <row r="66" spans="1:18" ht="16" customHeight="1">
      <c r="A66" s="17" t="s">
        <v>23</v>
      </c>
      <c r="B66" s="17" t="s">
        <v>93</v>
      </c>
      <c r="C66" s="196"/>
      <c r="D66" s="10"/>
      <c r="E66" s="10"/>
      <c r="F66" s="10"/>
      <c r="G66" s="9"/>
      <c r="H66" s="10"/>
      <c r="I66" s="44">
        <v>63137205</v>
      </c>
      <c r="J66" s="2"/>
      <c r="K66" s="2"/>
      <c r="L66" s="2"/>
      <c r="M66" s="2"/>
      <c r="N66" s="2"/>
      <c r="O66" s="2"/>
      <c r="P66" s="2"/>
      <c r="Q66" s="2"/>
      <c r="R66" s="39"/>
    </row>
    <row r="67" spans="1:18" ht="16" customHeight="1">
      <c r="A67" s="2"/>
      <c r="B67" s="198"/>
      <c r="C67" s="10"/>
      <c r="D67" s="10"/>
      <c r="E67" s="10"/>
      <c r="F67" s="10"/>
      <c r="G67" s="9"/>
      <c r="H67" s="10"/>
      <c r="I67" s="6"/>
      <c r="J67" s="2"/>
      <c r="K67" s="2"/>
      <c r="L67" s="2"/>
      <c r="M67" s="2"/>
      <c r="N67" s="2"/>
      <c r="O67" s="2"/>
      <c r="P67" s="2"/>
      <c r="Q67" s="2"/>
      <c r="R67" s="39"/>
    </row>
    <row r="68" spans="1:18" ht="16" customHeight="1">
      <c r="A68" s="11" t="s">
        <v>24</v>
      </c>
      <c r="B68" s="194">
        <v>1</v>
      </c>
      <c r="C68" s="12">
        <v>653727428</v>
      </c>
      <c r="D68" s="10"/>
      <c r="E68" s="64">
        <v>653727428</v>
      </c>
      <c r="F68" s="168">
        <v>292256328</v>
      </c>
      <c r="G68" s="52">
        <v>39.64</v>
      </c>
      <c r="H68" s="195">
        <v>177787708</v>
      </c>
      <c r="I68" s="64">
        <v>104858746</v>
      </c>
      <c r="J68" s="2"/>
      <c r="K68" s="2"/>
      <c r="L68" s="2"/>
      <c r="M68" s="2"/>
      <c r="N68" s="2"/>
      <c r="O68" s="2"/>
      <c r="P68" s="2"/>
      <c r="Q68" s="2"/>
      <c r="R68" s="39"/>
    </row>
    <row r="69" spans="1:18" ht="16" customHeight="1">
      <c r="A69" s="11" t="s">
        <v>24</v>
      </c>
      <c r="B69" s="194">
        <v>2</v>
      </c>
      <c r="C69" s="12">
        <v>743982471</v>
      </c>
      <c r="D69" s="10"/>
      <c r="E69" s="64">
        <v>743982471</v>
      </c>
      <c r="F69" s="168">
        <v>359330938</v>
      </c>
      <c r="G69" s="52">
        <v>43.16</v>
      </c>
      <c r="H69" s="195">
        <v>207501352</v>
      </c>
      <c r="I69" s="64">
        <v>114159653</v>
      </c>
      <c r="J69" s="2"/>
      <c r="K69" s="2"/>
      <c r="L69" s="2"/>
      <c r="M69" s="2"/>
      <c r="N69" s="2"/>
      <c r="O69" s="2"/>
      <c r="P69" s="2"/>
      <c r="Q69" s="2"/>
      <c r="R69" s="39"/>
    </row>
    <row r="70" spans="1:18" ht="16" customHeight="1">
      <c r="A70" s="11" t="s">
        <v>24</v>
      </c>
      <c r="B70" s="194">
        <v>3</v>
      </c>
      <c r="C70" s="12">
        <v>829676787</v>
      </c>
      <c r="D70" s="10"/>
      <c r="E70" s="64">
        <v>829676787</v>
      </c>
      <c r="F70" s="168">
        <v>378370541</v>
      </c>
      <c r="G70" s="52">
        <v>42.07</v>
      </c>
      <c r="H70" s="195">
        <v>217162523</v>
      </c>
      <c r="I70" s="64">
        <v>122577623</v>
      </c>
      <c r="J70" s="2"/>
      <c r="K70" s="2"/>
      <c r="L70" s="2"/>
      <c r="M70" s="2"/>
      <c r="N70" s="2"/>
      <c r="O70" s="2"/>
      <c r="P70" s="2"/>
      <c r="Q70" s="2"/>
      <c r="R70" s="39"/>
    </row>
    <row r="71" spans="1:18" ht="16" customHeight="1">
      <c r="A71" s="17" t="s">
        <v>24</v>
      </c>
      <c r="B71" s="17" t="s">
        <v>93</v>
      </c>
      <c r="C71" s="196"/>
      <c r="D71" s="10"/>
      <c r="E71" s="10"/>
      <c r="F71" s="10"/>
      <c r="G71" s="9"/>
      <c r="H71" s="10"/>
      <c r="I71" s="44">
        <v>53752029</v>
      </c>
      <c r="J71" s="2"/>
      <c r="K71" s="2"/>
      <c r="L71" s="2"/>
      <c r="M71" s="2"/>
      <c r="N71" s="2"/>
      <c r="O71" s="2"/>
      <c r="P71" s="2"/>
      <c r="Q71" s="2"/>
      <c r="R71" s="39"/>
    </row>
    <row r="72" spans="1:18" ht="16" customHeight="1">
      <c r="A72" s="2"/>
      <c r="B72" s="198"/>
      <c r="C72" s="10"/>
      <c r="D72" s="10"/>
      <c r="E72" s="10"/>
      <c r="F72" s="10"/>
      <c r="G72" s="9"/>
      <c r="H72" s="10"/>
      <c r="I72" s="6"/>
      <c r="J72" s="2"/>
      <c r="K72" s="2"/>
      <c r="L72" s="2"/>
      <c r="M72" s="2"/>
      <c r="N72" s="2"/>
      <c r="O72" s="2"/>
      <c r="P72" s="2"/>
      <c r="Q72" s="2"/>
      <c r="R72" s="39"/>
    </row>
    <row r="73" spans="1:18" ht="16" customHeight="1">
      <c r="A73" s="11" t="s">
        <v>25</v>
      </c>
      <c r="B73" s="194">
        <v>1</v>
      </c>
      <c r="C73" s="12">
        <v>637467514</v>
      </c>
      <c r="D73" s="10"/>
      <c r="E73" s="64">
        <v>637467514</v>
      </c>
      <c r="F73" s="168">
        <v>317144260</v>
      </c>
      <c r="G73" s="52">
        <v>35.909999999999997</v>
      </c>
      <c r="H73" s="195">
        <v>201905822</v>
      </c>
      <c r="I73" s="64">
        <v>118300752</v>
      </c>
      <c r="J73" s="2"/>
      <c r="K73" s="2"/>
      <c r="L73" s="2"/>
      <c r="M73" s="2"/>
      <c r="N73" s="2"/>
      <c r="O73" s="2"/>
      <c r="P73" s="2"/>
      <c r="Q73" s="2"/>
      <c r="R73" s="39"/>
    </row>
    <row r="74" spans="1:18" ht="16" customHeight="1">
      <c r="A74" s="11" t="s">
        <v>25</v>
      </c>
      <c r="B74" s="194">
        <v>2</v>
      </c>
      <c r="C74" s="12">
        <v>598493269</v>
      </c>
      <c r="D74" s="10"/>
      <c r="E74" s="64">
        <v>598493269</v>
      </c>
      <c r="F74" s="168">
        <v>242525929</v>
      </c>
      <c r="G74" s="52">
        <v>39.35</v>
      </c>
      <c r="H74" s="195">
        <v>150899895</v>
      </c>
      <c r="I74" s="64">
        <v>85918609</v>
      </c>
      <c r="J74" s="2"/>
      <c r="K74" s="2"/>
      <c r="L74" s="2"/>
      <c r="M74" s="2"/>
      <c r="N74" s="2"/>
      <c r="O74" s="2"/>
      <c r="P74" s="2"/>
      <c r="Q74" s="2"/>
      <c r="R74" s="39"/>
    </row>
    <row r="75" spans="1:18" ht="16" customHeight="1">
      <c r="A75" s="11" t="s">
        <v>25</v>
      </c>
      <c r="B75" s="194">
        <v>3</v>
      </c>
      <c r="C75" s="12">
        <v>798383909</v>
      </c>
      <c r="D75" s="10"/>
      <c r="E75" s="64">
        <v>798383909</v>
      </c>
      <c r="F75" s="168">
        <v>361004381</v>
      </c>
      <c r="G75" s="52">
        <v>44.54</v>
      </c>
      <c r="H75" s="195">
        <v>203178097</v>
      </c>
      <c r="I75" s="64">
        <v>111338787</v>
      </c>
      <c r="J75" s="2"/>
      <c r="K75" s="2"/>
      <c r="L75" s="2"/>
      <c r="M75" s="2"/>
      <c r="N75" s="2"/>
      <c r="O75" s="2"/>
      <c r="P75" s="2"/>
      <c r="Q75" s="2"/>
      <c r="R75" s="39"/>
    </row>
    <row r="76" spans="1:18" ht="16" customHeight="1">
      <c r="A76" s="17" t="s">
        <v>25</v>
      </c>
      <c r="B76" s="17" t="s">
        <v>93</v>
      </c>
      <c r="C76" s="196"/>
      <c r="D76" s="10"/>
      <c r="E76" s="10"/>
      <c r="F76" s="10"/>
      <c r="G76" s="9"/>
      <c r="H76" s="10"/>
      <c r="I76" s="44">
        <v>46389251</v>
      </c>
      <c r="J76" s="2"/>
      <c r="K76" s="2"/>
      <c r="L76" s="2"/>
      <c r="M76" s="2"/>
      <c r="N76" s="2"/>
      <c r="O76" s="2"/>
      <c r="P76" s="2"/>
      <c r="Q76" s="2"/>
      <c r="R76" s="39"/>
    </row>
    <row r="77" spans="1:18" ht="16" customHeight="1">
      <c r="A77" s="2"/>
      <c r="B77" s="198"/>
      <c r="C77" s="10"/>
      <c r="D77" s="10"/>
      <c r="E77" s="10"/>
      <c r="F77" s="10"/>
      <c r="G77" s="9"/>
      <c r="H77" s="10"/>
      <c r="I77" s="6"/>
      <c r="J77" s="2"/>
      <c r="K77" s="2"/>
      <c r="L77" s="2"/>
      <c r="M77" s="2"/>
      <c r="N77" s="2"/>
      <c r="O77" s="2"/>
      <c r="P77" s="2"/>
      <c r="Q77" s="2"/>
      <c r="R77" s="39"/>
    </row>
    <row r="78" spans="1:18" ht="16" customHeight="1">
      <c r="A78" s="11" t="s">
        <v>26</v>
      </c>
      <c r="B78" s="194">
        <v>1</v>
      </c>
      <c r="C78" s="12">
        <v>520254348</v>
      </c>
      <c r="D78" s="10"/>
      <c r="E78" s="64">
        <v>520254348</v>
      </c>
      <c r="F78" s="168">
        <v>260535584</v>
      </c>
      <c r="G78" s="52">
        <v>43.08</v>
      </c>
      <c r="H78" s="195">
        <v>159561753</v>
      </c>
      <c r="I78" s="64">
        <v>89242242</v>
      </c>
      <c r="J78" s="2"/>
      <c r="K78" s="2"/>
      <c r="L78" s="2"/>
      <c r="M78" s="2"/>
      <c r="N78" s="2"/>
      <c r="O78" s="2"/>
      <c r="P78" s="2"/>
      <c r="Q78" s="2"/>
      <c r="R78" s="39"/>
    </row>
    <row r="79" spans="1:18" ht="16" customHeight="1">
      <c r="A79" s="11" t="s">
        <v>26</v>
      </c>
      <c r="B79" s="194">
        <v>2</v>
      </c>
      <c r="C79" s="12">
        <v>650738248</v>
      </c>
      <c r="D79" s="10"/>
      <c r="E79" s="64">
        <v>650738248</v>
      </c>
      <c r="F79" s="168">
        <v>306507439</v>
      </c>
      <c r="G79" s="52">
        <v>38.799999999999997</v>
      </c>
      <c r="H79" s="195">
        <v>189756472</v>
      </c>
      <c r="I79" s="64">
        <v>106558694</v>
      </c>
      <c r="J79" s="2"/>
      <c r="K79" s="2"/>
      <c r="L79" s="2"/>
      <c r="M79" s="2"/>
      <c r="N79" s="2"/>
      <c r="O79" s="2"/>
      <c r="P79" s="2"/>
      <c r="Q79" s="2"/>
      <c r="R79" s="39"/>
    </row>
    <row r="80" spans="1:18" ht="16" customHeight="1">
      <c r="A80" s="11" t="s">
        <v>26</v>
      </c>
      <c r="B80" s="194">
        <v>3</v>
      </c>
      <c r="C80" s="12">
        <v>800151259</v>
      </c>
      <c r="D80" s="10"/>
      <c r="E80" s="64">
        <v>800151259</v>
      </c>
      <c r="F80" s="168">
        <v>362501526</v>
      </c>
      <c r="G80" s="52">
        <v>42.87</v>
      </c>
      <c r="H80" s="195">
        <v>212451491</v>
      </c>
      <c r="I80" s="64">
        <v>116983624</v>
      </c>
      <c r="J80" s="2"/>
      <c r="K80" s="2"/>
      <c r="L80" s="2"/>
      <c r="M80" s="2"/>
      <c r="N80" s="2"/>
      <c r="O80" s="2"/>
      <c r="P80" s="2"/>
      <c r="Q80" s="2"/>
      <c r="R80" s="39"/>
    </row>
    <row r="81" spans="1:18" ht="16" customHeight="1">
      <c r="A81" s="17" t="s">
        <v>26</v>
      </c>
      <c r="B81" s="17" t="s">
        <v>93</v>
      </c>
      <c r="C81" s="196"/>
      <c r="D81" s="10"/>
      <c r="E81" s="10"/>
      <c r="F81" s="10"/>
      <c r="G81" s="9"/>
      <c r="H81" s="10"/>
      <c r="I81" s="44">
        <v>47866619</v>
      </c>
      <c r="J81" s="2"/>
      <c r="K81" s="2"/>
      <c r="L81" s="2"/>
      <c r="M81" s="2"/>
      <c r="N81" s="2"/>
      <c r="O81" s="2"/>
      <c r="P81" s="2"/>
      <c r="Q81" s="2"/>
      <c r="R81" s="39"/>
    </row>
    <row r="82" spans="1:18" ht="16" customHeight="1">
      <c r="A82" s="2"/>
      <c r="B82" s="198"/>
      <c r="C82" s="10"/>
      <c r="D82" s="10"/>
      <c r="E82" s="10"/>
      <c r="F82" s="10"/>
      <c r="G82" s="9"/>
      <c r="H82" s="10"/>
      <c r="I82" s="6"/>
      <c r="J82" s="2"/>
      <c r="K82" s="2"/>
      <c r="L82" s="2"/>
      <c r="M82" s="2"/>
      <c r="N82" s="2"/>
      <c r="O82" s="2"/>
      <c r="P82" s="2"/>
      <c r="Q82" s="2"/>
      <c r="R82" s="39"/>
    </row>
    <row r="83" spans="1:18" ht="16" customHeight="1">
      <c r="A83" s="11" t="s">
        <v>27</v>
      </c>
      <c r="B83" s="194">
        <v>1</v>
      </c>
      <c r="C83" s="12">
        <v>605783780</v>
      </c>
      <c r="D83" s="10"/>
      <c r="E83" s="64">
        <v>605783780</v>
      </c>
      <c r="F83" s="168">
        <v>311025618</v>
      </c>
      <c r="G83" s="52">
        <v>42.03</v>
      </c>
      <c r="H83" s="195">
        <v>189903448</v>
      </c>
      <c r="I83" s="64">
        <v>102639738</v>
      </c>
      <c r="J83" s="2"/>
      <c r="K83" s="2"/>
      <c r="L83" s="2"/>
      <c r="M83" s="2"/>
      <c r="N83" s="2"/>
      <c r="O83" s="2"/>
      <c r="P83" s="2"/>
      <c r="Q83" s="2"/>
      <c r="R83" s="39"/>
    </row>
    <row r="84" spans="1:18" ht="16" customHeight="1">
      <c r="A84" s="11" t="s">
        <v>27</v>
      </c>
      <c r="B84" s="194">
        <v>2</v>
      </c>
      <c r="C84" s="12">
        <v>593369686</v>
      </c>
      <c r="D84" s="10"/>
      <c r="E84" s="64">
        <v>593369686</v>
      </c>
      <c r="F84" s="168">
        <v>293463352</v>
      </c>
      <c r="G84" s="52">
        <v>39.549999999999997</v>
      </c>
      <c r="H84" s="195">
        <v>185189201</v>
      </c>
      <c r="I84" s="64">
        <v>102829226</v>
      </c>
      <c r="J84" s="2"/>
      <c r="K84" s="2"/>
      <c r="L84" s="2"/>
      <c r="M84" s="2"/>
      <c r="N84" s="2"/>
      <c r="O84" s="2"/>
      <c r="P84" s="2"/>
      <c r="Q84" s="2"/>
      <c r="R84" s="39"/>
    </row>
    <row r="85" spans="1:18" ht="16" customHeight="1">
      <c r="A85" s="11" t="s">
        <v>27</v>
      </c>
      <c r="B85" s="194">
        <v>3</v>
      </c>
      <c r="C85" s="12">
        <v>711728236</v>
      </c>
      <c r="D85" s="10"/>
      <c r="E85" s="64">
        <v>711728236</v>
      </c>
      <c r="F85" s="168">
        <v>328143131</v>
      </c>
      <c r="G85" s="52">
        <v>42.53</v>
      </c>
      <c r="H85" s="195">
        <v>185552247</v>
      </c>
      <c r="I85" s="64">
        <v>106299120</v>
      </c>
      <c r="J85" s="2"/>
      <c r="K85" s="2"/>
      <c r="L85" s="2"/>
      <c r="M85" s="2"/>
      <c r="N85" s="2"/>
      <c r="O85" s="2"/>
      <c r="P85" s="2"/>
      <c r="Q85" s="2"/>
      <c r="R85" s="39"/>
    </row>
    <row r="86" spans="1:18" ht="16" customHeight="1">
      <c r="A86" s="17" t="s">
        <v>27</v>
      </c>
      <c r="B86" s="17" t="s">
        <v>93</v>
      </c>
      <c r="C86" s="196"/>
      <c r="D86" s="10"/>
      <c r="E86" s="10"/>
      <c r="F86" s="10"/>
      <c r="G86" s="9"/>
      <c r="H86" s="10"/>
      <c r="I86" s="44">
        <v>47424679</v>
      </c>
      <c r="J86" s="2"/>
      <c r="K86" s="2"/>
      <c r="L86" s="2"/>
      <c r="M86" s="2"/>
      <c r="N86" s="2"/>
      <c r="O86" s="2"/>
      <c r="P86" s="2"/>
      <c r="Q86" s="2"/>
      <c r="R86" s="39"/>
    </row>
    <row r="87" spans="1:18" ht="16" customHeight="1">
      <c r="A87" s="2"/>
      <c r="B87" s="198"/>
      <c r="C87" s="10"/>
      <c r="D87" s="10"/>
      <c r="E87" s="10"/>
      <c r="F87" s="10"/>
      <c r="G87" s="9"/>
      <c r="H87" s="10"/>
      <c r="I87" s="6"/>
      <c r="J87" s="2"/>
      <c r="K87" s="2"/>
      <c r="L87" s="2"/>
      <c r="M87" s="2"/>
      <c r="N87" s="2"/>
      <c r="O87" s="2"/>
      <c r="P87" s="2"/>
      <c r="Q87" s="2"/>
      <c r="R87" s="39"/>
    </row>
    <row r="88" spans="1:18" ht="16" customHeight="1">
      <c r="A88" s="11" t="s">
        <v>28</v>
      </c>
      <c r="B88" s="194">
        <v>1</v>
      </c>
      <c r="C88" s="12">
        <v>607409427</v>
      </c>
      <c r="D88" s="10"/>
      <c r="E88" s="64">
        <v>607409427</v>
      </c>
      <c r="F88" s="168">
        <v>307813831</v>
      </c>
      <c r="G88" s="52">
        <v>38.630000000000003</v>
      </c>
      <c r="H88" s="195">
        <v>179314830</v>
      </c>
      <c r="I88" s="64">
        <v>104905972</v>
      </c>
      <c r="J88" s="2"/>
      <c r="K88" s="2"/>
      <c r="L88" s="2"/>
      <c r="M88" s="2"/>
      <c r="N88" s="2"/>
      <c r="O88" s="2"/>
      <c r="P88" s="2"/>
      <c r="Q88" s="2"/>
      <c r="R88" s="39"/>
    </row>
    <row r="89" spans="1:18" ht="16" customHeight="1">
      <c r="A89" s="11" t="s">
        <v>28</v>
      </c>
      <c r="B89" s="194">
        <v>2</v>
      </c>
      <c r="C89" s="12">
        <v>530506379</v>
      </c>
      <c r="D89" s="10"/>
      <c r="E89" s="64">
        <v>530506379</v>
      </c>
      <c r="F89" s="168">
        <v>251712507</v>
      </c>
      <c r="G89" s="52">
        <v>41.49</v>
      </c>
      <c r="H89" s="195">
        <v>148988866</v>
      </c>
      <c r="I89" s="64">
        <v>83921655</v>
      </c>
      <c r="J89" s="2"/>
      <c r="N89" s="2"/>
      <c r="O89" s="2"/>
      <c r="P89" s="2"/>
      <c r="Q89" s="2"/>
      <c r="R89" s="39"/>
    </row>
    <row r="90" spans="1:18" ht="16" customHeight="1">
      <c r="A90" s="11" t="s">
        <v>28</v>
      </c>
      <c r="B90" s="194">
        <v>3</v>
      </c>
      <c r="C90" s="12">
        <v>711309997</v>
      </c>
      <c r="D90" s="10"/>
      <c r="E90" s="64">
        <v>711309997</v>
      </c>
      <c r="F90" s="168">
        <v>270387872</v>
      </c>
      <c r="G90" s="52">
        <v>36.61</v>
      </c>
      <c r="H90" s="195">
        <v>169648547</v>
      </c>
      <c r="I90" s="64">
        <v>99637242</v>
      </c>
      <c r="J90" s="2"/>
      <c r="K90" s="2"/>
      <c r="L90" s="2"/>
      <c r="M90" s="2"/>
      <c r="N90" s="2"/>
      <c r="O90" s="2"/>
      <c r="P90" s="2"/>
      <c r="Q90" s="2"/>
      <c r="R90" s="39"/>
    </row>
    <row r="91" spans="1:18" ht="16" customHeight="1">
      <c r="A91" s="17" t="s">
        <v>28</v>
      </c>
      <c r="B91" s="17" t="s">
        <v>93</v>
      </c>
      <c r="C91" s="196"/>
      <c r="D91" s="10"/>
      <c r="E91" s="10"/>
      <c r="F91" s="10"/>
      <c r="G91" s="9"/>
      <c r="H91" s="10"/>
      <c r="I91" s="44">
        <v>40432475</v>
      </c>
      <c r="J91" s="2"/>
      <c r="K91" s="159"/>
      <c r="L91" s="159"/>
      <c r="M91" s="10"/>
      <c r="N91" s="2"/>
      <c r="O91" s="2"/>
      <c r="P91" s="2"/>
      <c r="Q91" s="2"/>
      <c r="R91" s="39"/>
    </row>
    <row r="92" spans="1:18" ht="16" customHeight="1">
      <c r="A92" s="2"/>
      <c r="B92" s="198"/>
      <c r="C92" s="10"/>
      <c r="D92" s="10"/>
      <c r="E92" s="10"/>
      <c r="F92" s="10"/>
      <c r="G92" s="9"/>
      <c r="H92" s="10"/>
      <c r="I92" s="6"/>
      <c r="J92" s="2"/>
      <c r="K92" s="2"/>
      <c r="L92" s="2"/>
      <c r="M92" s="10"/>
      <c r="N92" s="2"/>
      <c r="O92" s="2"/>
      <c r="P92" s="2"/>
      <c r="Q92" s="2"/>
      <c r="R92" s="39"/>
    </row>
    <row r="93" spans="1:18" ht="16" customHeight="1">
      <c r="A93" s="272" t="s">
        <v>86</v>
      </c>
      <c r="B93" s="272"/>
      <c r="C93" s="272"/>
      <c r="D93" s="10"/>
      <c r="E93" s="10"/>
      <c r="F93" s="10"/>
      <c r="G93" s="9"/>
      <c r="H93" s="10"/>
      <c r="I93" s="6"/>
      <c r="J93" s="2"/>
      <c r="K93" s="2"/>
      <c r="L93" s="2"/>
      <c r="M93" s="10"/>
      <c r="N93" s="2"/>
      <c r="O93" s="2"/>
      <c r="P93" s="2"/>
      <c r="Q93" s="2"/>
      <c r="R93" s="39"/>
    </row>
    <row r="94" spans="1:18" ht="16" customHeight="1">
      <c r="A94" s="2"/>
      <c r="B94" s="198"/>
      <c r="C94" s="10"/>
      <c r="D94" s="10"/>
      <c r="E94" s="10"/>
      <c r="F94" s="10"/>
      <c r="G94" s="9"/>
      <c r="H94" s="10"/>
      <c r="I94" s="6"/>
      <c r="J94" s="2"/>
      <c r="K94" s="2"/>
      <c r="L94" s="2"/>
      <c r="M94" s="10"/>
      <c r="N94" s="2"/>
      <c r="O94" s="2"/>
      <c r="P94" s="2"/>
      <c r="Q94" s="2"/>
      <c r="R94" s="39"/>
    </row>
    <row r="95" spans="1:18" ht="16" customHeight="1">
      <c r="A95" s="11" t="s">
        <v>29</v>
      </c>
      <c r="B95" s="24">
        <v>1</v>
      </c>
      <c r="C95" s="202">
        <v>227915426</v>
      </c>
      <c r="D95" s="10"/>
      <c r="E95" s="203">
        <v>227915426</v>
      </c>
      <c r="F95" s="204">
        <v>72243727</v>
      </c>
      <c r="G95" s="52">
        <v>2.73</v>
      </c>
      <c r="H95" s="13">
        <v>55965331</v>
      </c>
      <c r="I95" s="13">
        <v>40346383</v>
      </c>
      <c r="J95" s="2"/>
      <c r="K95" s="160"/>
      <c r="L95" s="159"/>
      <c r="M95" s="10"/>
      <c r="N95" s="2"/>
      <c r="O95" s="2"/>
      <c r="P95" s="2"/>
      <c r="Q95" s="2"/>
      <c r="R95" s="39"/>
    </row>
    <row r="96" spans="1:18" ht="16" customHeight="1">
      <c r="A96" s="11" t="s">
        <v>29</v>
      </c>
      <c r="B96" s="24">
        <v>2</v>
      </c>
      <c r="C96" s="202">
        <v>293431477</v>
      </c>
      <c r="D96" s="10"/>
      <c r="E96" s="203">
        <v>293431477</v>
      </c>
      <c r="F96" s="204">
        <v>87222510</v>
      </c>
      <c r="G96" s="52">
        <v>2.7</v>
      </c>
      <c r="H96" s="13">
        <v>72430153</v>
      </c>
      <c r="I96" s="13">
        <v>45938264</v>
      </c>
      <c r="J96" s="2"/>
      <c r="K96" s="159"/>
      <c r="L96" s="159"/>
      <c r="M96" s="10"/>
      <c r="N96" s="2"/>
      <c r="O96" s="2"/>
      <c r="P96" s="2"/>
      <c r="Q96" s="2"/>
      <c r="R96" s="39"/>
    </row>
    <row r="97" spans="1:18" ht="16" customHeight="1">
      <c r="A97" s="17" t="s">
        <v>29</v>
      </c>
      <c r="B97" s="26" t="s">
        <v>93</v>
      </c>
      <c r="C97" s="205"/>
      <c r="D97" s="10"/>
      <c r="E97" s="10"/>
      <c r="F97" s="10"/>
      <c r="G97" s="9"/>
      <c r="H97" s="10"/>
      <c r="I97" s="56">
        <v>5749730</v>
      </c>
      <c r="J97" s="206"/>
      <c r="K97" s="159"/>
      <c r="L97" s="159"/>
      <c r="M97" s="10"/>
      <c r="N97" s="2"/>
      <c r="O97" s="2"/>
      <c r="P97" s="2"/>
      <c r="Q97" s="2"/>
      <c r="R97" s="39"/>
    </row>
    <row r="98" spans="1:18" ht="16" customHeight="1">
      <c r="A98" s="2"/>
      <c r="B98" s="198"/>
      <c r="C98" s="10"/>
      <c r="D98" s="10"/>
      <c r="E98" s="10"/>
      <c r="F98" s="10"/>
      <c r="G98" s="9"/>
      <c r="H98" s="10"/>
      <c r="I98" s="10"/>
      <c r="J98" s="2"/>
      <c r="K98" s="2"/>
      <c r="L98" s="2"/>
      <c r="M98" s="2"/>
      <c r="N98" s="2"/>
      <c r="O98" s="2"/>
      <c r="P98" s="2"/>
      <c r="Q98" s="2"/>
      <c r="R98" s="39"/>
    </row>
    <row r="99" spans="1:18" ht="16" customHeight="1">
      <c r="A99" s="11" t="s">
        <v>30</v>
      </c>
      <c r="B99" s="24">
        <v>1</v>
      </c>
      <c r="C99" s="202">
        <v>242240165</v>
      </c>
      <c r="D99" s="10"/>
      <c r="E99" s="203">
        <v>242240165</v>
      </c>
      <c r="F99" s="204">
        <v>103283291</v>
      </c>
      <c r="G99" s="52">
        <v>2.82</v>
      </c>
      <c r="H99" s="13">
        <v>113911567</v>
      </c>
      <c r="I99" s="68">
        <v>62097639</v>
      </c>
      <c r="J99" s="2"/>
      <c r="K99" s="2"/>
      <c r="L99" s="2"/>
      <c r="M99" s="2"/>
      <c r="N99" s="2"/>
      <c r="O99" s="2"/>
      <c r="P99" s="2"/>
      <c r="Q99" s="2"/>
      <c r="R99" s="39"/>
    </row>
    <row r="100" spans="1:18" ht="16" customHeight="1">
      <c r="A100" s="11" t="s">
        <v>30</v>
      </c>
      <c r="B100" s="24">
        <v>2</v>
      </c>
      <c r="C100" s="202">
        <v>234792053</v>
      </c>
      <c r="D100" s="10"/>
      <c r="E100" s="203">
        <v>234792053</v>
      </c>
      <c r="F100" s="204">
        <v>68635297</v>
      </c>
      <c r="G100" s="52">
        <v>2.76</v>
      </c>
      <c r="H100" s="13">
        <v>106545014</v>
      </c>
      <c r="I100" s="13">
        <v>37290459</v>
      </c>
      <c r="J100" s="2"/>
      <c r="K100" s="2"/>
      <c r="L100" s="2"/>
      <c r="M100" s="2"/>
      <c r="N100" s="2"/>
      <c r="O100" s="2"/>
      <c r="P100" s="2"/>
      <c r="Q100" s="2"/>
      <c r="R100" s="39"/>
    </row>
    <row r="101" spans="1:18" ht="16" customHeight="1">
      <c r="A101" s="17" t="s">
        <v>30</v>
      </c>
      <c r="B101" s="26" t="s">
        <v>93</v>
      </c>
      <c r="C101" s="205"/>
      <c r="D101" s="10"/>
      <c r="E101" s="10"/>
      <c r="F101" s="10"/>
      <c r="G101" s="9"/>
      <c r="H101" s="10"/>
      <c r="I101" s="56">
        <v>6686610</v>
      </c>
      <c r="J101" s="206"/>
      <c r="K101" s="2"/>
      <c r="L101" s="2"/>
      <c r="M101" s="2"/>
      <c r="N101" s="2"/>
      <c r="O101" s="2"/>
      <c r="P101" s="2"/>
      <c r="Q101" s="2"/>
      <c r="R101" s="39"/>
    </row>
    <row r="102" spans="1:18" ht="16" customHeight="1">
      <c r="A102" s="2"/>
      <c r="B102" s="198"/>
      <c r="C102" s="10"/>
      <c r="D102" s="10"/>
      <c r="E102" s="10"/>
      <c r="F102" s="10"/>
      <c r="G102" s="9"/>
      <c r="H102" s="10"/>
      <c r="I102" s="10"/>
      <c r="J102" s="2"/>
      <c r="K102" s="2"/>
      <c r="L102" s="2"/>
      <c r="M102" s="2"/>
      <c r="N102" s="2"/>
      <c r="O102" s="2"/>
      <c r="P102" s="2"/>
      <c r="Q102" s="2"/>
      <c r="R102" s="39"/>
    </row>
    <row r="103" spans="1:18" ht="16" customHeight="1">
      <c r="A103" s="11" t="s">
        <v>31</v>
      </c>
      <c r="B103" s="24">
        <v>1</v>
      </c>
      <c r="C103" s="202">
        <v>260442714</v>
      </c>
      <c r="D103" s="10"/>
      <c r="E103" s="207">
        <v>260442714</v>
      </c>
      <c r="F103" s="204">
        <v>131996630</v>
      </c>
      <c r="G103" s="52">
        <v>2.81</v>
      </c>
      <c r="H103" s="13">
        <v>106146549</v>
      </c>
      <c r="I103" s="13">
        <v>67712832</v>
      </c>
      <c r="J103" s="2"/>
      <c r="K103" s="2"/>
      <c r="L103" s="2"/>
      <c r="M103" s="2"/>
      <c r="N103" s="2"/>
      <c r="O103" s="2"/>
      <c r="P103" s="2"/>
      <c r="Q103" s="2"/>
      <c r="R103" s="39"/>
    </row>
    <row r="104" spans="1:18" ht="16" customHeight="1">
      <c r="A104" s="11" t="s">
        <v>31</v>
      </c>
      <c r="B104" s="24">
        <v>2</v>
      </c>
      <c r="C104" s="202">
        <v>260874254</v>
      </c>
      <c r="D104" s="10"/>
      <c r="E104" s="208">
        <v>260874254</v>
      </c>
      <c r="F104" s="204">
        <v>118919457</v>
      </c>
      <c r="G104" s="52">
        <v>2.81</v>
      </c>
      <c r="H104" s="13">
        <v>61602518</v>
      </c>
      <c r="I104" s="13">
        <v>62131451</v>
      </c>
      <c r="J104" s="2"/>
      <c r="K104" s="2"/>
      <c r="L104" s="2"/>
      <c r="M104" s="2"/>
      <c r="N104" s="2"/>
      <c r="O104" s="2"/>
      <c r="P104" s="2"/>
      <c r="Q104" s="2"/>
      <c r="R104" s="39"/>
    </row>
    <row r="105" spans="1:18" ht="16" customHeight="1">
      <c r="A105" s="17" t="s">
        <v>31</v>
      </c>
      <c r="B105" s="26" t="s">
        <v>93</v>
      </c>
      <c r="C105" s="209"/>
      <c r="D105" s="10"/>
      <c r="E105" s="10"/>
      <c r="F105" s="10"/>
      <c r="G105" s="9"/>
      <c r="H105" s="10"/>
      <c r="I105" s="56">
        <v>6241447</v>
      </c>
      <c r="J105" s="206"/>
      <c r="K105" s="2"/>
      <c r="L105" s="2"/>
      <c r="M105" s="2"/>
      <c r="N105" s="2"/>
      <c r="O105" s="2"/>
      <c r="P105" s="2"/>
      <c r="Q105" s="2"/>
      <c r="R105" s="39"/>
    </row>
    <row r="106" spans="1:18" ht="16" customHeight="1">
      <c r="A106" s="2"/>
      <c r="B106" s="198"/>
      <c r="C106" s="210"/>
      <c r="D106" s="10"/>
      <c r="E106" s="10"/>
      <c r="F106" s="10"/>
      <c r="G106" s="9"/>
      <c r="H106" s="10"/>
      <c r="I106" s="10"/>
      <c r="J106" s="2"/>
      <c r="K106" s="2"/>
      <c r="L106" s="2"/>
      <c r="M106" s="2"/>
      <c r="N106" s="2"/>
      <c r="O106" s="2"/>
      <c r="P106" s="2"/>
      <c r="Q106" s="2"/>
      <c r="R106" s="39"/>
    </row>
    <row r="107" spans="1:18" ht="16" customHeight="1">
      <c r="A107" s="11" t="s">
        <v>32</v>
      </c>
      <c r="B107" s="24">
        <v>1</v>
      </c>
      <c r="C107" s="202">
        <v>253186019</v>
      </c>
      <c r="D107" s="10"/>
      <c r="E107" s="203">
        <v>253186019</v>
      </c>
      <c r="F107" s="204">
        <v>133516250</v>
      </c>
      <c r="G107" s="52">
        <v>2.69</v>
      </c>
      <c r="H107" s="13">
        <v>106146549</v>
      </c>
      <c r="I107" s="13">
        <v>74401386</v>
      </c>
      <c r="J107" s="2"/>
      <c r="K107" s="2"/>
      <c r="L107" s="2"/>
      <c r="M107" s="2"/>
      <c r="N107" s="2"/>
      <c r="O107" s="2"/>
      <c r="P107" s="2"/>
      <c r="Q107" s="2"/>
      <c r="R107" s="39"/>
    </row>
    <row r="108" spans="1:18" ht="16" customHeight="1">
      <c r="A108" s="11" t="s">
        <v>32</v>
      </c>
      <c r="B108" s="24">
        <v>2</v>
      </c>
      <c r="C108" s="202">
        <v>261594980</v>
      </c>
      <c r="D108" s="10"/>
      <c r="E108" s="203">
        <v>261594980</v>
      </c>
      <c r="F108" s="204">
        <v>70700933</v>
      </c>
      <c r="G108" s="52">
        <v>2.83</v>
      </c>
      <c r="H108" s="13">
        <v>61602518</v>
      </c>
      <c r="I108" s="13">
        <v>42983533</v>
      </c>
      <c r="J108" s="2"/>
      <c r="K108" s="2"/>
      <c r="L108" s="2"/>
      <c r="M108" s="2"/>
      <c r="N108" s="2"/>
      <c r="O108" s="2"/>
      <c r="P108" s="2"/>
      <c r="Q108" s="2"/>
      <c r="R108" s="39"/>
    </row>
    <row r="109" spans="1:18" ht="16" customHeight="1">
      <c r="A109" s="17" t="s">
        <v>32</v>
      </c>
      <c r="B109" s="26" t="s">
        <v>93</v>
      </c>
      <c r="C109" s="205"/>
      <c r="D109" s="10"/>
      <c r="E109" s="10"/>
      <c r="F109" s="10"/>
      <c r="G109" s="9"/>
      <c r="H109" s="10"/>
      <c r="I109" s="56">
        <v>6545417</v>
      </c>
      <c r="J109" s="206"/>
      <c r="K109" s="2"/>
      <c r="L109" s="2"/>
      <c r="M109" s="2"/>
      <c r="N109" s="2"/>
      <c r="O109" s="2"/>
      <c r="P109" s="2"/>
      <c r="Q109" s="2"/>
      <c r="R109" s="39"/>
    </row>
    <row r="110" spans="1:18" ht="16" customHeight="1">
      <c r="A110" s="2"/>
      <c r="B110" s="198"/>
      <c r="C110" s="10"/>
      <c r="D110" s="10"/>
      <c r="E110" s="10"/>
      <c r="F110" s="10"/>
      <c r="G110" s="9"/>
      <c r="H110" s="10"/>
      <c r="I110" s="10"/>
      <c r="J110" s="2"/>
      <c r="K110" s="2"/>
      <c r="L110" s="2"/>
      <c r="M110" s="2"/>
      <c r="N110" s="2"/>
      <c r="O110" s="2"/>
      <c r="P110" s="2"/>
      <c r="Q110" s="2"/>
      <c r="R110" s="39"/>
    </row>
    <row r="111" spans="1:18" ht="16" customHeight="1">
      <c r="A111" s="11" t="s">
        <v>33</v>
      </c>
      <c r="B111" s="24">
        <v>1</v>
      </c>
      <c r="C111" s="202">
        <v>254643151</v>
      </c>
      <c r="D111" s="10"/>
      <c r="E111" s="207">
        <v>254643151</v>
      </c>
      <c r="F111" s="204">
        <v>110464995</v>
      </c>
      <c r="G111" s="52">
        <v>2.81</v>
      </c>
      <c r="H111" s="13">
        <v>77365711</v>
      </c>
      <c r="I111" s="13">
        <v>58940345</v>
      </c>
      <c r="J111" s="2"/>
      <c r="K111" s="2"/>
      <c r="L111" s="2"/>
      <c r="M111" s="2"/>
      <c r="N111" s="2"/>
      <c r="O111" s="2"/>
      <c r="P111" s="2"/>
      <c r="Q111" s="2"/>
      <c r="R111" s="39"/>
    </row>
    <row r="112" spans="1:18" ht="16" customHeight="1">
      <c r="A112" s="11" t="s">
        <v>33</v>
      </c>
      <c r="B112" s="24">
        <v>2</v>
      </c>
      <c r="C112" s="202">
        <v>254379219</v>
      </c>
      <c r="D112" s="10"/>
      <c r="E112" s="208">
        <v>254379219</v>
      </c>
      <c r="F112" s="204">
        <v>107956739</v>
      </c>
      <c r="G112" s="52">
        <v>2.71</v>
      </c>
      <c r="H112" s="13">
        <v>83441934</v>
      </c>
      <c r="I112" s="13">
        <v>63181966</v>
      </c>
      <c r="J112" s="2"/>
      <c r="K112" s="2"/>
      <c r="L112" s="2"/>
      <c r="M112" s="2"/>
      <c r="N112" s="2"/>
      <c r="O112" s="2"/>
      <c r="P112" s="2"/>
      <c r="Q112" s="2"/>
      <c r="R112" s="39"/>
    </row>
    <row r="113" spans="1:18" ht="16" customHeight="1">
      <c r="A113" s="17" t="s">
        <v>33</v>
      </c>
      <c r="B113" s="26" t="s">
        <v>93</v>
      </c>
      <c r="C113" s="205"/>
      <c r="D113" s="10"/>
      <c r="E113" s="10"/>
      <c r="F113" s="10"/>
      <c r="G113" s="9"/>
      <c r="H113" s="10"/>
      <c r="I113" s="56">
        <v>10635220</v>
      </c>
      <c r="J113" s="2"/>
      <c r="K113" s="2"/>
      <c r="L113" s="2"/>
      <c r="M113" s="2"/>
      <c r="N113" s="2"/>
      <c r="O113" s="2"/>
      <c r="P113" s="2"/>
      <c r="Q113" s="2"/>
      <c r="R113" s="39"/>
    </row>
    <row r="114" spans="1:18" ht="16" customHeight="1">
      <c r="A114" s="2"/>
      <c r="B114" s="198"/>
      <c r="C114" s="10"/>
      <c r="D114" s="10"/>
      <c r="E114" s="10"/>
      <c r="F114" s="10"/>
      <c r="G114" s="9"/>
      <c r="H114" s="10"/>
      <c r="I114" s="10"/>
      <c r="J114" s="2"/>
      <c r="K114" s="2"/>
      <c r="L114" s="2"/>
      <c r="M114" s="2"/>
      <c r="N114" s="2"/>
      <c r="O114" s="2"/>
      <c r="P114" s="2"/>
      <c r="Q114" s="2"/>
      <c r="R114" s="39"/>
    </row>
    <row r="115" spans="1:18" ht="16" customHeight="1">
      <c r="A115" s="11" t="s">
        <v>34</v>
      </c>
      <c r="B115" s="24">
        <v>1</v>
      </c>
      <c r="C115" s="202">
        <v>270628948</v>
      </c>
      <c r="D115" s="10"/>
      <c r="E115" s="203">
        <v>270628948</v>
      </c>
      <c r="F115" s="204">
        <v>125881025</v>
      </c>
      <c r="G115" s="52">
        <v>2.62</v>
      </c>
      <c r="H115" s="13">
        <v>101756099</v>
      </c>
      <c r="I115" s="13">
        <v>70505284</v>
      </c>
      <c r="J115" s="2"/>
      <c r="K115" s="2"/>
      <c r="L115" s="2"/>
      <c r="M115" s="2"/>
      <c r="N115" s="2"/>
      <c r="O115" s="2"/>
      <c r="P115" s="2"/>
      <c r="Q115" s="2"/>
      <c r="R115" s="39"/>
    </row>
    <row r="116" spans="1:18" ht="16" customHeight="1">
      <c r="A116" s="11" t="s">
        <v>34</v>
      </c>
      <c r="B116" s="24">
        <v>2</v>
      </c>
      <c r="C116" s="202">
        <v>273579404</v>
      </c>
      <c r="D116" s="10"/>
      <c r="E116" s="203">
        <v>273579404</v>
      </c>
      <c r="F116" s="204">
        <v>130058940</v>
      </c>
      <c r="G116" s="52">
        <v>2.56</v>
      </c>
      <c r="H116" s="13">
        <v>102207750</v>
      </c>
      <c r="I116" s="13">
        <v>71440393</v>
      </c>
      <c r="J116" s="2"/>
      <c r="K116" s="2"/>
      <c r="L116" s="2"/>
      <c r="M116" s="2"/>
      <c r="N116" s="2"/>
      <c r="O116" s="2"/>
      <c r="P116" s="2"/>
      <c r="Q116" s="2"/>
      <c r="R116" s="39"/>
    </row>
    <row r="117" spans="1:18" ht="16" customHeight="1">
      <c r="A117" s="17" t="s">
        <v>34</v>
      </c>
      <c r="B117" s="26" t="s">
        <v>93</v>
      </c>
      <c r="C117" s="205"/>
      <c r="D117" s="10"/>
      <c r="E117" s="10"/>
      <c r="F117" s="10"/>
      <c r="G117" s="9"/>
      <c r="H117" s="10"/>
      <c r="I117" s="56">
        <v>9166105</v>
      </c>
      <c r="J117" s="2"/>
      <c r="K117" s="2"/>
      <c r="L117" s="2"/>
      <c r="M117" s="2"/>
      <c r="N117" s="2"/>
      <c r="O117" s="2"/>
      <c r="P117" s="2"/>
      <c r="Q117" s="2"/>
      <c r="R117" s="39"/>
    </row>
    <row r="118" spans="1:18" ht="16" customHeight="1">
      <c r="A118" s="2"/>
      <c r="B118" s="198"/>
      <c r="C118" s="10"/>
      <c r="D118" s="10"/>
      <c r="E118" s="10"/>
      <c r="F118" s="10"/>
      <c r="G118" s="9"/>
      <c r="H118" s="10"/>
      <c r="I118" s="10"/>
      <c r="J118" s="2"/>
      <c r="K118" s="2"/>
      <c r="L118" s="2"/>
      <c r="M118" s="2"/>
      <c r="N118" s="2"/>
      <c r="O118" s="2"/>
      <c r="P118" s="2"/>
      <c r="Q118" s="2"/>
      <c r="R118" s="39"/>
    </row>
    <row r="119" spans="1:18" ht="16" customHeight="1">
      <c r="A119" s="11" t="s">
        <v>35</v>
      </c>
      <c r="B119" s="24">
        <v>1</v>
      </c>
      <c r="C119" s="202">
        <v>259780064</v>
      </c>
      <c r="D119" s="10"/>
      <c r="E119" s="203">
        <v>259780064</v>
      </c>
      <c r="F119" s="204">
        <v>116212314</v>
      </c>
      <c r="G119" s="52">
        <v>2.9</v>
      </c>
      <c r="H119" s="13">
        <v>91214099</v>
      </c>
      <c r="I119" s="13">
        <v>63669801</v>
      </c>
      <c r="J119" s="2"/>
      <c r="K119" s="2"/>
      <c r="L119" s="2"/>
      <c r="M119" s="2"/>
      <c r="N119" s="2"/>
      <c r="O119" s="2"/>
      <c r="P119" s="2"/>
      <c r="Q119" s="2"/>
      <c r="R119" s="39"/>
    </row>
    <row r="120" spans="1:18" ht="16" customHeight="1">
      <c r="A120" s="11" t="s">
        <v>35</v>
      </c>
      <c r="B120" s="24">
        <v>2</v>
      </c>
      <c r="C120" s="202">
        <v>247699026</v>
      </c>
      <c r="D120" s="10"/>
      <c r="E120" s="203">
        <v>247699026</v>
      </c>
      <c r="F120" s="204">
        <v>122428150</v>
      </c>
      <c r="G120" s="52">
        <v>2.61</v>
      </c>
      <c r="H120" s="13">
        <v>98517548</v>
      </c>
      <c r="I120" s="13">
        <v>70223497</v>
      </c>
      <c r="J120" s="2"/>
      <c r="K120" s="2"/>
      <c r="L120" s="2"/>
      <c r="M120" s="2"/>
      <c r="N120" s="2"/>
      <c r="O120" s="2"/>
      <c r="P120" s="2"/>
      <c r="Q120" s="2"/>
      <c r="R120" s="39"/>
    </row>
    <row r="121" spans="1:18" ht="16" customHeight="1">
      <c r="A121" s="17" t="s">
        <v>35</v>
      </c>
      <c r="B121" s="26" t="s">
        <v>93</v>
      </c>
      <c r="C121" s="211"/>
      <c r="D121" s="2"/>
      <c r="E121" s="2"/>
      <c r="F121" s="2"/>
      <c r="G121" s="9"/>
      <c r="H121" s="10"/>
      <c r="I121" s="56">
        <v>8073517</v>
      </c>
      <c r="J121" s="2"/>
      <c r="K121" s="2"/>
      <c r="L121" s="2"/>
      <c r="M121" s="2"/>
      <c r="N121" s="2"/>
      <c r="O121" s="2"/>
      <c r="P121" s="2"/>
      <c r="Q121" s="2"/>
      <c r="R121" s="39"/>
    </row>
    <row r="122" spans="1:18" ht="16" customHeight="1">
      <c r="A122" s="2"/>
      <c r="B122" s="198"/>
      <c r="C122" s="2"/>
      <c r="D122" s="2"/>
      <c r="E122" s="2"/>
      <c r="F122" s="2"/>
      <c r="G122" s="9"/>
      <c r="H122" s="10"/>
      <c r="I122" s="10"/>
      <c r="J122" s="2"/>
      <c r="K122" s="2"/>
      <c r="L122" s="2"/>
      <c r="M122" s="2"/>
      <c r="N122" s="2"/>
      <c r="O122" s="2"/>
      <c r="P122" s="2"/>
      <c r="Q122" s="2"/>
      <c r="R122" s="39"/>
    </row>
    <row r="123" spans="1:18" ht="16" customHeight="1">
      <c r="A123" s="11" t="s">
        <v>87</v>
      </c>
      <c r="B123" s="24">
        <v>1</v>
      </c>
      <c r="C123" s="202">
        <v>243772732</v>
      </c>
      <c r="D123" s="10"/>
      <c r="E123" s="203">
        <v>243772732</v>
      </c>
      <c r="F123" s="204">
        <v>114799417</v>
      </c>
      <c r="G123" s="52">
        <v>3.03</v>
      </c>
      <c r="H123" s="68">
        <v>94781631</v>
      </c>
      <c r="I123" s="68">
        <v>63557683</v>
      </c>
      <c r="J123" s="2"/>
      <c r="K123" s="2"/>
      <c r="L123" s="2"/>
      <c r="M123" s="2"/>
      <c r="N123" s="2"/>
      <c r="O123" s="2"/>
      <c r="P123" s="2"/>
      <c r="Q123" s="2"/>
      <c r="R123" s="39"/>
    </row>
    <row r="124" spans="1:18" ht="16" customHeight="1">
      <c r="A124" s="11" t="s">
        <v>36</v>
      </c>
      <c r="B124" s="24">
        <v>2</v>
      </c>
      <c r="C124" s="202">
        <v>233324240</v>
      </c>
      <c r="D124" s="10"/>
      <c r="E124" s="203">
        <v>233324240</v>
      </c>
      <c r="F124" s="204">
        <v>106387116</v>
      </c>
      <c r="G124" s="14">
        <v>3.02</v>
      </c>
      <c r="H124" s="13">
        <v>88575093</v>
      </c>
      <c r="I124" s="13">
        <v>59418968</v>
      </c>
      <c r="J124" s="2"/>
      <c r="K124" s="2"/>
      <c r="L124" s="2"/>
      <c r="M124" s="2"/>
      <c r="N124" s="2"/>
      <c r="O124" s="2"/>
      <c r="P124" s="2"/>
      <c r="Q124" s="2"/>
      <c r="R124" s="39"/>
    </row>
    <row r="125" spans="1:18" ht="16" customHeight="1">
      <c r="A125" s="17" t="s">
        <v>36</v>
      </c>
      <c r="B125" s="26" t="s">
        <v>93</v>
      </c>
      <c r="C125" s="211"/>
      <c r="D125" s="2"/>
      <c r="E125" s="2"/>
      <c r="F125" s="2"/>
      <c r="G125" s="212"/>
      <c r="H125" s="2"/>
      <c r="I125" s="56">
        <v>7465964</v>
      </c>
      <c r="J125" s="2"/>
      <c r="K125" s="2"/>
      <c r="L125" s="2"/>
      <c r="M125" s="2"/>
      <c r="N125" s="2"/>
      <c r="O125" s="2"/>
      <c r="P125" s="2"/>
      <c r="Q125" s="2"/>
      <c r="R125" s="39"/>
    </row>
    <row r="126" spans="1:18" ht="16" customHeight="1">
      <c r="A126" s="2"/>
      <c r="B126" s="198"/>
      <c r="C126" s="2"/>
      <c r="D126" s="2"/>
      <c r="E126" s="271"/>
      <c r="F126" s="271"/>
      <c r="G126" s="271"/>
      <c r="H126" s="87"/>
      <c r="I126" s="1"/>
      <c r="J126" s="2"/>
      <c r="K126" s="2"/>
      <c r="L126" s="2"/>
      <c r="M126" s="2"/>
      <c r="N126" s="2"/>
      <c r="O126" s="2"/>
      <c r="P126" s="2"/>
      <c r="Q126" s="2"/>
      <c r="R126" s="39"/>
    </row>
    <row r="127" spans="1:18" ht="16" customHeight="1">
      <c r="A127" s="2"/>
      <c r="B127" s="198"/>
      <c r="C127" s="10"/>
      <c r="D127" s="2"/>
      <c r="E127" s="271"/>
      <c r="F127" s="271"/>
      <c r="G127" s="271"/>
      <c r="H127" s="87"/>
      <c r="I127" s="1"/>
      <c r="J127" s="2"/>
      <c r="K127" s="2"/>
      <c r="L127" s="2"/>
      <c r="M127" s="2"/>
      <c r="N127" s="2"/>
      <c r="O127" s="2"/>
      <c r="P127" s="2"/>
      <c r="Q127" s="2"/>
      <c r="R127" s="39"/>
    </row>
    <row r="128" spans="1:18" ht="16" customHeight="1">
      <c r="A128" s="274"/>
      <c r="B128" s="274"/>
      <c r="C128" s="274"/>
      <c r="D128" s="213"/>
      <c r="E128" s="213"/>
      <c r="F128" s="213"/>
      <c r="G128" s="214"/>
      <c r="H128" s="213"/>
      <c r="I128" s="63"/>
      <c r="J128" s="215"/>
      <c r="K128" s="215"/>
      <c r="L128" s="215"/>
      <c r="M128" s="215"/>
      <c r="N128" s="215"/>
      <c r="O128" s="215"/>
      <c r="P128" s="215"/>
      <c r="Q128" s="215"/>
      <c r="R128" s="215"/>
    </row>
    <row r="129" spans="1:11" ht="16" customHeight="1">
      <c r="A129" s="272" t="s">
        <v>165</v>
      </c>
      <c r="B129" s="273"/>
      <c r="C129" s="273"/>
      <c r="D129" s="108"/>
      <c r="E129" s="108"/>
      <c r="F129" s="108"/>
      <c r="G129" s="31"/>
      <c r="H129" s="108"/>
      <c r="I129" s="58"/>
    </row>
    <row r="130" spans="1:11" ht="16" customHeight="1">
      <c r="D130" s="108"/>
      <c r="E130" s="216"/>
      <c r="F130" s="216"/>
      <c r="G130" s="59"/>
      <c r="H130" s="60"/>
    </row>
    <row r="131" spans="1:11" ht="16" customHeight="1">
      <c r="A131" s="21" t="s">
        <v>164</v>
      </c>
      <c r="B131" s="28">
        <v>1</v>
      </c>
      <c r="C131" s="98">
        <v>556132682</v>
      </c>
      <c r="D131" s="108"/>
      <c r="E131" s="12">
        <v>556132682</v>
      </c>
      <c r="F131" s="217">
        <v>116651371</v>
      </c>
      <c r="G131" s="148">
        <v>29.08</v>
      </c>
      <c r="H131" s="168">
        <v>97886574</v>
      </c>
      <c r="I131" s="64">
        <v>48711244</v>
      </c>
    </row>
    <row r="132" spans="1:11" ht="16" customHeight="1">
      <c r="A132" s="21" t="s">
        <v>164</v>
      </c>
      <c r="B132" s="28">
        <v>2</v>
      </c>
      <c r="C132" s="98">
        <v>571862439</v>
      </c>
      <c r="D132" s="108"/>
      <c r="E132" s="12">
        <v>571862439</v>
      </c>
      <c r="F132" s="217">
        <v>125187643</v>
      </c>
      <c r="G132" s="145">
        <v>34.42</v>
      </c>
      <c r="H132" s="168">
        <v>99372259</v>
      </c>
      <c r="I132" s="64">
        <v>38914880</v>
      </c>
    </row>
    <row r="133" spans="1:11" ht="16" customHeight="1">
      <c r="A133" s="22" t="s">
        <v>164</v>
      </c>
      <c r="B133" s="29" t="s">
        <v>93</v>
      </c>
      <c r="C133" s="23"/>
      <c r="D133" s="108"/>
      <c r="G133" s="218"/>
      <c r="I133" s="44">
        <v>7162886</v>
      </c>
    </row>
    <row r="134" spans="1:11" ht="16" customHeight="1">
      <c r="B134" s="219"/>
      <c r="C134" s="220"/>
      <c r="D134" s="108"/>
      <c r="E134" s="216"/>
      <c r="F134" s="216"/>
      <c r="G134" s="59"/>
      <c r="H134" s="60"/>
    </row>
    <row r="135" spans="1:11" ht="16" customHeight="1">
      <c r="A135" s="21" t="s">
        <v>170</v>
      </c>
      <c r="B135" s="28">
        <v>1</v>
      </c>
      <c r="C135" s="98">
        <v>316650488</v>
      </c>
      <c r="D135" s="108"/>
      <c r="E135" s="98">
        <v>316650488</v>
      </c>
      <c r="F135" s="217">
        <v>139183931</v>
      </c>
      <c r="G135" s="148">
        <v>34</v>
      </c>
      <c r="H135" s="168">
        <v>117201539</v>
      </c>
      <c r="I135" s="64">
        <v>65822646</v>
      </c>
      <c r="K135" s="221"/>
    </row>
    <row r="136" spans="1:11" ht="16" customHeight="1">
      <c r="A136" s="21" t="s">
        <v>170</v>
      </c>
      <c r="B136" s="28">
        <v>2</v>
      </c>
      <c r="C136" s="98">
        <v>211932208</v>
      </c>
      <c r="D136" s="108"/>
      <c r="E136" s="98">
        <v>211932208</v>
      </c>
      <c r="F136" s="217">
        <v>95945416</v>
      </c>
      <c r="G136" s="145">
        <v>36.950000000000003</v>
      </c>
      <c r="H136" s="168">
        <v>80176556</v>
      </c>
      <c r="I136" s="64">
        <v>40276747</v>
      </c>
      <c r="K136" s="221"/>
    </row>
    <row r="137" spans="1:11" ht="16" customHeight="1">
      <c r="A137" s="22" t="s">
        <v>170</v>
      </c>
      <c r="B137" s="29" t="s">
        <v>93</v>
      </c>
      <c r="C137" s="23"/>
      <c r="D137" s="108"/>
      <c r="G137" s="218"/>
      <c r="I137" s="44">
        <v>7847003</v>
      </c>
      <c r="K137" s="221"/>
    </row>
    <row r="138" spans="1:11" ht="16" customHeight="1">
      <c r="B138" s="219"/>
      <c r="C138" s="220"/>
      <c r="D138" s="108"/>
      <c r="E138" s="108"/>
      <c r="F138" s="108"/>
      <c r="G138" s="59"/>
      <c r="H138" s="206"/>
      <c r="I138" s="206"/>
    </row>
    <row r="139" spans="1:11" ht="16" customHeight="1">
      <c r="A139" s="21" t="s">
        <v>167</v>
      </c>
      <c r="B139" s="28" t="s">
        <v>168</v>
      </c>
      <c r="C139" s="98">
        <v>340487894</v>
      </c>
      <c r="D139" s="108"/>
      <c r="E139" s="98">
        <v>340487894</v>
      </c>
      <c r="F139" s="217">
        <v>46525667</v>
      </c>
      <c r="G139" s="148">
        <v>41.23</v>
      </c>
      <c r="H139" s="168">
        <v>40435725</v>
      </c>
      <c r="I139" s="64">
        <v>15581996</v>
      </c>
      <c r="K139" s="221"/>
    </row>
    <row r="140" spans="1:11" ht="16" customHeight="1">
      <c r="A140" s="21" t="s">
        <v>167</v>
      </c>
      <c r="B140" s="28" t="s">
        <v>169</v>
      </c>
      <c r="C140" s="98">
        <v>320675794</v>
      </c>
      <c r="D140" s="108"/>
      <c r="E140" s="98">
        <v>320675794</v>
      </c>
      <c r="F140" s="217">
        <v>47679730</v>
      </c>
      <c r="G140" s="145">
        <v>41.53</v>
      </c>
      <c r="H140" s="168">
        <v>42655292</v>
      </c>
      <c r="I140" s="64">
        <v>15768787</v>
      </c>
      <c r="K140" s="221"/>
    </row>
    <row r="141" spans="1:11" ht="16" customHeight="1">
      <c r="A141" s="22" t="s">
        <v>167</v>
      </c>
      <c r="B141" s="29" t="s">
        <v>93</v>
      </c>
      <c r="C141" s="23"/>
      <c r="D141" s="108"/>
      <c r="G141" s="218"/>
      <c r="I141" s="44">
        <v>2533947</v>
      </c>
      <c r="K141" s="221"/>
    </row>
    <row r="142" spans="1:11" ht="16" customHeight="1">
      <c r="B142" s="219"/>
      <c r="C142" s="220"/>
      <c r="D142" s="108"/>
      <c r="E142" s="216"/>
      <c r="F142" s="108"/>
      <c r="G142" s="59"/>
      <c r="H142" s="60"/>
    </row>
    <row r="143" spans="1:11" ht="16" customHeight="1">
      <c r="B143" s="219"/>
      <c r="C143" s="220"/>
      <c r="D143" s="108"/>
      <c r="F143" s="221"/>
      <c r="G143" s="59"/>
    </row>
    <row r="144" spans="1:11" ht="16" customHeight="1">
      <c r="B144" s="219"/>
      <c r="C144" s="220"/>
      <c r="D144" s="108"/>
      <c r="E144" s="216"/>
      <c r="F144" s="221"/>
      <c r="G144" s="59"/>
      <c r="H144" s="60"/>
    </row>
    <row r="145" spans="2:9" ht="16" customHeight="1">
      <c r="B145" s="61"/>
      <c r="C145" s="108"/>
      <c r="D145" s="108"/>
      <c r="E145" s="108"/>
      <c r="F145" s="108"/>
      <c r="G145" s="31"/>
      <c r="H145" s="108"/>
    </row>
    <row r="147" spans="2:9" ht="16" customHeight="1">
      <c r="B147" s="219"/>
      <c r="C147" s="108"/>
      <c r="D147" s="108"/>
      <c r="E147" s="108"/>
      <c r="F147" s="108"/>
      <c r="G147" s="31"/>
      <c r="H147" s="108"/>
      <c r="I147" s="108"/>
    </row>
    <row r="148" spans="2:9" ht="16" customHeight="1">
      <c r="B148" s="219"/>
      <c r="C148" s="220"/>
      <c r="D148" s="108"/>
      <c r="E148" s="216"/>
      <c r="F148" s="216"/>
      <c r="G148" s="59"/>
      <c r="H148" s="60"/>
    </row>
    <row r="149" spans="2:9" ht="16" customHeight="1">
      <c r="B149" s="219"/>
      <c r="C149" s="220"/>
      <c r="D149" s="108"/>
      <c r="E149" s="216"/>
      <c r="F149" s="216"/>
      <c r="G149" s="59"/>
      <c r="H149" s="60"/>
    </row>
    <row r="150" spans="2:9" ht="16" customHeight="1">
      <c r="B150" s="61"/>
      <c r="C150" s="108"/>
      <c r="D150" s="108"/>
      <c r="E150" s="108"/>
      <c r="F150" s="108"/>
      <c r="G150" s="31"/>
      <c r="H150" s="108"/>
    </row>
    <row r="151" spans="2:9" ht="16" customHeight="1">
      <c r="B151" s="219"/>
      <c r="C151" s="108"/>
      <c r="D151" s="108"/>
      <c r="E151" s="108"/>
      <c r="F151" s="108"/>
      <c r="G151" s="31"/>
      <c r="H151" s="108"/>
      <c r="I151" s="108"/>
    </row>
    <row r="152" spans="2:9" ht="16" customHeight="1">
      <c r="B152" s="219"/>
      <c r="C152" s="220"/>
      <c r="D152" s="108"/>
      <c r="E152" s="216"/>
      <c r="F152" s="216"/>
      <c r="G152" s="59"/>
      <c r="H152" s="60"/>
    </row>
    <row r="153" spans="2:9" ht="16" customHeight="1">
      <c r="B153" s="219"/>
      <c r="C153" s="220"/>
      <c r="D153" s="108"/>
      <c r="E153" s="216"/>
      <c r="F153" s="216"/>
      <c r="G153" s="59"/>
      <c r="H153" s="60"/>
    </row>
    <row r="154" spans="2:9" ht="16" customHeight="1">
      <c r="B154" s="61"/>
      <c r="C154" s="108"/>
      <c r="D154" s="108"/>
      <c r="E154" s="108"/>
      <c r="F154" s="108"/>
      <c r="G154" s="31"/>
      <c r="H154" s="108"/>
    </row>
    <row r="155" spans="2:9" ht="16" customHeight="1">
      <c r="B155" s="219"/>
      <c r="C155" s="108"/>
      <c r="D155" s="108"/>
      <c r="E155" s="108"/>
      <c r="F155" s="108"/>
      <c r="G155" s="31"/>
      <c r="H155" s="108"/>
      <c r="I155" s="108"/>
    </row>
    <row r="156" spans="2:9" ht="16" customHeight="1">
      <c r="B156" s="219"/>
      <c r="C156" s="220"/>
      <c r="D156" s="108"/>
      <c r="E156" s="216"/>
      <c r="F156" s="216"/>
      <c r="G156" s="59"/>
      <c r="H156" s="60"/>
    </row>
    <row r="157" spans="2:9" ht="16" customHeight="1">
      <c r="B157" s="219"/>
      <c r="C157" s="220"/>
      <c r="D157" s="108"/>
      <c r="E157" s="216"/>
      <c r="F157" s="216"/>
      <c r="G157" s="59"/>
      <c r="H157" s="60"/>
    </row>
    <row r="158" spans="2:9" ht="16" customHeight="1">
      <c r="B158" s="61"/>
      <c r="C158" s="108"/>
      <c r="D158" s="108"/>
      <c r="E158" s="108"/>
      <c r="F158" s="108"/>
      <c r="G158" s="31"/>
      <c r="H158" s="108"/>
    </row>
    <row r="159" spans="2:9" ht="16" customHeight="1">
      <c r="B159" s="219"/>
      <c r="C159" s="108"/>
      <c r="D159" s="108"/>
      <c r="E159" s="108"/>
      <c r="F159" s="108"/>
      <c r="G159" s="31"/>
      <c r="H159" s="108"/>
      <c r="I159" s="108"/>
    </row>
    <row r="160" spans="2:9" ht="16" customHeight="1">
      <c r="B160" s="219"/>
      <c r="C160" s="220"/>
      <c r="D160" s="108"/>
      <c r="E160" s="216"/>
      <c r="F160" s="216"/>
      <c r="G160" s="59"/>
      <c r="H160" s="60"/>
    </row>
    <row r="161" spans="2:9" ht="16" customHeight="1">
      <c r="B161" s="219"/>
      <c r="C161" s="220"/>
      <c r="D161" s="108"/>
      <c r="E161" s="216"/>
      <c r="F161" s="216"/>
      <c r="G161" s="59"/>
      <c r="H161" s="60"/>
    </row>
    <row r="162" spans="2:9" ht="16" customHeight="1">
      <c r="B162" s="61"/>
      <c r="G162" s="31"/>
      <c r="H162" s="108"/>
    </row>
    <row r="163" spans="2:9" ht="16" customHeight="1">
      <c r="B163" s="219"/>
      <c r="G163" s="31"/>
      <c r="H163" s="108"/>
      <c r="I163" s="108"/>
    </row>
    <row r="164" spans="2:9" ht="16" customHeight="1">
      <c r="B164" s="219"/>
      <c r="C164" s="220"/>
      <c r="D164" s="108"/>
      <c r="E164" s="216"/>
      <c r="F164" s="216"/>
      <c r="G164" s="59"/>
      <c r="H164" s="60"/>
    </row>
    <row r="165" spans="2:9" ht="16" customHeight="1">
      <c r="B165" s="219"/>
      <c r="C165" s="220"/>
      <c r="D165" s="108"/>
      <c r="E165" s="216"/>
      <c r="F165" s="216"/>
      <c r="G165" s="62"/>
      <c r="H165" s="60"/>
    </row>
    <row r="166" spans="2:9" ht="16" customHeight="1">
      <c r="B166" s="61"/>
      <c r="G166" s="218"/>
    </row>
    <row r="167" spans="2:9" ht="16" customHeight="1">
      <c r="B167" s="219"/>
      <c r="E167" s="270"/>
      <c r="F167" s="270"/>
      <c r="G167" s="270"/>
      <c r="H167" s="222"/>
      <c r="I167" s="45"/>
    </row>
  </sheetData>
  <mergeCells count="12">
    <mergeCell ref="E167:G167"/>
    <mergeCell ref="E127:G127"/>
    <mergeCell ref="A4:C4"/>
    <mergeCell ref="A93:C93"/>
    <mergeCell ref="A128:C128"/>
    <mergeCell ref="E126:G126"/>
    <mergeCell ref="A129:C129"/>
    <mergeCell ref="A1:C1"/>
    <mergeCell ref="E1:I1"/>
    <mergeCell ref="K6:P6"/>
    <mergeCell ref="E10:H10"/>
    <mergeCell ref="K11:P11"/>
  </mergeCells>
  <pageMargins left="0.7" right="0.7" top="0.75" bottom="0.75" header="0.3" footer="0.3"/>
  <ignoredErrors>
    <ignoredError sqref="P8:P9"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22F8C-D52F-D74D-BE74-68C76ABA00A6}">
  <dimension ref="A1:S354"/>
  <sheetViews>
    <sheetView topLeftCell="A123" zoomScaleNormal="100" workbookViewId="0">
      <selection sqref="A1:B1"/>
    </sheetView>
  </sheetViews>
  <sheetFormatPr baseColWidth="10" defaultRowHeight="16" customHeight="1"/>
  <cols>
    <col min="1" max="19" width="12.83203125" customWidth="1"/>
  </cols>
  <sheetData>
    <row r="1" spans="1:19" ht="16" customHeight="1">
      <c r="A1" s="280" t="s">
        <v>9</v>
      </c>
      <c r="B1" s="280"/>
    </row>
    <row r="3" spans="1:19" ht="16" customHeight="1">
      <c r="A3" s="276" t="s">
        <v>10</v>
      </c>
      <c r="B3" s="276"/>
      <c r="C3" s="276"/>
      <c r="D3" s="276"/>
      <c r="E3" s="276"/>
      <c r="F3" s="276"/>
      <c r="G3" s="276"/>
      <c r="H3" s="276"/>
      <c r="I3" s="276"/>
      <c r="J3" s="276"/>
      <c r="K3" s="276"/>
      <c r="L3" s="276"/>
      <c r="M3" s="276"/>
      <c r="N3" s="276"/>
      <c r="O3" s="276"/>
      <c r="P3" s="276"/>
      <c r="Q3" s="276"/>
      <c r="R3" s="276"/>
      <c r="S3" s="276"/>
    </row>
    <row r="5" spans="1:19" ht="16" customHeight="1">
      <c r="A5" s="275" t="s">
        <v>131</v>
      </c>
      <c r="B5" s="275"/>
      <c r="C5" s="275"/>
      <c r="D5" s="275"/>
      <c r="F5" s="275" t="s">
        <v>132</v>
      </c>
      <c r="G5" s="275"/>
      <c r="H5" s="275"/>
      <c r="I5" s="275"/>
      <c r="K5" s="275" t="s">
        <v>133</v>
      </c>
      <c r="L5" s="275"/>
      <c r="M5" s="275"/>
      <c r="N5" s="275"/>
      <c r="P5" s="275" t="s">
        <v>134</v>
      </c>
      <c r="Q5" s="275"/>
      <c r="R5" s="275"/>
      <c r="S5" s="275"/>
    </row>
    <row r="6" spans="1:19" ht="16" customHeight="1">
      <c r="A6" s="96" t="s">
        <v>119</v>
      </c>
      <c r="B6" s="96" t="s">
        <v>120</v>
      </c>
      <c r="C6" s="96" t="s">
        <v>121</v>
      </c>
      <c r="D6" s="96" t="s">
        <v>122</v>
      </c>
      <c r="F6" s="96" t="s">
        <v>119</v>
      </c>
      <c r="G6" s="96" t="s">
        <v>120</v>
      </c>
      <c r="H6" s="96" t="s">
        <v>121</v>
      </c>
      <c r="I6" s="96" t="s">
        <v>122</v>
      </c>
      <c r="K6" s="96" t="s">
        <v>119</v>
      </c>
      <c r="L6" s="96" t="s">
        <v>120</v>
      </c>
      <c r="M6" s="96" t="s">
        <v>121</v>
      </c>
      <c r="N6" s="96" t="s">
        <v>122</v>
      </c>
      <c r="P6" s="96" t="s">
        <v>119</v>
      </c>
      <c r="Q6" s="96" t="s">
        <v>120</v>
      </c>
      <c r="R6" s="96" t="s">
        <v>121</v>
      </c>
      <c r="S6" s="96" t="s">
        <v>122</v>
      </c>
    </row>
    <row r="7" spans="1:19" ht="16" customHeight="1">
      <c r="A7" s="11" t="s">
        <v>127</v>
      </c>
      <c r="B7" s="11">
        <v>0</v>
      </c>
      <c r="C7" s="12">
        <v>30334394</v>
      </c>
      <c r="D7" s="192">
        <f t="shared" ref="D7:D14" si="0">C7/C$15</f>
        <v>0.13163561897458842</v>
      </c>
      <c r="E7" s="193"/>
      <c r="F7" s="11" t="s">
        <v>127</v>
      </c>
      <c r="G7" s="11">
        <v>0</v>
      </c>
      <c r="H7" s="12">
        <v>33136378</v>
      </c>
      <c r="I7" s="192">
        <v>0.13020000000000001</v>
      </c>
      <c r="K7" s="11" t="s">
        <v>127</v>
      </c>
      <c r="L7" s="11">
        <v>0</v>
      </c>
      <c r="M7" s="12">
        <v>25491519</v>
      </c>
      <c r="N7" s="192">
        <f t="shared" ref="N7:N14" si="1">M7/M$15</f>
        <v>0.13030805903281154</v>
      </c>
      <c r="P7" s="11" t="s">
        <v>127</v>
      </c>
      <c r="Q7" s="11">
        <v>0</v>
      </c>
      <c r="R7" s="12">
        <v>23547059</v>
      </c>
      <c r="S7" s="192">
        <f t="shared" ref="S7:S14" si="2">R7/R$15</f>
        <v>0.1310011194289378</v>
      </c>
    </row>
    <row r="8" spans="1:19" ht="16" customHeight="1">
      <c r="A8" s="11" t="s">
        <v>128</v>
      </c>
      <c r="B8" s="11">
        <v>0</v>
      </c>
      <c r="C8" s="12">
        <v>29878620</v>
      </c>
      <c r="D8" s="192">
        <f t="shared" si="0"/>
        <v>0.129657794970505</v>
      </c>
      <c r="E8" s="193"/>
      <c r="F8" s="11" t="s">
        <v>128</v>
      </c>
      <c r="G8" s="11">
        <v>0</v>
      </c>
      <c r="H8" s="12">
        <v>32320885</v>
      </c>
      <c r="I8" s="192">
        <v>0.12989999999999999</v>
      </c>
      <c r="K8" s="11" t="s">
        <v>128</v>
      </c>
      <c r="L8" s="11">
        <v>0</v>
      </c>
      <c r="M8" s="12">
        <v>24965672</v>
      </c>
      <c r="N8" s="192">
        <f t="shared" si="1"/>
        <v>0.12762002377221263</v>
      </c>
      <c r="P8" s="11" t="s">
        <v>128</v>
      </c>
      <c r="Q8" s="11">
        <v>0</v>
      </c>
      <c r="R8" s="12">
        <v>23343767</v>
      </c>
      <c r="S8" s="192">
        <f t="shared" si="2"/>
        <v>0.12987012979787824</v>
      </c>
    </row>
    <row r="9" spans="1:19" ht="16" customHeight="1">
      <c r="A9" s="11" t="s">
        <v>129</v>
      </c>
      <c r="B9" s="11">
        <v>1</v>
      </c>
      <c r="C9" s="12">
        <v>26200993</v>
      </c>
      <c r="D9" s="192">
        <f t="shared" si="0"/>
        <v>0.11369879125667909</v>
      </c>
      <c r="E9" s="193"/>
      <c r="F9" s="11" t="s">
        <v>129</v>
      </c>
      <c r="G9" s="11">
        <v>1</v>
      </c>
      <c r="H9" s="12">
        <v>29791969</v>
      </c>
      <c r="I9" s="192">
        <v>0.12520000000000001</v>
      </c>
      <c r="K9" s="11" t="s">
        <v>129</v>
      </c>
      <c r="L9" s="11">
        <v>1</v>
      </c>
      <c r="M9" s="12">
        <v>22891349</v>
      </c>
      <c r="N9" s="192">
        <f t="shared" si="1"/>
        <v>0.11701645778082864</v>
      </c>
      <c r="P9" s="11" t="s">
        <v>129</v>
      </c>
      <c r="Q9" s="11">
        <v>1</v>
      </c>
      <c r="R9" s="12">
        <v>19898155</v>
      </c>
      <c r="S9" s="192">
        <f t="shared" si="2"/>
        <v>0.11070089812789427</v>
      </c>
    </row>
    <row r="10" spans="1:19" ht="16" customHeight="1">
      <c r="A10" s="11" t="s">
        <v>130</v>
      </c>
      <c r="B10" s="11">
        <v>1</v>
      </c>
      <c r="C10" s="12">
        <v>25846772</v>
      </c>
      <c r="D10" s="192">
        <f t="shared" si="0"/>
        <v>0.11216165487647654</v>
      </c>
      <c r="E10" s="193"/>
      <c r="F10" s="11" t="s">
        <v>130</v>
      </c>
      <c r="G10" s="11">
        <v>1</v>
      </c>
      <c r="H10" s="12">
        <v>29080256</v>
      </c>
      <c r="I10" s="192">
        <v>0.12509999999999999</v>
      </c>
      <c r="K10" s="11" t="s">
        <v>130</v>
      </c>
      <c r="L10" s="11">
        <v>1</v>
      </c>
      <c r="M10" s="12">
        <v>22431524</v>
      </c>
      <c r="N10" s="192">
        <f t="shared" si="1"/>
        <v>0.11466591510642928</v>
      </c>
      <c r="P10" s="11" t="s">
        <v>130</v>
      </c>
      <c r="Q10" s="11">
        <v>1</v>
      </c>
      <c r="R10" s="12">
        <v>19726761</v>
      </c>
      <c r="S10" s="192">
        <f t="shared" si="2"/>
        <v>0.10974736903267251</v>
      </c>
    </row>
    <row r="11" spans="1:19" ht="16" customHeight="1">
      <c r="A11" s="11" t="s">
        <v>123</v>
      </c>
      <c r="B11" s="11">
        <v>2</v>
      </c>
      <c r="C11" s="12">
        <v>30457584</v>
      </c>
      <c r="D11" s="192">
        <f t="shared" si="0"/>
        <v>0.13217020001489138</v>
      </c>
      <c r="E11" s="193"/>
      <c r="F11" s="11" t="s">
        <v>123</v>
      </c>
      <c r="G11" s="11">
        <v>2</v>
      </c>
      <c r="H11" s="12">
        <v>33598461</v>
      </c>
      <c r="I11" s="192">
        <v>0.1303</v>
      </c>
      <c r="K11" s="11" t="s">
        <v>123</v>
      </c>
      <c r="L11" s="11">
        <v>2</v>
      </c>
      <c r="M11" s="12">
        <v>25476397</v>
      </c>
      <c r="N11" s="192">
        <f t="shared" si="1"/>
        <v>0.13023075808936072</v>
      </c>
      <c r="P11" s="11" t="s">
        <v>123</v>
      </c>
      <c r="Q11" s="11">
        <v>2</v>
      </c>
      <c r="R11" s="12">
        <v>24241960</v>
      </c>
      <c r="S11" s="192">
        <f t="shared" si="2"/>
        <v>0.13486711428172551</v>
      </c>
    </row>
    <row r="12" spans="1:19" ht="16" customHeight="1">
      <c r="A12" s="11" t="s">
        <v>124</v>
      </c>
      <c r="B12" s="11">
        <v>2</v>
      </c>
      <c r="C12" s="12">
        <v>30375481</v>
      </c>
      <c r="D12" s="192">
        <f t="shared" si="0"/>
        <v>0.13181391535581197</v>
      </c>
      <c r="E12" s="193"/>
      <c r="F12" s="11" t="s">
        <v>124</v>
      </c>
      <c r="G12" s="11">
        <v>2</v>
      </c>
      <c r="H12" s="12">
        <v>33504855</v>
      </c>
      <c r="I12" s="192">
        <v>0.12759999999999999</v>
      </c>
      <c r="K12" s="11" t="s">
        <v>124</v>
      </c>
      <c r="L12" s="11">
        <v>2</v>
      </c>
      <c r="M12" s="12">
        <v>25411581</v>
      </c>
      <c r="N12" s="192">
        <f t="shared" si="1"/>
        <v>0.12989943035819371</v>
      </c>
      <c r="P12" s="11" t="s">
        <v>124</v>
      </c>
      <c r="Q12" s="11">
        <v>2</v>
      </c>
      <c r="R12" s="12">
        <v>24166922</v>
      </c>
      <c r="S12" s="192">
        <f t="shared" si="2"/>
        <v>0.13444964974826895</v>
      </c>
    </row>
    <row r="13" spans="1:19" ht="16" customHeight="1">
      <c r="A13" s="11" t="s">
        <v>125</v>
      </c>
      <c r="B13" s="11">
        <v>3</v>
      </c>
      <c r="C13" s="12">
        <v>28686885</v>
      </c>
      <c r="D13" s="192">
        <f t="shared" si="0"/>
        <v>0.12448627994440357</v>
      </c>
      <c r="E13" s="193"/>
      <c r="F13" s="11" t="s">
        <v>125</v>
      </c>
      <c r="G13" s="11">
        <v>3</v>
      </c>
      <c r="H13" s="12">
        <v>31242220</v>
      </c>
      <c r="I13" s="192">
        <v>0.11700000000000001</v>
      </c>
      <c r="K13" s="11" t="s">
        <v>125</v>
      </c>
      <c r="L13" s="11">
        <v>3</v>
      </c>
      <c r="M13" s="12">
        <v>24486812</v>
      </c>
      <c r="N13" s="192">
        <f t="shared" si="1"/>
        <v>0.1251721776023374</v>
      </c>
      <c r="P13" s="11" t="s">
        <v>125</v>
      </c>
      <c r="Q13" s="11">
        <v>3</v>
      </c>
      <c r="R13" s="12">
        <v>22416131</v>
      </c>
      <c r="S13" s="192">
        <f t="shared" si="2"/>
        <v>0.12470934286382494</v>
      </c>
    </row>
    <row r="14" spans="1:19" ht="16" customHeight="1">
      <c r="A14" s="11" t="s">
        <v>126</v>
      </c>
      <c r="B14" s="11">
        <v>3</v>
      </c>
      <c r="C14" s="12">
        <v>28661413</v>
      </c>
      <c r="D14" s="192">
        <f t="shared" si="0"/>
        <v>0.12437574460664404</v>
      </c>
      <c r="E14" s="193"/>
      <c r="F14" s="11" t="s">
        <v>126</v>
      </c>
      <c r="G14" s="11">
        <v>3</v>
      </c>
      <c r="H14" s="12">
        <v>31205269</v>
      </c>
      <c r="I14" s="192">
        <v>0.1147</v>
      </c>
      <c r="K14" s="11" t="s">
        <v>126</v>
      </c>
      <c r="L14" s="11">
        <v>3</v>
      </c>
      <c r="M14" s="12">
        <v>24470184</v>
      </c>
      <c r="N14" s="192">
        <f t="shared" si="1"/>
        <v>0.12508717825782609</v>
      </c>
      <c r="P14" s="11" t="s">
        <v>126</v>
      </c>
      <c r="Q14" s="11">
        <v>3</v>
      </c>
      <c r="R14" s="12">
        <v>22406251</v>
      </c>
      <c r="S14" s="192">
        <f t="shared" si="2"/>
        <v>0.12465437671879775</v>
      </c>
    </row>
    <row r="15" spans="1:19" ht="16" customHeight="1">
      <c r="C15" s="107">
        <f>SUM(C7:C14)</f>
        <v>230442142</v>
      </c>
      <c r="D15" s="193"/>
      <c r="H15" s="107">
        <f>SUM(H7:H14)</f>
        <v>253880293</v>
      </c>
      <c r="I15" s="193"/>
      <c r="M15" s="107">
        <f>SUM(M7:M14)</f>
        <v>195625038</v>
      </c>
      <c r="N15" s="193"/>
      <c r="R15" s="107">
        <f>SUM(R7:R14)</f>
        <v>179747006</v>
      </c>
      <c r="S15" s="193"/>
    </row>
    <row r="17" spans="1:19" ht="16" customHeight="1">
      <c r="A17" s="276" t="s">
        <v>13</v>
      </c>
      <c r="B17" s="276"/>
      <c r="C17" s="276"/>
      <c r="D17" s="276"/>
      <c r="E17" s="276"/>
      <c r="F17" s="276"/>
      <c r="G17" s="276"/>
      <c r="H17" s="276"/>
      <c r="I17" s="276"/>
      <c r="J17" s="276"/>
      <c r="K17" s="276"/>
      <c r="L17" s="276"/>
      <c r="M17" s="276"/>
      <c r="N17" s="276"/>
    </row>
    <row r="19" spans="1:19" ht="16" customHeight="1">
      <c r="A19" s="275" t="s">
        <v>131</v>
      </c>
      <c r="B19" s="275"/>
      <c r="C19" s="275"/>
      <c r="D19" s="275"/>
      <c r="F19" s="275" t="s">
        <v>132</v>
      </c>
      <c r="G19" s="275"/>
      <c r="H19" s="275"/>
      <c r="I19" s="275"/>
      <c r="K19" s="275" t="s">
        <v>133</v>
      </c>
      <c r="L19" s="275"/>
      <c r="M19" s="275"/>
      <c r="N19" s="275"/>
    </row>
    <row r="20" spans="1:19" ht="16" customHeight="1">
      <c r="A20" s="96" t="s">
        <v>119</v>
      </c>
      <c r="B20" s="96" t="s">
        <v>120</v>
      </c>
      <c r="C20" s="96" t="s">
        <v>121</v>
      </c>
      <c r="D20" s="96" t="s">
        <v>122</v>
      </c>
      <c r="F20" s="96" t="s">
        <v>119</v>
      </c>
      <c r="G20" s="96" t="s">
        <v>120</v>
      </c>
      <c r="H20" s="96" t="s">
        <v>121</v>
      </c>
      <c r="I20" s="96" t="s">
        <v>122</v>
      </c>
      <c r="K20" s="96" t="s">
        <v>119</v>
      </c>
      <c r="L20" s="96" t="s">
        <v>120</v>
      </c>
      <c r="M20" s="96" t="s">
        <v>121</v>
      </c>
      <c r="N20" s="96" t="s">
        <v>122</v>
      </c>
      <c r="P20" s="45"/>
      <c r="Q20" s="45"/>
      <c r="R20" s="45"/>
      <c r="S20" s="45"/>
    </row>
    <row r="21" spans="1:19" ht="16" customHeight="1">
      <c r="A21" s="11" t="s">
        <v>127</v>
      </c>
      <c r="B21" s="11">
        <v>0</v>
      </c>
      <c r="C21" s="12">
        <v>44418009</v>
      </c>
      <c r="D21" s="192">
        <f t="shared" ref="D21:D28" si="3">C21/C$29</f>
        <v>0.13000164912230114</v>
      </c>
      <c r="E21" s="193"/>
      <c r="F21" s="11" t="s">
        <v>127</v>
      </c>
      <c r="G21" s="11">
        <v>0</v>
      </c>
      <c r="H21" s="12">
        <v>33600056</v>
      </c>
      <c r="I21" s="192">
        <f t="shared" ref="I21:I28" si="4">H21/H$29</f>
        <v>0.12974705802994302</v>
      </c>
      <c r="K21" s="11" t="s">
        <v>127</v>
      </c>
      <c r="L21" s="11">
        <v>0</v>
      </c>
      <c r="M21" s="12">
        <v>29127073</v>
      </c>
      <c r="N21" s="192">
        <f t="shared" ref="N21:N28" si="5">M21/M$29</f>
        <v>0.12840023712304066</v>
      </c>
      <c r="R21" s="108"/>
      <c r="S21" s="193"/>
    </row>
    <row r="22" spans="1:19" ht="16" customHeight="1">
      <c r="A22" s="11" t="s">
        <v>128</v>
      </c>
      <c r="B22" s="11">
        <v>0</v>
      </c>
      <c r="C22" s="12">
        <v>43658770</v>
      </c>
      <c r="D22" s="192">
        <f t="shared" si="3"/>
        <v>0.12777952516177049</v>
      </c>
      <c r="E22" s="193"/>
      <c r="F22" s="11" t="s">
        <v>128</v>
      </c>
      <c r="G22" s="11">
        <v>0</v>
      </c>
      <c r="H22" s="12">
        <v>32762843</v>
      </c>
      <c r="I22" s="192">
        <f t="shared" si="4"/>
        <v>0.12651414902245736</v>
      </c>
      <c r="K22" s="11" t="s">
        <v>128</v>
      </c>
      <c r="L22" s="11">
        <v>0</v>
      </c>
      <c r="M22" s="12">
        <v>28865143</v>
      </c>
      <c r="N22" s="192">
        <f t="shared" si="5"/>
        <v>0.12724557684840068</v>
      </c>
      <c r="R22" s="108"/>
      <c r="S22" s="193"/>
    </row>
    <row r="23" spans="1:19" ht="16" customHeight="1">
      <c r="A23" s="11" t="s">
        <v>129</v>
      </c>
      <c r="B23" s="11">
        <v>1</v>
      </c>
      <c r="C23" s="12">
        <v>39987887</v>
      </c>
      <c r="D23" s="192">
        <f t="shared" si="3"/>
        <v>0.11703566575701822</v>
      </c>
      <c r="E23" s="193"/>
      <c r="F23" s="11" t="s">
        <v>129</v>
      </c>
      <c r="G23" s="11">
        <v>1</v>
      </c>
      <c r="H23" s="12">
        <v>30759165</v>
      </c>
      <c r="I23" s="192">
        <f t="shared" si="4"/>
        <v>0.11877692008035917</v>
      </c>
      <c r="K23" s="11" t="s">
        <v>129</v>
      </c>
      <c r="L23" s="11">
        <v>1</v>
      </c>
      <c r="M23" s="12">
        <v>26793100</v>
      </c>
      <c r="N23" s="192">
        <f t="shared" si="5"/>
        <v>0.11811143513326383</v>
      </c>
      <c r="R23" s="108"/>
      <c r="S23" s="193"/>
    </row>
    <row r="24" spans="1:19" ht="16" customHeight="1">
      <c r="A24" s="11" t="s">
        <v>130</v>
      </c>
      <c r="B24" s="11">
        <v>1</v>
      </c>
      <c r="C24" s="12">
        <v>39342846</v>
      </c>
      <c r="D24" s="192">
        <f t="shared" si="3"/>
        <v>0.11514777398430283</v>
      </c>
      <c r="E24" s="193"/>
      <c r="F24" s="11" t="s">
        <v>130</v>
      </c>
      <c r="G24" s="11">
        <v>1</v>
      </c>
      <c r="H24" s="12">
        <v>30028461</v>
      </c>
      <c r="I24" s="192">
        <f t="shared" si="4"/>
        <v>0.11595529697679317</v>
      </c>
      <c r="K24" s="11" t="s">
        <v>130</v>
      </c>
      <c r="L24" s="11">
        <v>1</v>
      </c>
      <c r="M24" s="12">
        <v>26592801</v>
      </c>
      <c r="N24" s="192">
        <f t="shared" si="5"/>
        <v>0.11722846144430071</v>
      </c>
      <c r="R24" s="108"/>
      <c r="S24" s="193"/>
    </row>
    <row r="25" spans="1:19" ht="16" customHeight="1">
      <c r="A25" s="11" t="s">
        <v>123</v>
      </c>
      <c r="B25" s="11">
        <v>2</v>
      </c>
      <c r="C25" s="12">
        <v>45477753</v>
      </c>
      <c r="D25" s="192">
        <f t="shared" si="3"/>
        <v>0.13310328448933131</v>
      </c>
      <c r="E25" s="193"/>
      <c r="F25" s="11" t="s">
        <v>123</v>
      </c>
      <c r="G25" s="11">
        <v>2</v>
      </c>
      <c r="H25" s="12">
        <v>33917982</v>
      </c>
      <c r="I25" s="192">
        <f t="shared" si="4"/>
        <v>0.13097473345915148</v>
      </c>
      <c r="K25" s="11" t="s">
        <v>123</v>
      </c>
      <c r="L25" s="11">
        <v>2</v>
      </c>
      <c r="M25" s="12">
        <v>29876576</v>
      </c>
      <c r="N25" s="192">
        <f t="shared" si="5"/>
        <v>0.13170425476066699</v>
      </c>
      <c r="R25" s="108"/>
      <c r="S25" s="193"/>
    </row>
    <row r="26" spans="1:19" ht="16" customHeight="1">
      <c r="A26" s="11" t="s">
        <v>124</v>
      </c>
      <c r="B26" s="11">
        <v>2</v>
      </c>
      <c r="C26" s="12">
        <v>45382108</v>
      </c>
      <c r="D26" s="192">
        <f t="shared" si="3"/>
        <v>0.1328233528127381</v>
      </c>
      <c r="E26" s="193"/>
      <c r="F26" s="11" t="s">
        <v>124</v>
      </c>
      <c r="G26" s="11">
        <v>2</v>
      </c>
      <c r="H26" s="12">
        <v>33799235</v>
      </c>
      <c r="I26" s="192">
        <f t="shared" si="4"/>
        <v>0.13051619035732206</v>
      </c>
      <c r="K26" s="11" t="s">
        <v>124</v>
      </c>
      <c r="L26" s="11">
        <v>2</v>
      </c>
      <c r="M26" s="12">
        <v>29806941</v>
      </c>
      <c r="N26" s="192">
        <f t="shared" si="5"/>
        <v>0.13139728431732506</v>
      </c>
      <c r="R26" s="108"/>
      <c r="S26" s="193"/>
    </row>
    <row r="27" spans="1:19" ht="16" customHeight="1">
      <c r="A27" s="11" t="s">
        <v>125</v>
      </c>
      <c r="B27" s="11">
        <v>3</v>
      </c>
      <c r="C27" s="12">
        <v>41726355</v>
      </c>
      <c r="D27" s="192">
        <f t="shared" si="3"/>
        <v>0.1221237755583006</v>
      </c>
      <c r="E27" s="193"/>
      <c r="F27" s="11" t="s">
        <v>125</v>
      </c>
      <c r="G27" s="11">
        <v>3</v>
      </c>
      <c r="H27" s="12">
        <v>32059573</v>
      </c>
      <c r="I27" s="192">
        <f t="shared" si="4"/>
        <v>0.12379846267060372</v>
      </c>
      <c r="K27" s="11" t="s">
        <v>125</v>
      </c>
      <c r="L27" s="11">
        <v>3</v>
      </c>
      <c r="M27" s="12">
        <v>27894468</v>
      </c>
      <c r="N27" s="192">
        <f t="shared" si="5"/>
        <v>0.12296657153367485</v>
      </c>
      <c r="R27" s="108"/>
      <c r="S27" s="193"/>
    </row>
    <row r="28" spans="1:19" ht="16" customHeight="1">
      <c r="A28" s="11" t="s">
        <v>126</v>
      </c>
      <c r="B28" s="11">
        <v>3</v>
      </c>
      <c r="C28" s="12">
        <v>41678930</v>
      </c>
      <c r="D28" s="192">
        <f t="shared" si="3"/>
        <v>0.12198497311423731</v>
      </c>
      <c r="E28" s="193"/>
      <c r="F28" s="11" t="s">
        <v>126</v>
      </c>
      <c r="G28" s="11">
        <v>3</v>
      </c>
      <c r="H28" s="12">
        <v>32038526</v>
      </c>
      <c r="I28" s="192">
        <f t="shared" si="4"/>
        <v>0.12371718940337</v>
      </c>
      <c r="K28" s="11" t="s">
        <v>126</v>
      </c>
      <c r="L28" s="11">
        <v>3</v>
      </c>
      <c r="M28" s="12">
        <v>27889842</v>
      </c>
      <c r="N28" s="192">
        <f t="shared" si="5"/>
        <v>0.12294617883932718</v>
      </c>
      <c r="R28" s="108"/>
      <c r="S28" s="193"/>
    </row>
    <row r="29" spans="1:19" ht="16" customHeight="1">
      <c r="C29" s="107">
        <f>SUM(C21:C28)</f>
        <v>341672658</v>
      </c>
      <c r="D29" s="193"/>
      <c r="H29" s="107">
        <f>SUM(H21:H28)</f>
        <v>258965841</v>
      </c>
      <c r="I29" s="193"/>
      <c r="M29" s="107">
        <f>SUM(M21:M28)</f>
        <v>226845944</v>
      </c>
      <c r="N29" s="193"/>
      <c r="R29" s="58"/>
      <c r="S29" s="193"/>
    </row>
    <row r="31" spans="1:19" ht="16" customHeight="1">
      <c r="A31" s="276" t="s">
        <v>14</v>
      </c>
      <c r="B31" s="276"/>
      <c r="C31" s="276"/>
      <c r="D31" s="276"/>
      <c r="E31" s="276"/>
      <c r="F31" s="276"/>
      <c r="G31" s="276"/>
      <c r="H31" s="276"/>
      <c r="I31" s="276"/>
      <c r="J31" s="276"/>
      <c r="K31" s="276"/>
      <c r="L31" s="276"/>
      <c r="M31" s="276"/>
      <c r="N31" s="276"/>
    </row>
    <row r="33" spans="1:14" ht="16" customHeight="1">
      <c r="A33" s="275" t="s">
        <v>131</v>
      </c>
      <c r="B33" s="275"/>
      <c r="C33" s="275"/>
      <c r="D33" s="275"/>
      <c r="F33" s="275" t="s">
        <v>132</v>
      </c>
      <c r="G33" s="275"/>
      <c r="H33" s="275"/>
      <c r="I33" s="275"/>
      <c r="K33" s="275" t="s">
        <v>133</v>
      </c>
      <c r="L33" s="275"/>
      <c r="M33" s="275"/>
      <c r="N33" s="275"/>
    </row>
    <row r="34" spans="1:14" ht="16" customHeight="1">
      <c r="A34" s="96" t="s">
        <v>119</v>
      </c>
      <c r="B34" s="96" t="s">
        <v>120</v>
      </c>
      <c r="C34" s="96" t="s">
        <v>121</v>
      </c>
      <c r="D34" s="96" t="s">
        <v>122</v>
      </c>
      <c r="F34" s="96" t="s">
        <v>119</v>
      </c>
      <c r="G34" s="96" t="s">
        <v>120</v>
      </c>
      <c r="H34" s="96" t="s">
        <v>121</v>
      </c>
      <c r="I34" s="96" t="s">
        <v>122</v>
      </c>
      <c r="K34" s="96" t="s">
        <v>119</v>
      </c>
      <c r="L34" s="96" t="s">
        <v>120</v>
      </c>
      <c r="M34" s="96" t="s">
        <v>121</v>
      </c>
      <c r="N34" s="96" t="s">
        <v>122</v>
      </c>
    </row>
    <row r="35" spans="1:14" ht="16" customHeight="1">
      <c r="A35" s="11" t="s">
        <v>127</v>
      </c>
      <c r="B35" s="11">
        <v>0</v>
      </c>
      <c r="C35" s="12">
        <v>44683031</v>
      </c>
      <c r="D35" s="192">
        <f t="shared" ref="D35:D42" si="6">C35/C$43</f>
        <v>0.12653315219100383</v>
      </c>
      <c r="E35" s="193"/>
      <c r="F35" s="11" t="s">
        <v>127</v>
      </c>
      <c r="G35" s="11">
        <v>0</v>
      </c>
      <c r="H35" s="12">
        <v>27834850</v>
      </c>
      <c r="I35" s="192">
        <f t="shared" ref="I35:I42" si="7">H35/H$43</f>
        <v>0.12572089760642788</v>
      </c>
      <c r="K35" s="11" t="s">
        <v>127</v>
      </c>
      <c r="L35" s="11">
        <v>0</v>
      </c>
      <c r="M35" s="12">
        <v>27843327</v>
      </c>
      <c r="N35" s="192">
        <f t="shared" ref="N35:N42" si="8">M35/M$43</f>
        <v>0.12659741884794046</v>
      </c>
    </row>
    <row r="36" spans="1:14" ht="16" customHeight="1">
      <c r="A36" s="11" t="s">
        <v>128</v>
      </c>
      <c r="B36" s="11">
        <v>0</v>
      </c>
      <c r="C36" s="12">
        <v>44209423</v>
      </c>
      <c r="D36" s="192">
        <f t="shared" si="6"/>
        <v>0.12519199175936532</v>
      </c>
      <c r="E36" s="193"/>
      <c r="F36" s="11" t="s">
        <v>128</v>
      </c>
      <c r="G36" s="11">
        <v>0</v>
      </c>
      <c r="H36" s="12">
        <v>27339461</v>
      </c>
      <c r="I36" s="192">
        <f t="shared" si="7"/>
        <v>0.12348338780327281</v>
      </c>
      <c r="K36" s="11" t="s">
        <v>128</v>
      </c>
      <c r="L36" s="11">
        <v>0</v>
      </c>
      <c r="M36" s="12">
        <v>27413109</v>
      </c>
      <c r="N36" s="192">
        <f t="shared" si="8"/>
        <v>0.12464131323089538</v>
      </c>
    </row>
    <row r="37" spans="1:14" ht="16" customHeight="1">
      <c r="A37" s="11" t="s">
        <v>129</v>
      </c>
      <c r="B37" s="11">
        <v>1</v>
      </c>
      <c r="C37" s="12">
        <v>42464572</v>
      </c>
      <c r="D37" s="192">
        <f t="shared" si="6"/>
        <v>0.12025093265499022</v>
      </c>
      <c r="E37" s="193"/>
      <c r="F37" s="11" t="s">
        <v>129</v>
      </c>
      <c r="G37" s="11">
        <v>1</v>
      </c>
      <c r="H37" s="12">
        <v>26959429</v>
      </c>
      <c r="I37" s="192">
        <f t="shared" si="7"/>
        <v>0.12176690777341219</v>
      </c>
      <c r="K37" s="11" t="s">
        <v>129</v>
      </c>
      <c r="L37" s="11">
        <v>1</v>
      </c>
      <c r="M37" s="12">
        <v>26868406</v>
      </c>
      <c r="N37" s="192">
        <f t="shared" si="8"/>
        <v>0.12216466976660212</v>
      </c>
    </row>
    <row r="38" spans="1:14" ht="16" customHeight="1">
      <c r="A38" s="11" t="s">
        <v>130</v>
      </c>
      <c r="B38" s="11">
        <v>1</v>
      </c>
      <c r="C38" s="12">
        <v>42043407</v>
      </c>
      <c r="D38" s="192">
        <f t="shared" si="6"/>
        <v>0.11905828001147273</v>
      </c>
      <c r="E38" s="193"/>
      <c r="F38" s="11" t="s">
        <v>130</v>
      </c>
      <c r="G38" s="11">
        <v>1</v>
      </c>
      <c r="H38" s="12">
        <v>26511282</v>
      </c>
      <c r="I38" s="192">
        <f t="shared" si="7"/>
        <v>0.1197427746058317</v>
      </c>
      <c r="K38" s="11" t="s">
        <v>130</v>
      </c>
      <c r="L38" s="11">
        <v>1</v>
      </c>
      <c r="M38" s="12">
        <v>26447641</v>
      </c>
      <c r="N38" s="192">
        <f t="shared" si="8"/>
        <v>0.12025154483934204</v>
      </c>
    </row>
    <row r="39" spans="1:14" ht="16" customHeight="1">
      <c r="A39" s="11" t="s">
        <v>123</v>
      </c>
      <c r="B39" s="11">
        <v>2</v>
      </c>
      <c r="C39" s="12">
        <v>47037422</v>
      </c>
      <c r="D39" s="192">
        <f t="shared" si="6"/>
        <v>0.13320030318888781</v>
      </c>
      <c r="E39" s="193"/>
      <c r="F39" s="11" t="s">
        <v>123</v>
      </c>
      <c r="G39" s="11">
        <v>2</v>
      </c>
      <c r="H39" s="12">
        <v>29192048</v>
      </c>
      <c r="I39" s="192">
        <f t="shared" si="7"/>
        <v>0.13185091629845061</v>
      </c>
      <c r="K39" s="11" t="s">
        <v>123</v>
      </c>
      <c r="L39" s="11">
        <v>2</v>
      </c>
      <c r="M39" s="12">
        <v>28835884</v>
      </c>
      <c r="N39" s="192">
        <f t="shared" si="8"/>
        <v>0.1311103549011447</v>
      </c>
    </row>
    <row r="40" spans="1:14" ht="16" customHeight="1">
      <c r="A40" s="11" t="s">
        <v>124</v>
      </c>
      <c r="B40" s="11">
        <v>2</v>
      </c>
      <c r="C40" s="12">
        <v>47010745</v>
      </c>
      <c r="D40" s="192">
        <f t="shared" si="6"/>
        <v>0.13312475941252672</v>
      </c>
      <c r="E40" s="193"/>
      <c r="F40" s="11" t="s">
        <v>124</v>
      </c>
      <c r="G40" s="11">
        <v>2</v>
      </c>
      <c r="H40" s="12">
        <v>29159050</v>
      </c>
      <c r="I40" s="192">
        <f t="shared" si="7"/>
        <v>0.13170187514395482</v>
      </c>
      <c r="K40" s="11" t="s">
        <v>124</v>
      </c>
      <c r="L40" s="11">
        <v>2</v>
      </c>
      <c r="M40" s="12">
        <v>28825932</v>
      </c>
      <c r="N40" s="192">
        <f t="shared" si="8"/>
        <v>0.13106510536927754</v>
      </c>
    </row>
    <row r="41" spans="1:14" ht="16" customHeight="1">
      <c r="A41" s="11" t="s">
        <v>125</v>
      </c>
      <c r="B41" s="11">
        <v>3</v>
      </c>
      <c r="C41" s="12">
        <v>42857333</v>
      </c>
      <c r="D41" s="192">
        <f t="shared" si="6"/>
        <v>0.12136315101340218</v>
      </c>
      <c r="E41" s="193"/>
      <c r="F41" s="11" t="s">
        <v>125</v>
      </c>
      <c r="G41" s="11">
        <v>3</v>
      </c>
      <c r="H41" s="12">
        <v>27222589</v>
      </c>
      <c r="I41" s="192">
        <f t="shared" si="7"/>
        <v>0.12295551527135479</v>
      </c>
      <c r="K41" s="11" t="s">
        <v>125</v>
      </c>
      <c r="L41" s="11">
        <v>3</v>
      </c>
      <c r="M41" s="12">
        <v>26859852</v>
      </c>
      <c r="N41" s="192">
        <f t="shared" si="8"/>
        <v>0.12212577662998719</v>
      </c>
    </row>
    <row r="42" spans="1:14" ht="16" customHeight="1">
      <c r="A42" s="11" t="s">
        <v>126</v>
      </c>
      <c r="B42" s="11">
        <v>3</v>
      </c>
      <c r="C42" s="12">
        <v>42827062</v>
      </c>
      <c r="D42" s="192">
        <f t="shared" si="6"/>
        <v>0.12127742976835115</v>
      </c>
      <c r="E42" s="193"/>
      <c r="F42" s="11" t="s">
        <v>126</v>
      </c>
      <c r="G42" s="11">
        <v>3</v>
      </c>
      <c r="H42" s="12">
        <v>27183226</v>
      </c>
      <c r="I42" s="192">
        <f t="shared" si="7"/>
        <v>0.12277772549729522</v>
      </c>
      <c r="K42" s="11" t="s">
        <v>126</v>
      </c>
      <c r="L42" s="11">
        <v>3</v>
      </c>
      <c r="M42" s="12">
        <v>26841826</v>
      </c>
      <c r="N42" s="192">
        <f t="shared" si="8"/>
        <v>0.12204381641481057</v>
      </c>
    </row>
    <row r="43" spans="1:14" ht="16" customHeight="1">
      <c r="C43" s="107">
        <f>SUM(C35:C42)</f>
        <v>353132995</v>
      </c>
      <c r="D43" s="193"/>
      <c r="H43" s="107">
        <f>SUM(H35:H42)</f>
        <v>221401935</v>
      </c>
      <c r="I43" s="193"/>
      <c r="M43" s="107">
        <f>SUM(M35:M42)</f>
        <v>219935977</v>
      </c>
      <c r="N43" s="193"/>
    </row>
    <row r="45" spans="1:14" ht="16" customHeight="1">
      <c r="A45" s="276" t="s">
        <v>15</v>
      </c>
      <c r="B45" s="276"/>
      <c r="C45" s="276"/>
      <c r="D45" s="276"/>
      <c r="E45" s="276"/>
      <c r="F45" s="276"/>
      <c r="G45" s="276"/>
      <c r="H45" s="276"/>
      <c r="I45" s="276"/>
      <c r="J45" s="276"/>
      <c r="K45" s="276"/>
      <c r="L45" s="276"/>
      <c r="M45" s="276"/>
      <c r="N45" s="276"/>
    </row>
    <row r="47" spans="1:14" ht="16" customHeight="1">
      <c r="A47" s="275" t="s">
        <v>131</v>
      </c>
      <c r="B47" s="275"/>
      <c r="C47" s="275"/>
      <c r="D47" s="275"/>
      <c r="F47" s="275" t="s">
        <v>132</v>
      </c>
      <c r="G47" s="275"/>
      <c r="H47" s="275"/>
      <c r="I47" s="275"/>
      <c r="K47" s="275" t="s">
        <v>133</v>
      </c>
      <c r="L47" s="275"/>
      <c r="M47" s="275"/>
      <c r="N47" s="275"/>
    </row>
    <row r="48" spans="1:14" ht="16" customHeight="1">
      <c r="A48" s="96" t="s">
        <v>119</v>
      </c>
      <c r="B48" s="96" t="s">
        <v>120</v>
      </c>
      <c r="C48" s="96" t="s">
        <v>121</v>
      </c>
      <c r="D48" s="96" t="s">
        <v>122</v>
      </c>
      <c r="F48" s="96" t="s">
        <v>119</v>
      </c>
      <c r="G48" s="96" t="s">
        <v>120</v>
      </c>
      <c r="H48" s="96" t="s">
        <v>121</v>
      </c>
      <c r="I48" s="96" t="s">
        <v>122</v>
      </c>
      <c r="K48" s="96" t="s">
        <v>119</v>
      </c>
      <c r="L48" s="96" t="s">
        <v>120</v>
      </c>
      <c r="M48" s="96" t="s">
        <v>121</v>
      </c>
      <c r="N48" s="96" t="s">
        <v>122</v>
      </c>
    </row>
    <row r="49" spans="1:14" ht="16" customHeight="1">
      <c r="A49" s="11" t="s">
        <v>127</v>
      </c>
      <c r="B49" s="11">
        <v>0</v>
      </c>
      <c r="C49" s="12">
        <v>40365908</v>
      </c>
      <c r="D49" s="192">
        <f t="shared" ref="D49:D56" si="9">C49/C$57</f>
        <v>0.12947371707222494</v>
      </c>
      <c r="E49" s="193"/>
      <c r="F49" s="11" t="s">
        <v>127</v>
      </c>
      <c r="G49" s="11">
        <v>0</v>
      </c>
      <c r="H49" s="12">
        <v>26337980</v>
      </c>
      <c r="I49" s="192">
        <f t="shared" ref="I49:I56" si="10">H49/H$57</f>
        <v>0.12817758175020824</v>
      </c>
      <c r="K49" s="11" t="s">
        <v>127</v>
      </c>
      <c r="L49" s="11">
        <v>0</v>
      </c>
      <c r="M49" s="12">
        <v>27659065</v>
      </c>
      <c r="N49" s="192">
        <f t="shared" ref="N49:N56" si="11">M49/M$57</f>
        <v>0.12924064465973598</v>
      </c>
    </row>
    <row r="50" spans="1:14" ht="16" customHeight="1">
      <c r="A50" s="11" t="s">
        <v>128</v>
      </c>
      <c r="B50" s="11">
        <v>0</v>
      </c>
      <c r="C50" s="12">
        <v>39931637</v>
      </c>
      <c r="D50" s="192">
        <f t="shared" si="9"/>
        <v>0.1280807921171695</v>
      </c>
      <c r="E50" s="193"/>
      <c r="F50" s="11" t="s">
        <v>128</v>
      </c>
      <c r="G50" s="11">
        <v>0</v>
      </c>
      <c r="H50" s="12">
        <v>25621858</v>
      </c>
      <c r="I50" s="192">
        <f t="shared" si="10"/>
        <v>0.1246924706597555</v>
      </c>
      <c r="K50" s="11" t="s">
        <v>128</v>
      </c>
      <c r="L50" s="11">
        <v>0</v>
      </c>
      <c r="M50" s="12">
        <v>27040269</v>
      </c>
      <c r="N50" s="192">
        <f t="shared" si="11"/>
        <v>0.12634923839011458</v>
      </c>
    </row>
    <row r="51" spans="1:14" ht="16" customHeight="1">
      <c r="A51" s="11" t="s">
        <v>129</v>
      </c>
      <c r="B51" s="11">
        <v>1</v>
      </c>
      <c r="C51" s="12">
        <v>36458103</v>
      </c>
      <c r="D51" s="192">
        <f t="shared" si="9"/>
        <v>0.11693942603278082</v>
      </c>
      <c r="E51" s="193"/>
      <c r="F51" s="11" t="s">
        <v>129</v>
      </c>
      <c r="G51" s="11">
        <v>1</v>
      </c>
      <c r="H51" s="12">
        <v>25554862</v>
      </c>
      <c r="I51" s="192">
        <f t="shared" si="10"/>
        <v>0.12436642495439248</v>
      </c>
      <c r="K51" s="11" t="s">
        <v>129</v>
      </c>
      <c r="L51" s="11">
        <v>1</v>
      </c>
      <c r="M51" s="12">
        <v>25623781</v>
      </c>
      <c r="N51" s="192">
        <f t="shared" si="11"/>
        <v>0.11973051059607021</v>
      </c>
    </row>
    <row r="52" spans="1:14" ht="16" customHeight="1">
      <c r="A52" s="11" t="s">
        <v>130</v>
      </c>
      <c r="B52" s="11">
        <v>1</v>
      </c>
      <c r="C52" s="12">
        <v>36080481</v>
      </c>
      <c r="D52" s="192">
        <f t="shared" si="9"/>
        <v>0.11572820283947997</v>
      </c>
      <c r="E52" s="193"/>
      <c r="F52" s="11" t="s">
        <v>130</v>
      </c>
      <c r="G52" s="11">
        <v>1</v>
      </c>
      <c r="H52" s="12">
        <v>24818783</v>
      </c>
      <c r="I52" s="192">
        <f t="shared" si="10"/>
        <v>0.1207841902425007</v>
      </c>
      <c r="K52" s="11" t="s">
        <v>130</v>
      </c>
      <c r="L52" s="11">
        <v>1</v>
      </c>
      <c r="M52" s="12">
        <v>25086172</v>
      </c>
      <c r="N52" s="192">
        <f t="shared" si="11"/>
        <v>0.11721846133717891</v>
      </c>
    </row>
    <row r="53" spans="1:14" ht="16" customHeight="1">
      <c r="A53" s="11" t="s">
        <v>123</v>
      </c>
      <c r="B53" s="11">
        <v>2</v>
      </c>
      <c r="C53" s="12">
        <v>41624507</v>
      </c>
      <c r="D53" s="192">
        <f t="shared" si="9"/>
        <v>0.13351067545882644</v>
      </c>
      <c r="E53" s="193"/>
      <c r="F53" s="11" t="s">
        <v>123</v>
      </c>
      <c r="G53" s="11">
        <v>2</v>
      </c>
      <c r="H53" s="12">
        <v>26355019</v>
      </c>
      <c r="I53" s="192">
        <f t="shared" si="10"/>
        <v>0.12826050450341261</v>
      </c>
      <c r="K53" s="11" t="s">
        <v>123</v>
      </c>
      <c r="L53" s="11">
        <v>2</v>
      </c>
      <c r="M53" s="12">
        <v>27699897</v>
      </c>
      <c r="N53" s="192">
        <f t="shared" si="11"/>
        <v>0.1294314375879404</v>
      </c>
    </row>
    <row r="54" spans="1:14" ht="16" customHeight="1">
      <c r="A54" s="11" t="s">
        <v>124</v>
      </c>
      <c r="B54" s="11">
        <v>2</v>
      </c>
      <c r="C54" s="12">
        <v>41615045</v>
      </c>
      <c r="D54" s="192">
        <f t="shared" si="9"/>
        <v>0.13348032607808324</v>
      </c>
      <c r="E54" s="193"/>
      <c r="F54" s="11" t="s">
        <v>124</v>
      </c>
      <c r="G54" s="11">
        <v>2</v>
      </c>
      <c r="H54" s="12">
        <v>26348771</v>
      </c>
      <c r="I54" s="192">
        <f t="shared" si="10"/>
        <v>0.12823009770946808</v>
      </c>
      <c r="K54" s="11" t="s">
        <v>124</v>
      </c>
      <c r="L54" s="11">
        <v>2</v>
      </c>
      <c r="M54" s="12">
        <v>27649552</v>
      </c>
      <c r="N54" s="192">
        <f t="shared" si="11"/>
        <v>0.12919619390723774</v>
      </c>
    </row>
    <row r="55" spans="1:14" ht="16" customHeight="1">
      <c r="A55" s="11" t="s">
        <v>125</v>
      </c>
      <c r="B55" s="11">
        <v>3</v>
      </c>
      <c r="C55" s="12">
        <v>37866260</v>
      </c>
      <c r="D55" s="192">
        <f t="shared" si="9"/>
        <v>0.12145609195322223</v>
      </c>
      <c r="E55" s="193"/>
      <c r="F55" s="11" t="s">
        <v>125</v>
      </c>
      <c r="G55" s="11">
        <v>3</v>
      </c>
      <c r="H55" s="12">
        <v>25204771</v>
      </c>
      <c r="I55" s="192">
        <f t="shared" si="10"/>
        <v>0.12266265656469395</v>
      </c>
      <c r="K55" s="11" t="s">
        <v>125</v>
      </c>
      <c r="L55" s="11">
        <v>3</v>
      </c>
      <c r="M55" s="12">
        <v>26631540</v>
      </c>
      <c r="N55" s="192">
        <f t="shared" si="11"/>
        <v>0.12443939800139829</v>
      </c>
    </row>
    <row r="56" spans="1:14" ht="16" customHeight="1">
      <c r="A56" s="11" t="s">
        <v>126</v>
      </c>
      <c r="B56" s="11">
        <v>3</v>
      </c>
      <c r="C56" s="12">
        <v>37827188</v>
      </c>
      <c r="D56" s="192">
        <f t="shared" si="9"/>
        <v>0.12133076844821285</v>
      </c>
      <c r="E56" s="193"/>
      <c r="F56" s="11" t="s">
        <v>126</v>
      </c>
      <c r="G56" s="11">
        <v>3</v>
      </c>
      <c r="H56" s="12">
        <v>25238350</v>
      </c>
      <c r="I56" s="192">
        <f t="shared" si="10"/>
        <v>0.12282607361556841</v>
      </c>
      <c r="K56" s="11" t="s">
        <v>126</v>
      </c>
      <c r="L56" s="11">
        <v>3</v>
      </c>
      <c r="M56" s="12">
        <v>26621849</v>
      </c>
      <c r="N56" s="192">
        <f t="shared" si="11"/>
        <v>0.12439411552032391</v>
      </c>
    </row>
    <row r="57" spans="1:14" ht="16" customHeight="1">
      <c r="C57" s="107">
        <f>SUM(C49:C56)</f>
        <v>311769129</v>
      </c>
      <c r="D57" s="193"/>
      <c r="H57" s="107">
        <f>SUM(H49:H56)</f>
        <v>205480394</v>
      </c>
      <c r="I57" s="193"/>
      <c r="M57" s="107">
        <f>SUM(M49:M56)</f>
        <v>214012125</v>
      </c>
      <c r="N57" s="193"/>
    </row>
    <row r="59" spans="1:14" ht="16" customHeight="1">
      <c r="A59" s="276" t="s">
        <v>16</v>
      </c>
      <c r="B59" s="276"/>
      <c r="C59" s="276"/>
      <c r="D59" s="276"/>
      <c r="E59" s="276"/>
      <c r="F59" s="276"/>
      <c r="G59" s="276"/>
      <c r="H59" s="276"/>
      <c r="I59" s="276"/>
      <c r="J59" s="276"/>
      <c r="K59" s="276"/>
      <c r="L59" s="276"/>
      <c r="M59" s="276"/>
      <c r="N59" s="276"/>
    </row>
    <row r="61" spans="1:14" ht="16" customHeight="1">
      <c r="A61" s="275" t="s">
        <v>131</v>
      </c>
      <c r="B61" s="275"/>
      <c r="C61" s="275"/>
      <c r="D61" s="275"/>
      <c r="F61" s="275" t="s">
        <v>132</v>
      </c>
      <c r="G61" s="275"/>
      <c r="H61" s="275"/>
      <c r="I61" s="275"/>
      <c r="K61" s="275" t="s">
        <v>133</v>
      </c>
      <c r="L61" s="275"/>
      <c r="M61" s="275"/>
      <c r="N61" s="275"/>
    </row>
    <row r="62" spans="1:14" ht="16" customHeight="1">
      <c r="A62" s="96" t="s">
        <v>119</v>
      </c>
      <c r="B62" s="96" t="s">
        <v>120</v>
      </c>
      <c r="C62" s="96" t="s">
        <v>121</v>
      </c>
      <c r="D62" s="96" t="s">
        <v>122</v>
      </c>
      <c r="F62" s="96" t="s">
        <v>119</v>
      </c>
      <c r="G62" s="96" t="s">
        <v>120</v>
      </c>
      <c r="H62" s="96" t="s">
        <v>121</v>
      </c>
      <c r="I62" s="96" t="s">
        <v>122</v>
      </c>
      <c r="K62" s="96" t="s">
        <v>119</v>
      </c>
      <c r="L62" s="96" t="s">
        <v>120</v>
      </c>
      <c r="M62" s="96" t="s">
        <v>121</v>
      </c>
      <c r="N62" s="96" t="s">
        <v>122</v>
      </c>
    </row>
    <row r="63" spans="1:14" ht="16" customHeight="1">
      <c r="A63" s="11" t="s">
        <v>127</v>
      </c>
      <c r="B63" s="11">
        <v>0</v>
      </c>
      <c r="C63" s="12">
        <v>41165145</v>
      </c>
      <c r="D63" s="192">
        <f t="shared" ref="D63:D70" si="12">C63/C$71</f>
        <v>0.13034958521001849</v>
      </c>
      <c r="E63" s="193"/>
      <c r="F63" s="11" t="s">
        <v>127</v>
      </c>
      <c r="G63" s="11">
        <v>0</v>
      </c>
      <c r="H63" s="12">
        <v>41456741</v>
      </c>
      <c r="I63" s="192">
        <f t="shared" ref="I63:I70" si="13">H63/H$71</f>
        <v>0.13169746860775364</v>
      </c>
      <c r="K63" s="11" t="s">
        <v>127</v>
      </c>
      <c r="L63" s="11">
        <v>0</v>
      </c>
      <c r="M63" s="12">
        <v>31186067</v>
      </c>
      <c r="N63" s="192">
        <f t="shared" ref="N63:N70" si="14">M63/M$71</f>
        <v>0.12855043133552366</v>
      </c>
    </row>
    <row r="64" spans="1:14" ht="16" customHeight="1">
      <c r="A64" s="11" t="s">
        <v>128</v>
      </c>
      <c r="B64" s="11">
        <v>0</v>
      </c>
      <c r="C64" s="12">
        <v>40633757</v>
      </c>
      <c r="D64" s="192">
        <f t="shared" si="12"/>
        <v>0.12866694312566337</v>
      </c>
      <c r="E64" s="193"/>
      <c r="F64" s="11" t="s">
        <v>128</v>
      </c>
      <c r="G64" s="11">
        <v>0</v>
      </c>
      <c r="H64" s="12">
        <v>40922405</v>
      </c>
      <c r="I64" s="192">
        <f t="shared" si="13"/>
        <v>0.13000001972758254</v>
      </c>
      <c r="K64" s="11" t="s">
        <v>128</v>
      </c>
      <c r="L64" s="11">
        <v>0</v>
      </c>
      <c r="M64" s="12">
        <v>30901081</v>
      </c>
      <c r="N64" s="192">
        <f t="shared" si="14"/>
        <v>0.12737570567279147</v>
      </c>
    </row>
    <row r="65" spans="1:14" ht="16" customHeight="1">
      <c r="A65" s="11" t="s">
        <v>129</v>
      </c>
      <c r="B65" s="11">
        <v>1</v>
      </c>
      <c r="C65" s="12">
        <v>36310231</v>
      </c>
      <c r="D65" s="192">
        <f t="shared" si="12"/>
        <v>0.11497648191765036</v>
      </c>
      <c r="E65" s="193"/>
      <c r="F65" s="11" t="s">
        <v>129</v>
      </c>
      <c r="G65" s="11">
        <v>1</v>
      </c>
      <c r="H65" s="12">
        <v>35541034</v>
      </c>
      <c r="I65" s="192">
        <f t="shared" si="13"/>
        <v>0.11290477969558929</v>
      </c>
      <c r="K65" s="11" t="s">
        <v>129</v>
      </c>
      <c r="L65" s="11">
        <v>1</v>
      </c>
      <c r="M65" s="12">
        <v>28495820</v>
      </c>
      <c r="N65" s="192">
        <f t="shared" si="14"/>
        <v>0.11746110698278953</v>
      </c>
    </row>
    <row r="66" spans="1:14" ht="16" customHeight="1">
      <c r="A66" s="11" t="s">
        <v>130</v>
      </c>
      <c r="B66" s="11">
        <v>1</v>
      </c>
      <c r="C66" s="12">
        <v>35900168</v>
      </c>
      <c r="D66" s="192">
        <f t="shared" si="12"/>
        <v>0.11367801589840093</v>
      </c>
      <c r="E66" s="193"/>
      <c r="F66" s="11" t="s">
        <v>130</v>
      </c>
      <c r="G66" s="11">
        <v>1</v>
      </c>
      <c r="H66" s="12">
        <v>35126160</v>
      </c>
      <c r="I66" s="192">
        <f t="shared" si="13"/>
        <v>0.11158683105145509</v>
      </c>
      <c r="K66" s="11" t="s">
        <v>130</v>
      </c>
      <c r="L66" s="11">
        <v>1</v>
      </c>
      <c r="M66" s="12">
        <v>28257608</v>
      </c>
      <c r="N66" s="192">
        <f t="shared" si="14"/>
        <v>0.11647918594256032</v>
      </c>
    </row>
    <row r="67" spans="1:14" ht="16" customHeight="1">
      <c r="A67" s="11" t="s">
        <v>123</v>
      </c>
      <c r="B67" s="11">
        <v>2</v>
      </c>
      <c r="C67" s="12">
        <v>42323344</v>
      </c>
      <c r="D67" s="192">
        <f t="shared" si="12"/>
        <v>0.13401702666420645</v>
      </c>
      <c r="E67" s="193"/>
      <c r="F67" s="11" t="s">
        <v>123</v>
      </c>
      <c r="G67" s="11">
        <v>2</v>
      </c>
      <c r="H67" s="12">
        <v>42112004</v>
      </c>
      <c r="I67" s="192">
        <f t="shared" si="13"/>
        <v>0.13377907165446495</v>
      </c>
      <c r="K67" s="11" t="s">
        <v>123</v>
      </c>
      <c r="L67" s="11">
        <v>2</v>
      </c>
      <c r="M67" s="12">
        <v>31806595</v>
      </c>
      <c r="N67" s="192">
        <f t="shared" si="14"/>
        <v>0.13110827686493171</v>
      </c>
    </row>
    <row r="68" spans="1:14" ht="16" customHeight="1">
      <c r="A68" s="11" t="s">
        <v>124</v>
      </c>
      <c r="B68" s="11">
        <v>2</v>
      </c>
      <c r="C68" s="12">
        <v>42266638</v>
      </c>
      <c r="D68" s="192">
        <f t="shared" si="12"/>
        <v>0.13383746690366344</v>
      </c>
      <c r="E68" s="193"/>
      <c r="F68" s="11" t="s">
        <v>124</v>
      </c>
      <c r="G68" s="11">
        <v>2</v>
      </c>
      <c r="H68" s="12">
        <v>42039278</v>
      </c>
      <c r="I68" s="192">
        <f t="shared" si="13"/>
        <v>0.13354803974334664</v>
      </c>
      <c r="K68" s="11" t="s">
        <v>124</v>
      </c>
      <c r="L68" s="11">
        <v>2</v>
      </c>
      <c r="M68" s="12">
        <v>31759961</v>
      </c>
      <c r="N68" s="192">
        <f t="shared" si="14"/>
        <v>0.13091604932899711</v>
      </c>
    </row>
    <row r="69" spans="1:14" ht="16" customHeight="1">
      <c r="A69" s="11" t="s">
        <v>125</v>
      </c>
      <c r="B69" s="11">
        <v>3</v>
      </c>
      <c r="C69" s="12">
        <v>38615497</v>
      </c>
      <c r="D69" s="192">
        <f t="shared" si="12"/>
        <v>0.12227611530649811</v>
      </c>
      <c r="E69" s="193"/>
      <c r="F69" s="11" t="s">
        <v>125</v>
      </c>
      <c r="G69" s="11">
        <v>3</v>
      </c>
      <c r="H69" s="12">
        <v>38812452</v>
      </c>
      <c r="I69" s="192">
        <f t="shared" si="13"/>
        <v>0.12329723841196162</v>
      </c>
      <c r="K69" s="11" t="s">
        <v>125</v>
      </c>
      <c r="L69" s="11">
        <v>3</v>
      </c>
      <c r="M69" s="12">
        <v>30109965</v>
      </c>
      <c r="N69" s="192">
        <f t="shared" si="14"/>
        <v>0.12411468840387987</v>
      </c>
    </row>
    <row r="70" spans="1:14" ht="16" customHeight="1">
      <c r="A70" s="11" t="s">
        <v>126</v>
      </c>
      <c r="B70" s="11">
        <v>3</v>
      </c>
      <c r="C70" s="12">
        <v>38590943</v>
      </c>
      <c r="D70" s="192">
        <f t="shared" si="12"/>
        <v>0.12219836497389884</v>
      </c>
      <c r="E70" s="193"/>
      <c r="F70" s="11" t="s">
        <v>126</v>
      </c>
      <c r="G70" s="11">
        <v>3</v>
      </c>
      <c r="H70" s="12">
        <v>38777609</v>
      </c>
      <c r="I70" s="192">
        <f t="shared" si="13"/>
        <v>0.12318655110784624</v>
      </c>
      <c r="K70" s="11" t="s">
        <v>126</v>
      </c>
      <c r="L70" s="11">
        <v>3</v>
      </c>
      <c r="M70" s="12">
        <v>30080821</v>
      </c>
      <c r="N70" s="192">
        <f t="shared" si="14"/>
        <v>0.12399455546852632</v>
      </c>
    </row>
    <row r="71" spans="1:14" ht="16" customHeight="1">
      <c r="C71" s="107">
        <f>SUM(C63:C70)</f>
        <v>315805723</v>
      </c>
      <c r="D71" s="193"/>
      <c r="H71" s="107">
        <f>SUM(H63:H70)</f>
        <v>314787683</v>
      </c>
      <c r="I71" s="193"/>
      <c r="M71" s="107">
        <f>SUM(M63:M70)</f>
        <v>242597918</v>
      </c>
      <c r="N71" s="193"/>
    </row>
    <row r="73" spans="1:14" ht="16" customHeight="1">
      <c r="A73" s="276" t="s">
        <v>17</v>
      </c>
      <c r="B73" s="276"/>
      <c r="C73" s="276"/>
      <c r="D73" s="276"/>
      <c r="E73" s="276"/>
      <c r="F73" s="276"/>
      <c r="G73" s="276"/>
      <c r="H73" s="276"/>
      <c r="I73" s="276"/>
      <c r="J73" s="276"/>
      <c r="K73" s="276"/>
      <c r="L73" s="276"/>
      <c r="M73" s="276"/>
      <c r="N73" s="276"/>
    </row>
    <row r="75" spans="1:14" ht="16" customHeight="1">
      <c r="A75" s="275" t="s">
        <v>131</v>
      </c>
      <c r="B75" s="275"/>
      <c r="C75" s="275"/>
      <c r="D75" s="275"/>
      <c r="F75" s="275" t="s">
        <v>132</v>
      </c>
      <c r="G75" s="275"/>
      <c r="H75" s="275"/>
      <c r="I75" s="275"/>
      <c r="K75" s="275" t="s">
        <v>133</v>
      </c>
      <c r="L75" s="275"/>
      <c r="M75" s="275"/>
      <c r="N75" s="275"/>
    </row>
    <row r="76" spans="1:14" ht="16" customHeight="1">
      <c r="A76" s="96" t="s">
        <v>119</v>
      </c>
      <c r="B76" s="96" t="s">
        <v>120</v>
      </c>
      <c r="C76" s="96" t="s">
        <v>121</v>
      </c>
      <c r="D76" s="96" t="s">
        <v>122</v>
      </c>
      <c r="F76" s="96" t="s">
        <v>119</v>
      </c>
      <c r="G76" s="96" t="s">
        <v>120</v>
      </c>
      <c r="H76" s="96" t="s">
        <v>121</v>
      </c>
      <c r="I76" s="96" t="s">
        <v>122</v>
      </c>
      <c r="K76" s="96" t="s">
        <v>119</v>
      </c>
      <c r="L76" s="96" t="s">
        <v>120</v>
      </c>
      <c r="M76" s="96" t="s">
        <v>121</v>
      </c>
      <c r="N76" s="96" t="s">
        <v>122</v>
      </c>
    </row>
    <row r="77" spans="1:14" ht="16" customHeight="1">
      <c r="A77" s="11" t="s">
        <v>127</v>
      </c>
      <c r="B77" s="11">
        <v>0</v>
      </c>
      <c r="C77" s="12">
        <v>35241905</v>
      </c>
      <c r="D77" s="192">
        <f t="shared" ref="D77:D84" si="15">C77/C$85</f>
        <v>0.13085050835663492</v>
      </c>
      <c r="E77" s="193"/>
      <c r="F77" s="11" t="s">
        <v>127</v>
      </c>
      <c r="G77" s="11">
        <v>0</v>
      </c>
      <c r="H77" s="12">
        <v>30510389</v>
      </c>
      <c r="I77" s="192">
        <f t="shared" ref="I77:I84" si="16">H77/H$85</f>
        <v>0.13018601830060111</v>
      </c>
      <c r="K77" s="11" t="s">
        <v>127</v>
      </c>
      <c r="L77" s="11">
        <v>0</v>
      </c>
      <c r="M77" s="12">
        <v>26414369</v>
      </c>
      <c r="N77" s="192">
        <f t="shared" ref="N77:N84" si="17">M77/M$85</f>
        <v>0.12928900834459464</v>
      </c>
    </row>
    <row r="78" spans="1:14" ht="16" customHeight="1">
      <c r="A78" s="11" t="s">
        <v>128</v>
      </c>
      <c r="B78" s="11">
        <v>0</v>
      </c>
      <c r="C78" s="12">
        <v>34785357</v>
      </c>
      <c r="D78" s="192">
        <f t="shared" si="15"/>
        <v>0.12915538041479396</v>
      </c>
      <c r="E78" s="193"/>
      <c r="F78" s="11" t="s">
        <v>128</v>
      </c>
      <c r="G78" s="11">
        <v>0</v>
      </c>
      <c r="H78" s="12">
        <v>29996710</v>
      </c>
      <c r="I78" s="192">
        <f t="shared" si="16"/>
        <v>0.12799418050742731</v>
      </c>
      <c r="K78" s="11" t="s">
        <v>128</v>
      </c>
      <c r="L78" s="11">
        <v>0</v>
      </c>
      <c r="M78" s="12">
        <v>26299274</v>
      </c>
      <c r="N78" s="192">
        <f t="shared" si="17"/>
        <v>0.12872565896398211</v>
      </c>
    </row>
    <row r="79" spans="1:14" ht="16" customHeight="1">
      <c r="A79" s="11" t="s">
        <v>129</v>
      </c>
      <c r="B79" s="11">
        <v>1</v>
      </c>
      <c r="C79" s="12">
        <v>30777077</v>
      </c>
      <c r="D79" s="192">
        <f t="shared" si="15"/>
        <v>0.11427294214604167</v>
      </c>
      <c r="E79" s="193"/>
      <c r="F79" s="11" t="s">
        <v>129</v>
      </c>
      <c r="G79" s="11">
        <v>1</v>
      </c>
      <c r="H79" s="12">
        <v>27310963</v>
      </c>
      <c r="I79" s="192">
        <f t="shared" si="16"/>
        <v>0.11653425752536423</v>
      </c>
      <c r="K79" s="11" t="s">
        <v>129</v>
      </c>
      <c r="L79" s="11">
        <v>1</v>
      </c>
      <c r="M79" s="12">
        <v>23467382</v>
      </c>
      <c r="N79" s="192">
        <f t="shared" si="17"/>
        <v>0.11486454767190503</v>
      </c>
    </row>
    <row r="80" spans="1:14" ht="16" customHeight="1">
      <c r="A80" s="11" t="s">
        <v>130</v>
      </c>
      <c r="B80" s="11">
        <v>1</v>
      </c>
      <c r="C80" s="12">
        <v>30411265</v>
      </c>
      <c r="D80" s="192">
        <f t="shared" si="15"/>
        <v>0.11291471005946868</v>
      </c>
      <c r="E80" s="193"/>
      <c r="F80" s="11" t="s">
        <v>130</v>
      </c>
      <c r="G80" s="11">
        <v>1</v>
      </c>
      <c r="H80" s="12">
        <v>26870689</v>
      </c>
      <c r="I80" s="192">
        <f t="shared" si="16"/>
        <v>0.11465563450874917</v>
      </c>
      <c r="K80" s="11" t="s">
        <v>130</v>
      </c>
      <c r="L80" s="11">
        <v>1</v>
      </c>
      <c r="M80" s="12">
        <v>23399088</v>
      </c>
      <c r="N80" s="192">
        <f t="shared" si="17"/>
        <v>0.11453027265909341</v>
      </c>
    </row>
    <row r="81" spans="1:14" ht="16" customHeight="1">
      <c r="A81" s="11" t="s">
        <v>123</v>
      </c>
      <c r="B81" s="11">
        <v>2</v>
      </c>
      <c r="C81" s="12">
        <v>36040781</v>
      </c>
      <c r="D81" s="192">
        <f t="shared" si="15"/>
        <v>0.13381667408217998</v>
      </c>
      <c r="E81" s="193"/>
      <c r="F81" s="11" t="s">
        <v>123</v>
      </c>
      <c r="G81" s="11">
        <v>2</v>
      </c>
      <c r="H81" s="12">
        <v>31048692</v>
      </c>
      <c r="I81" s="192">
        <f t="shared" si="16"/>
        <v>0.13248292523971844</v>
      </c>
      <c r="K81" s="11" t="s">
        <v>123</v>
      </c>
      <c r="L81" s="11">
        <v>2</v>
      </c>
      <c r="M81" s="12">
        <v>26916542</v>
      </c>
      <c r="N81" s="192">
        <f t="shared" si="17"/>
        <v>0.13174696784335951</v>
      </c>
    </row>
    <row r="82" spans="1:14" ht="16" customHeight="1">
      <c r="A82" s="11" t="s">
        <v>124</v>
      </c>
      <c r="B82" s="11">
        <v>2</v>
      </c>
      <c r="C82" s="12">
        <v>35928897</v>
      </c>
      <c r="D82" s="192">
        <f t="shared" si="15"/>
        <v>0.13340125731407471</v>
      </c>
      <c r="E82" s="193"/>
      <c r="F82" s="11" t="s">
        <v>124</v>
      </c>
      <c r="G82" s="11">
        <v>2</v>
      </c>
      <c r="H82" s="12">
        <v>30998550</v>
      </c>
      <c r="I82" s="192">
        <f t="shared" si="16"/>
        <v>0.1322689723029129</v>
      </c>
      <c r="K82" s="11" t="s">
        <v>124</v>
      </c>
      <c r="L82" s="11">
        <v>2</v>
      </c>
      <c r="M82" s="12">
        <v>26823333</v>
      </c>
      <c r="N82" s="192">
        <f t="shared" si="17"/>
        <v>0.13129074270397453</v>
      </c>
    </row>
    <row r="83" spans="1:14" ht="16" customHeight="1">
      <c r="A83" s="11" t="s">
        <v>125</v>
      </c>
      <c r="B83" s="11">
        <v>3</v>
      </c>
      <c r="C83" s="12">
        <v>33075357</v>
      </c>
      <c r="D83" s="192">
        <f t="shared" si="15"/>
        <v>0.12280628069132993</v>
      </c>
      <c r="E83" s="193"/>
      <c r="F83" s="11" t="s">
        <v>125</v>
      </c>
      <c r="G83" s="11">
        <v>3</v>
      </c>
      <c r="H83" s="12">
        <v>28821122</v>
      </c>
      <c r="I83" s="192">
        <f t="shared" si="16"/>
        <v>0.12297801631227506</v>
      </c>
      <c r="K83" s="11" t="s">
        <v>125</v>
      </c>
      <c r="L83" s="11">
        <v>3</v>
      </c>
      <c r="M83" s="12">
        <v>25492136</v>
      </c>
      <c r="N83" s="192">
        <f t="shared" si="17"/>
        <v>0.1247750034848662</v>
      </c>
    </row>
    <row r="84" spans="1:14" ht="16" customHeight="1">
      <c r="A84" s="11" t="s">
        <v>126</v>
      </c>
      <c r="B84" s="11">
        <v>3</v>
      </c>
      <c r="C84" s="12">
        <v>33068884</v>
      </c>
      <c r="D84" s="192">
        <f t="shared" si="15"/>
        <v>0.12278224693547614</v>
      </c>
      <c r="E84" s="193"/>
      <c r="F84" s="11" t="s">
        <v>126</v>
      </c>
      <c r="G84" s="11">
        <v>3</v>
      </c>
      <c r="H84" s="12">
        <v>28802837</v>
      </c>
      <c r="I84" s="192">
        <f t="shared" si="16"/>
        <v>0.12289999530295176</v>
      </c>
      <c r="K84" s="11" t="s">
        <v>126</v>
      </c>
      <c r="L84" s="11">
        <v>3</v>
      </c>
      <c r="M84" s="12">
        <v>25492707</v>
      </c>
      <c r="N84" s="192">
        <f t="shared" si="17"/>
        <v>0.12477779832822455</v>
      </c>
    </row>
    <row r="85" spans="1:14" ht="16" customHeight="1">
      <c r="C85" s="107">
        <f>SUM(C77:C84)</f>
        <v>269329523</v>
      </c>
      <c r="D85" s="193"/>
      <c r="H85" s="107">
        <f>SUM(H77:H84)</f>
        <v>234359952</v>
      </c>
      <c r="I85" s="193"/>
      <c r="M85" s="107">
        <f>SUM(M77:M84)</f>
        <v>204304831</v>
      </c>
      <c r="N85" s="193"/>
    </row>
    <row r="87" spans="1:14" ht="16" customHeight="1">
      <c r="A87" s="276" t="s">
        <v>18</v>
      </c>
      <c r="B87" s="276"/>
      <c r="C87" s="276"/>
      <c r="D87" s="276"/>
      <c r="E87" s="276"/>
      <c r="F87" s="276"/>
      <c r="G87" s="276"/>
      <c r="H87" s="276"/>
      <c r="I87" s="276"/>
      <c r="J87" s="276"/>
      <c r="K87" s="276"/>
      <c r="L87" s="276"/>
      <c r="M87" s="276"/>
      <c r="N87" s="276"/>
    </row>
    <row r="89" spans="1:14" ht="16" customHeight="1">
      <c r="A89" s="275" t="s">
        <v>131</v>
      </c>
      <c r="B89" s="275"/>
      <c r="C89" s="275"/>
      <c r="D89" s="275"/>
      <c r="F89" s="275" t="s">
        <v>132</v>
      </c>
      <c r="G89" s="275"/>
      <c r="H89" s="275"/>
      <c r="I89" s="275"/>
      <c r="K89" s="275" t="s">
        <v>133</v>
      </c>
      <c r="L89" s="275"/>
      <c r="M89" s="275"/>
      <c r="N89" s="275"/>
    </row>
    <row r="90" spans="1:14" ht="16" customHeight="1">
      <c r="A90" s="96" t="s">
        <v>119</v>
      </c>
      <c r="B90" s="96" t="s">
        <v>120</v>
      </c>
      <c r="C90" s="96" t="s">
        <v>121</v>
      </c>
      <c r="D90" s="96" t="s">
        <v>122</v>
      </c>
      <c r="F90" s="96" t="s">
        <v>119</v>
      </c>
      <c r="G90" s="96" t="s">
        <v>120</v>
      </c>
      <c r="H90" s="96" t="s">
        <v>121</v>
      </c>
      <c r="I90" s="96" t="s">
        <v>122</v>
      </c>
      <c r="K90" s="96" t="s">
        <v>119</v>
      </c>
      <c r="L90" s="96" t="s">
        <v>120</v>
      </c>
      <c r="M90" s="96" t="s">
        <v>121</v>
      </c>
      <c r="N90" s="96" t="s">
        <v>122</v>
      </c>
    </row>
    <row r="91" spans="1:14" ht="16" customHeight="1">
      <c r="A91" s="11" t="s">
        <v>127</v>
      </c>
      <c r="B91" s="11">
        <v>0</v>
      </c>
      <c r="C91" s="12">
        <v>37424358</v>
      </c>
      <c r="D91" s="192">
        <f t="shared" ref="D91:D98" si="18">C91/C$99</f>
        <v>0.13225258588720373</v>
      </c>
      <c r="E91" s="193"/>
      <c r="F91" s="11" t="s">
        <v>127</v>
      </c>
      <c r="G91" s="11">
        <v>0</v>
      </c>
      <c r="H91" s="12">
        <v>37411667</v>
      </c>
      <c r="I91" s="192">
        <f t="shared" ref="I91:I98" si="19">H91/H$99</f>
        <v>0.13066334801440552</v>
      </c>
      <c r="K91" s="11" t="s">
        <v>127</v>
      </c>
      <c r="L91" s="11">
        <v>0</v>
      </c>
      <c r="M91" s="12">
        <v>21293751</v>
      </c>
      <c r="N91" s="192">
        <f t="shared" ref="N91:N98" si="20">M91/M$99</f>
        <v>0.12915625334471842</v>
      </c>
    </row>
    <row r="92" spans="1:14" ht="16" customHeight="1">
      <c r="A92" s="11" t="s">
        <v>128</v>
      </c>
      <c r="B92" s="11">
        <v>0</v>
      </c>
      <c r="C92" s="12">
        <v>36885811</v>
      </c>
      <c r="D92" s="192">
        <f t="shared" si="18"/>
        <v>0.13034943411177993</v>
      </c>
      <c r="E92" s="193"/>
      <c r="F92" s="11" t="s">
        <v>128</v>
      </c>
      <c r="G92" s="11">
        <v>0</v>
      </c>
      <c r="H92" s="12">
        <v>36855679</v>
      </c>
      <c r="I92" s="192">
        <f t="shared" si="19"/>
        <v>0.12872151383909775</v>
      </c>
      <c r="K92" s="11" t="s">
        <v>128</v>
      </c>
      <c r="L92" s="11">
        <v>0</v>
      </c>
      <c r="M92" s="12">
        <v>21225697</v>
      </c>
      <c r="N92" s="192">
        <f t="shared" si="20"/>
        <v>0.12874347498241293</v>
      </c>
    </row>
    <row r="93" spans="1:14" ht="16" customHeight="1">
      <c r="A93" s="11" t="s">
        <v>129</v>
      </c>
      <c r="B93" s="11">
        <v>1</v>
      </c>
      <c r="C93" s="12">
        <v>31807175</v>
      </c>
      <c r="D93" s="192">
        <f t="shared" si="18"/>
        <v>0.11240222593843345</v>
      </c>
      <c r="E93" s="193"/>
      <c r="F93" s="11" t="s">
        <v>129</v>
      </c>
      <c r="G93" s="11">
        <v>1</v>
      </c>
      <c r="H93" s="12">
        <v>33025659</v>
      </c>
      <c r="I93" s="192">
        <f t="shared" si="19"/>
        <v>0.11534485152244307</v>
      </c>
      <c r="K93" s="11" t="s">
        <v>129</v>
      </c>
      <c r="L93" s="11">
        <v>1</v>
      </c>
      <c r="M93" s="12">
        <v>19144879</v>
      </c>
      <c r="N93" s="192">
        <f t="shared" si="20"/>
        <v>0.11612237047281992</v>
      </c>
    </row>
    <row r="94" spans="1:14" ht="16" customHeight="1">
      <c r="A94" s="11" t="s">
        <v>130</v>
      </c>
      <c r="B94" s="11">
        <v>1</v>
      </c>
      <c r="C94" s="12">
        <v>31361862</v>
      </c>
      <c r="D94" s="192">
        <f t="shared" si="18"/>
        <v>0.11082855042530405</v>
      </c>
      <c r="E94" s="193"/>
      <c r="F94" s="11" t="s">
        <v>130</v>
      </c>
      <c r="G94" s="11">
        <v>1</v>
      </c>
      <c r="H94" s="12">
        <v>32574274</v>
      </c>
      <c r="I94" s="192">
        <f t="shared" si="19"/>
        <v>0.11376835199507686</v>
      </c>
      <c r="K94" s="11" t="s">
        <v>130</v>
      </c>
      <c r="L94" s="11">
        <v>1</v>
      </c>
      <c r="M94" s="12">
        <v>19123133</v>
      </c>
      <c r="N94" s="192">
        <f t="shared" si="20"/>
        <v>0.11599047112426296</v>
      </c>
    </row>
    <row r="95" spans="1:14" ht="16" customHeight="1">
      <c r="A95" s="11" t="s">
        <v>123</v>
      </c>
      <c r="B95" s="11">
        <v>2</v>
      </c>
      <c r="C95" s="12">
        <v>38008761</v>
      </c>
      <c r="D95" s="192">
        <f t="shared" si="18"/>
        <v>0.13431778652338403</v>
      </c>
      <c r="E95" s="193"/>
      <c r="F95" s="11" t="s">
        <v>123</v>
      </c>
      <c r="G95" s="11">
        <v>2</v>
      </c>
      <c r="H95" s="12">
        <v>37951874</v>
      </c>
      <c r="I95" s="192">
        <f t="shared" si="19"/>
        <v>0.13255006573914144</v>
      </c>
      <c r="K95" s="11" t="s">
        <v>123</v>
      </c>
      <c r="L95" s="11">
        <v>2</v>
      </c>
      <c r="M95" s="12">
        <v>21755222</v>
      </c>
      <c r="N95" s="192">
        <f t="shared" si="20"/>
        <v>0.1319552841677632</v>
      </c>
    </row>
    <row r="96" spans="1:14" ht="16" customHeight="1">
      <c r="A96" s="11" t="s">
        <v>124</v>
      </c>
      <c r="B96" s="11">
        <v>2</v>
      </c>
      <c r="C96" s="12">
        <v>37961626</v>
      </c>
      <c r="D96" s="192">
        <f t="shared" si="18"/>
        <v>0.13415121785076195</v>
      </c>
      <c r="E96" s="193"/>
      <c r="F96" s="11" t="s">
        <v>124</v>
      </c>
      <c r="G96" s="11">
        <v>2</v>
      </c>
      <c r="H96" s="12">
        <v>37914649</v>
      </c>
      <c r="I96" s="192">
        <f t="shared" si="19"/>
        <v>0.13242005434109716</v>
      </c>
      <c r="K96" s="11" t="s">
        <v>124</v>
      </c>
      <c r="L96" s="11">
        <v>2</v>
      </c>
      <c r="M96" s="12">
        <v>21637992</v>
      </c>
      <c r="N96" s="192">
        <f t="shared" si="20"/>
        <v>0.13124423107150029</v>
      </c>
    </row>
    <row r="97" spans="1:14" ht="16" customHeight="1">
      <c r="A97" s="11" t="s">
        <v>125</v>
      </c>
      <c r="B97" s="11">
        <v>3</v>
      </c>
      <c r="C97" s="12">
        <v>34785659</v>
      </c>
      <c r="D97" s="192">
        <f t="shared" si="18"/>
        <v>0.12292778287714332</v>
      </c>
      <c r="E97" s="193"/>
      <c r="F97" s="11" t="s">
        <v>125</v>
      </c>
      <c r="G97" s="11">
        <v>3</v>
      </c>
      <c r="H97" s="12">
        <v>35313846</v>
      </c>
      <c r="I97" s="192">
        <f t="shared" si="19"/>
        <v>0.12333653428555114</v>
      </c>
      <c r="K97" s="11" t="s">
        <v>125</v>
      </c>
      <c r="L97" s="11">
        <v>3</v>
      </c>
      <c r="M97" s="12">
        <v>20343801</v>
      </c>
      <c r="N97" s="192">
        <f t="shared" si="20"/>
        <v>0.12339437593454231</v>
      </c>
    </row>
    <row r="98" spans="1:14" ht="16" customHeight="1">
      <c r="A98" s="11" t="s">
        <v>126</v>
      </c>
      <c r="B98" s="11">
        <v>3</v>
      </c>
      <c r="C98" s="12">
        <v>34741128</v>
      </c>
      <c r="D98" s="192">
        <f t="shared" si="18"/>
        <v>0.12277041638598953</v>
      </c>
      <c r="E98" s="193"/>
      <c r="F98" s="11" t="s">
        <v>126</v>
      </c>
      <c r="G98" s="11">
        <v>3</v>
      </c>
      <c r="H98" s="12">
        <v>35273402</v>
      </c>
      <c r="I98" s="192">
        <f t="shared" si="19"/>
        <v>0.12319528026318707</v>
      </c>
      <c r="K98" s="11" t="s">
        <v>126</v>
      </c>
      <c r="L98" s="11">
        <v>3</v>
      </c>
      <c r="M98" s="12">
        <v>20343663</v>
      </c>
      <c r="N98" s="192">
        <f t="shared" si="20"/>
        <v>0.12339353890197996</v>
      </c>
    </row>
    <row r="99" spans="1:14" ht="16" customHeight="1">
      <c r="C99" s="107">
        <f>SUM(C91:C98)</f>
        <v>282976380</v>
      </c>
      <c r="D99" s="193"/>
      <c r="H99" s="107">
        <f>SUM(H91:H98)</f>
        <v>286321050</v>
      </c>
      <c r="I99" s="193"/>
      <c r="M99" s="107">
        <f>SUM(M91:M98)</f>
        <v>164868138</v>
      </c>
      <c r="N99" s="193"/>
    </row>
    <row r="101" spans="1:14" ht="16" customHeight="1">
      <c r="A101" s="277" t="s">
        <v>19</v>
      </c>
      <c r="B101" s="278"/>
      <c r="C101" s="278"/>
      <c r="D101" s="278"/>
      <c r="E101" s="278"/>
      <c r="F101" s="278"/>
      <c r="G101" s="278"/>
      <c r="H101" s="278"/>
      <c r="I101" s="278"/>
      <c r="J101" s="278"/>
      <c r="K101" s="278"/>
      <c r="L101" s="278"/>
      <c r="M101" s="278"/>
      <c r="N101" s="279"/>
    </row>
    <row r="103" spans="1:14" ht="16" customHeight="1">
      <c r="A103" s="275" t="s">
        <v>131</v>
      </c>
      <c r="B103" s="275"/>
      <c r="C103" s="275"/>
      <c r="D103" s="275"/>
      <c r="F103" s="275" t="s">
        <v>132</v>
      </c>
      <c r="G103" s="275"/>
      <c r="H103" s="275"/>
      <c r="I103" s="275"/>
      <c r="K103" s="275" t="s">
        <v>133</v>
      </c>
      <c r="L103" s="275"/>
      <c r="M103" s="275"/>
      <c r="N103" s="275"/>
    </row>
    <row r="104" spans="1:14" ht="16" customHeight="1">
      <c r="A104" s="96" t="s">
        <v>119</v>
      </c>
      <c r="B104" s="96" t="s">
        <v>120</v>
      </c>
      <c r="C104" s="96" t="s">
        <v>121</v>
      </c>
      <c r="D104" s="96" t="s">
        <v>122</v>
      </c>
      <c r="F104" s="96" t="s">
        <v>119</v>
      </c>
      <c r="G104" s="96" t="s">
        <v>120</v>
      </c>
      <c r="H104" s="96" t="s">
        <v>121</v>
      </c>
      <c r="I104" s="96" t="s">
        <v>122</v>
      </c>
      <c r="K104" s="96" t="s">
        <v>119</v>
      </c>
      <c r="L104" s="96" t="s">
        <v>120</v>
      </c>
      <c r="M104" s="96" t="s">
        <v>121</v>
      </c>
      <c r="N104" s="96" t="s">
        <v>122</v>
      </c>
    </row>
    <row r="105" spans="1:14" ht="16" customHeight="1">
      <c r="A105" s="11" t="s">
        <v>127</v>
      </c>
      <c r="B105" s="11">
        <v>0</v>
      </c>
      <c r="C105" s="12">
        <v>23284293</v>
      </c>
      <c r="D105" s="192">
        <f t="shared" ref="D105:D112" si="21">C105/C$113</f>
        <v>0.13011912623815028</v>
      </c>
      <c r="E105" s="193"/>
      <c r="F105" s="11" t="s">
        <v>127</v>
      </c>
      <c r="G105" s="11">
        <v>0</v>
      </c>
      <c r="H105" s="12">
        <v>25180222</v>
      </c>
      <c r="I105" s="192">
        <f t="shared" ref="I105:I112" si="22">H105/H$113</f>
        <v>0.13040437740537764</v>
      </c>
      <c r="K105" s="11" t="s">
        <v>127</v>
      </c>
      <c r="L105" s="11">
        <v>0</v>
      </c>
      <c r="M105" s="12">
        <v>27450113</v>
      </c>
      <c r="N105" s="192">
        <f t="shared" ref="N105:N112" si="23">M105/M$113</f>
        <v>0.12916685014244197</v>
      </c>
    </row>
    <row r="106" spans="1:14" ht="16" customHeight="1">
      <c r="A106" s="11" t="s">
        <v>128</v>
      </c>
      <c r="B106" s="11">
        <v>0</v>
      </c>
      <c r="C106" s="12">
        <v>23109264</v>
      </c>
      <c r="D106" s="192">
        <f t="shared" si="21"/>
        <v>0.12914101534827541</v>
      </c>
      <c r="E106" s="193"/>
      <c r="F106" s="11" t="s">
        <v>128</v>
      </c>
      <c r="G106" s="11">
        <v>0</v>
      </c>
      <c r="H106" s="12">
        <v>24990718</v>
      </c>
      <c r="I106" s="192">
        <f t="shared" si="22"/>
        <v>0.12942296623530025</v>
      </c>
      <c r="K106" s="11" t="s">
        <v>128</v>
      </c>
      <c r="L106" s="11">
        <v>0</v>
      </c>
      <c r="M106" s="12">
        <v>27197064</v>
      </c>
      <c r="N106" s="192">
        <f t="shared" si="23"/>
        <v>0.12797612490711435</v>
      </c>
    </row>
    <row r="107" spans="1:14" ht="16" customHeight="1">
      <c r="A107" s="11" t="s">
        <v>129</v>
      </c>
      <c r="B107" s="11">
        <v>1</v>
      </c>
      <c r="C107" s="12">
        <v>20155637</v>
      </c>
      <c r="D107" s="192">
        <f t="shared" si="21"/>
        <v>0.11263532352961425</v>
      </c>
      <c r="E107" s="193"/>
      <c r="F107" s="11" t="s">
        <v>129</v>
      </c>
      <c r="G107" s="11">
        <v>1</v>
      </c>
      <c r="H107" s="12">
        <v>21651905</v>
      </c>
      <c r="I107" s="192">
        <f t="shared" si="22"/>
        <v>0.11213178307821843</v>
      </c>
      <c r="K107" s="11" t="s">
        <v>129</v>
      </c>
      <c r="L107" s="11">
        <v>1</v>
      </c>
      <c r="M107" s="12">
        <v>24621189</v>
      </c>
      <c r="N107" s="192">
        <f t="shared" si="23"/>
        <v>0.11585531286853869</v>
      </c>
    </row>
    <row r="108" spans="1:14" ht="16" customHeight="1">
      <c r="A108" s="11" t="s">
        <v>130</v>
      </c>
      <c r="B108" s="11">
        <v>1</v>
      </c>
      <c r="C108" s="12">
        <v>20001841</v>
      </c>
      <c r="D108" s="192">
        <f t="shared" si="21"/>
        <v>0.11177586856832672</v>
      </c>
      <c r="E108" s="193"/>
      <c r="F108" s="11" t="s">
        <v>130</v>
      </c>
      <c r="G108" s="11">
        <v>1</v>
      </c>
      <c r="H108" s="12">
        <v>21508775</v>
      </c>
      <c r="I108" s="192">
        <f t="shared" si="22"/>
        <v>0.1113905355015278</v>
      </c>
      <c r="K108" s="11" t="s">
        <v>130</v>
      </c>
      <c r="L108" s="11">
        <v>1</v>
      </c>
      <c r="M108" s="12">
        <v>24401296</v>
      </c>
      <c r="N108" s="192">
        <f t="shared" si="23"/>
        <v>0.11482060360601681</v>
      </c>
    </row>
    <row r="109" spans="1:14" ht="16" customHeight="1">
      <c r="A109" s="11" t="s">
        <v>123</v>
      </c>
      <c r="B109" s="11">
        <v>2</v>
      </c>
      <c r="C109" s="12">
        <v>23980970</v>
      </c>
      <c r="D109" s="192">
        <f t="shared" si="21"/>
        <v>0.13401235170607476</v>
      </c>
      <c r="E109" s="193"/>
      <c r="F109" s="11" t="s">
        <v>123</v>
      </c>
      <c r="G109" s="11">
        <v>2</v>
      </c>
      <c r="H109" s="12">
        <v>25880986</v>
      </c>
      <c r="I109" s="192">
        <f t="shared" si="22"/>
        <v>0.13403352305501101</v>
      </c>
      <c r="K109" s="11" t="s">
        <v>123</v>
      </c>
      <c r="L109" s="11">
        <v>2</v>
      </c>
      <c r="M109" s="12">
        <v>28011655</v>
      </c>
      <c r="N109" s="192">
        <f t="shared" si="23"/>
        <v>0.13180919304874211</v>
      </c>
    </row>
    <row r="110" spans="1:14" ht="16" customHeight="1">
      <c r="A110" s="11" t="s">
        <v>124</v>
      </c>
      <c r="B110" s="11">
        <v>2</v>
      </c>
      <c r="C110" s="12">
        <v>23925141</v>
      </c>
      <c r="D110" s="192">
        <f t="shared" si="21"/>
        <v>0.13370036367625784</v>
      </c>
      <c r="E110" s="193"/>
      <c r="F110" s="11" t="s">
        <v>124</v>
      </c>
      <c r="G110" s="11">
        <v>2</v>
      </c>
      <c r="H110" s="12">
        <v>25802582</v>
      </c>
      <c r="I110" s="192">
        <f t="shared" si="22"/>
        <v>0.13362748116999143</v>
      </c>
      <c r="K110" s="11" t="s">
        <v>124</v>
      </c>
      <c r="L110" s="11">
        <v>2</v>
      </c>
      <c r="M110" s="12">
        <v>27953608</v>
      </c>
      <c r="N110" s="192">
        <f t="shared" si="23"/>
        <v>0.1315360521640318</v>
      </c>
    </row>
    <row r="111" spans="1:14" ht="16" customHeight="1">
      <c r="A111" s="11" t="s">
        <v>125</v>
      </c>
      <c r="B111" s="11">
        <v>3</v>
      </c>
      <c r="C111" s="12">
        <v>22252538</v>
      </c>
      <c r="D111" s="192">
        <f t="shared" si="21"/>
        <v>0.12435339141030548</v>
      </c>
      <c r="E111" s="193"/>
      <c r="F111" s="11" t="s">
        <v>125</v>
      </c>
      <c r="G111" s="11">
        <v>3</v>
      </c>
      <c r="H111" s="12">
        <v>24038191</v>
      </c>
      <c r="I111" s="192">
        <f t="shared" si="22"/>
        <v>0.12448997992577478</v>
      </c>
      <c r="K111" s="11" t="s">
        <v>125</v>
      </c>
      <c r="L111" s="11">
        <v>3</v>
      </c>
      <c r="M111" s="12">
        <v>26448910</v>
      </c>
      <c r="N111" s="192">
        <f t="shared" si="23"/>
        <v>0.12445567690016195</v>
      </c>
    </row>
    <row r="112" spans="1:14" ht="16" customHeight="1">
      <c r="A112" s="11" t="s">
        <v>126</v>
      </c>
      <c r="B112" s="11">
        <v>3</v>
      </c>
      <c r="C112" s="12">
        <v>22236284</v>
      </c>
      <c r="D112" s="192">
        <f t="shared" si="21"/>
        <v>0.12426255952299523</v>
      </c>
      <c r="E112" s="193"/>
      <c r="F112" s="11" t="s">
        <v>126</v>
      </c>
      <c r="G112" s="11">
        <v>3</v>
      </c>
      <c r="H112" s="12">
        <v>24040001</v>
      </c>
      <c r="I112" s="192">
        <f t="shared" si="22"/>
        <v>0.12449935362879867</v>
      </c>
      <c r="K112" s="11" t="s">
        <v>126</v>
      </c>
      <c r="L112" s="11">
        <v>3</v>
      </c>
      <c r="M112" s="12">
        <v>26432867</v>
      </c>
      <c r="N112" s="192">
        <f t="shared" si="23"/>
        <v>0.12438018636295231</v>
      </c>
    </row>
    <row r="113" spans="1:14" ht="16" customHeight="1">
      <c r="C113" s="107">
        <f>SUM(C105:C112)</f>
        <v>178945968</v>
      </c>
      <c r="D113" s="193"/>
      <c r="H113" s="107">
        <f>SUM(H105:H112)</f>
        <v>193093380</v>
      </c>
      <c r="I113" s="193"/>
      <c r="M113" s="107">
        <f>SUM(M105:M112)</f>
        <v>212516702</v>
      </c>
      <c r="N113" s="193"/>
    </row>
    <row r="115" spans="1:14" ht="16" customHeight="1">
      <c r="A115" s="277" t="s">
        <v>20</v>
      </c>
      <c r="B115" s="278"/>
      <c r="C115" s="278"/>
      <c r="D115" s="278"/>
      <c r="E115" s="278"/>
      <c r="F115" s="278"/>
      <c r="G115" s="278"/>
      <c r="H115" s="278"/>
      <c r="I115" s="278"/>
      <c r="J115" s="278"/>
      <c r="K115" s="278"/>
      <c r="L115" s="278"/>
      <c r="M115" s="278"/>
      <c r="N115" s="279"/>
    </row>
    <row r="117" spans="1:14" ht="16" customHeight="1">
      <c r="A117" s="275" t="s">
        <v>131</v>
      </c>
      <c r="B117" s="275"/>
      <c r="C117" s="275"/>
      <c r="D117" s="275"/>
      <c r="F117" s="275" t="s">
        <v>132</v>
      </c>
      <c r="G117" s="275"/>
      <c r="H117" s="275"/>
      <c r="I117" s="275"/>
      <c r="K117" s="275" t="s">
        <v>133</v>
      </c>
      <c r="L117" s="275"/>
      <c r="M117" s="275"/>
      <c r="N117" s="275"/>
    </row>
    <row r="118" spans="1:14" ht="16" customHeight="1">
      <c r="A118" s="96" t="s">
        <v>119</v>
      </c>
      <c r="B118" s="96" t="s">
        <v>120</v>
      </c>
      <c r="C118" s="96" t="s">
        <v>121</v>
      </c>
      <c r="D118" s="96" t="s">
        <v>122</v>
      </c>
      <c r="F118" s="96" t="s">
        <v>119</v>
      </c>
      <c r="G118" s="96" t="s">
        <v>120</v>
      </c>
      <c r="H118" s="96" t="s">
        <v>121</v>
      </c>
      <c r="I118" s="96" t="s">
        <v>122</v>
      </c>
      <c r="K118" s="96" t="s">
        <v>119</v>
      </c>
      <c r="L118" s="96" t="s">
        <v>120</v>
      </c>
      <c r="M118" s="96" t="s">
        <v>121</v>
      </c>
      <c r="N118" s="96" t="s">
        <v>122</v>
      </c>
    </row>
    <row r="119" spans="1:14" ht="16" customHeight="1">
      <c r="A119" s="11" t="s">
        <v>127</v>
      </c>
      <c r="B119" s="11">
        <v>0</v>
      </c>
      <c r="C119" s="12">
        <v>37561166</v>
      </c>
      <c r="D119" s="192">
        <f t="shared" ref="D119:D126" si="24">C119/C$127</f>
        <v>0.12943949246351785</v>
      </c>
      <c r="E119" s="193"/>
      <c r="F119" s="11" t="s">
        <v>127</v>
      </c>
      <c r="G119" s="11">
        <v>0</v>
      </c>
      <c r="H119" s="12">
        <v>39129072</v>
      </c>
      <c r="I119" s="192">
        <f t="shared" ref="I119:I126" si="25">H119/H$127</f>
        <v>0.12907099038856162</v>
      </c>
      <c r="K119" s="11" t="s">
        <v>127</v>
      </c>
      <c r="L119" s="11">
        <v>0</v>
      </c>
      <c r="M119" s="12">
        <v>42686237</v>
      </c>
      <c r="N119" s="192">
        <f t="shared" ref="N119:N126" si="26">M119/M$127</f>
        <v>0.12912163266189641</v>
      </c>
    </row>
    <row r="120" spans="1:14" ht="16" customHeight="1">
      <c r="A120" s="11" t="s">
        <v>128</v>
      </c>
      <c r="B120" s="11">
        <v>0</v>
      </c>
      <c r="C120" s="12">
        <v>37092238</v>
      </c>
      <c r="D120" s="192">
        <f t="shared" si="24"/>
        <v>0.12782352020318033</v>
      </c>
      <c r="E120" s="193"/>
      <c r="F120" s="11" t="s">
        <v>128</v>
      </c>
      <c r="G120" s="11">
        <v>0</v>
      </c>
      <c r="H120" s="12">
        <v>38836613</v>
      </c>
      <c r="I120" s="192">
        <f t="shared" si="25"/>
        <v>0.12810628637569751</v>
      </c>
      <c r="K120" s="11" t="s">
        <v>128</v>
      </c>
      <c r="L120" s="11">
        <v>0</v>
      </c>
      <c r="M120" s="12">
        <v>42159624</v>
      </c>
      <c r="N120" s="192">
        <f t="shared" si="26"/>
        <v>0.12752868057429545</v>
      </c>
    </row>
    <row r="121" spans="1:14" ht="16" customHeight="1">
      <c r="A121" s="11" t="s">
        <v>129</v>
      </c>
      <c r="B121" s="11">
        <v>1</v>
      </c>
      <c r="C121" s="12">
        <v>33865996</v>
      </c>
      <c r="D121" s="192">
        <f t="shared" si="24"/>
        <v>0.11670557122778152</v>
      </c>
      <c r="E121" s="193"/>
      <c r="F121" s="11" t="s">
        <v>129</v>
      </c>
      <c r="G121" s="11">
        <v>1</v>
      </c>
      <c r="H121" s="12">
        <v>35428648</v>
      </c>
      <c r="I121" s="192">
        <f t="shared" si="25"/>
        <v>0.11686478752902017</v>
      </c>
      <c r="K121" s="11" t="s">
        <v>129</v>
      </c>
      <c r="L121" s="11">
        <v>1</v>
      </c>
      <c r="M121" s="12">
        <v>39073774</v>
      </c>
      <c r="N121" s="192">
        <f t="shared" si="26"/>
        <v>0.11819429042531808</v>
      </c>
    </row>
    <row r="122" spans="1:14" ht="16" customHeight="1">
      <c r="A122" s="11" t="s">
        <v>130</v>
      </c>
      <c r="B122" s="11">
        <v>1</v>
      </c>
      <c r="C122" s="12">
        <v>33473817</v>
      </c>
      <c r="D122" s="192">
        <f t="shared" si="24"/>
        <v>0.11535408361116041</v>
      </c>
      <c r="E122" s="193"/>
      <c r="F122" s="11" t="s">
        <v>130</v>
      </c>
      <c r="G122" s="11">
        <v>1</v>
      </c>
      <c r="H122" s="12">
        <v>35198935</v>
      </c>
      <c r="I122" s="192">
        <f t="shared" si="25"/>
        <v>0.11610705720474548</v>
      </c>
      <c r="K122" s="11" t="s">
        <v>130</v>
      </c>
      <c r="L122" s="11">
        <v>1</v>
      </c>
      <c r="M122" s="12">
        <v>38626534</v>
      </c>
      <c r="N122" s="192">
        <f t="shared" si="26"/>
        <v>0.116841433789309</v>
      </c>
    </row>
    <row r="123" spans="1:14" ht="16" customHeight="1">
      <c r="A123" s="11" t="s">
        <v>123</v>
      </c>
      <c r="B123" s="11">
        <v>2</v>
      </c>
      <c r="C123" s="12">
        <v>38330391</v>
      </c>
      <c r="D123" s="192">
        <f t="shared" si="24"/>
        <v>0.13209031788225617</v>
      </c>
      <c r="E123" s="193"/>
      <c r="F123" s="11" t="s">
        <v>123</v>
      </c>
      <c r="G123" s="11">
        <v>2</v>
      </c>
      <c r="H123" s="12">
        <v>40319650</v>
      </c>
      <c r="I123" s="192">
        <f t="shared" si="25"/>
        <v>0.1329982259129521</v>
      </c>
      <c r="K123" s="11" t="s">
        <v>123</v>
      </c>
      <c r="L123" s="11">
        <v>2</v>
      </c>
      <c r="M123" s="12">
        <v>43903818</v>
      </c>
      <c r="N123" s="192">
        <f t="shared" si="26"/>
        <v>0.13280469440889708</v>
      </c>
    </row>
    <row r="124" spans="1:14" ht="16" customHeight="1">
      <c r="A124" s="11" t="s">
        <v>124</v>
      </c>
      <c r="B124" s="11">
        <v>2</v>
      </c>
      <c r="C124" s="12">
        <v>38275553</v>
      </c>
      <c r="D124" s="192">
        <f t="shared" si="24"/>
        <v>0.13190134071132079</v>
      </c>
      <c r="E124" s="193"/>
      <c r="F124" s="11" t="s">
        <v>124</v>
      </c>
      <c r="G124" s="11">
        <v>2</v>
      </c>
      <c r="H124" s="12">
        <v>40235781</v>
      </c>
      <c r="I124" s="192">
        <f t="shared" si="25"/>
        <v>0.13272157598644993</v>
      </c>
      <c r="K124" s="11" t="s">
        <v>124</v>
      </c>
      <c r="L124" s="11">
        <v>2</v>
      </c>
      <c r="M124" s="12">
        <v>43857228</v>
      </c>
      <c r="N124" s="192">
        <f t="shared" si="26"/>
        <v>0.13266376428039411</v>
      </c>
    </row>
    <row r="125" spans="1:14" ht="16" customHeight="1">
      <c r="A125" s="11" t="s">
        <v>125</v>
      </c>
      <c r="B125" s="11">
        <v>3</v>
      </c>
      <c r="C125" s="12">
        <v>35806867</v>
      </c>
      <c r="D125" s="192">
        <f t="shared" si="24"/>
        <v>0.1233940046267117</v>
      </c>
      <c r="E125" s="193"/>
      <c r="F125" s="11" t="s">
        <v>125</v>
      </c>
      <c r="G125" s="11">
        <v>3</v>
      </c>
      <c r="H125" s="12">
        <v>37005815</v>
      </c>
      <c r="I125" s="192">
        <f t="shared" si="25"/>
        <v>0.12206722388371206</v>
      </c>
      <c r="K125" s="11" t="s">
        <v>125</v>
      </c>
      <c r="L125" s="11">
        <v>3</v>
      </c>
      <c r="M125" s="12">
        <v>40155675</v>
      </c>
      <c r="N125" s="192">
        <f t="shared" si="26"/>
        <v>0.12146693363110214</v>
      </c>
    </row>
    <row r="126" spans="1:14" ht="16" customHeight="1">
      <c r="A126" s="11" t="s">
        <v>126</v>
      </c>
      <c r="B126" s="11">
        <v>3</v>
      </c>
      <c r="C126" s="12">
        <v>35777171</v>
      </c>
      <c r="D126" s="192">
        <f t="shared" si="24"/>
        <v>0.12329166927407124</v>
      </c>
      <c r="E126" s="193"/>
      <c r="F126" s="11" t="s">
        <v>126</v>
      </c>
      <c r="G126" s="11">
        <v>3</v>
      </c>
      <c r="H126" s="12">
        <v>37004793</v>
      </c>
      <c r="I126" s="192">
        <f t="shared" si="25"/>
        <v>0.12206385271886111</v>
      </c>
      <c r="K126" s="11" t="s">
        <v>126</v>
      </c>
      <c r="L126" s="11">
        <v>3</v>
      </c>
      <c r="M126" s="12">
        <v>40126463</v>
      </c>
      <c r="N126" s="192">
        <f t="shared" si="26"/>
        <v>0.12137857022878774</v>
      </c>
    </row>
    <row r="127" spans="1:14" ht="16" customHeight="1">
      <c r="C127" s="107">
        <f>SUM(C119:C126)</f>
        <v>290183199</v>
      </c>
      <c r="D127" s="193"/>
      <c r="H127" s="107">
        <f>SUM(H119:H126)</f>
        <v>303159307</v>
      </c>
      <c r="I127" s="193"/>
      <c r="M127" s="107">
        <f>SUM(M119:M126)</f>
        <v>330589353</v>
      </c>
      <c r="N127" s="193"/>
    </row>
    <row r="129" spans="1:14" ht="16" customHeight="1">
      <c r="A129" s="277" t="s">
        <v>21</v>
      </c>
      <c r="B129" s="278"/>
      <c r="C129" s="278"/>
      <c r="D129" s="278"/>
      <c r="E129" s="278"/>
      <c r="F129" s="278"/>
      <c r="G129" s="278"/>
      <c r="H129" s="278"/>
      <c r="I129" s="278"/>
      <c r="J129" s="278"/>
      <c r="K129" s="278"/>
      <c r="L129" s="278"/>
      <c r="M129" s="278"/>
      <c r="N129" s="279"/>
    </row>
    <row r="131" spans="1:14" ht="16" customHeight="1">
      <c r="A131" s="275" t="s">
        <v>131</v>
      </c>
      <c r="B131" s="275"/>
      <c r="C131" s="275"/>
      <c r="D131" s="275"/>
      <c r="F131" s="275" t="s">
        <v>132</v>
      </c>
      <c r="G131" s="275"/>
      <c r="H131" s="275"/>
      <c r="I131" s="275"/>
      <c r="K131" s="275" t="s">
        <v>133</v>
      </c>
      <c r="L131" s="275"/>
      <c r="M131" s="275"/>
      <c r="N131" s="275"/>
    </row>
    <row r="132" spans="1:14" ht="16" customHeight="1">
      <c r="A132" s="96" t="s">
        <v>119</v>
      </c>
      <c r="B132" s="96" t="s">
        <v>120</v>
      </c>
      <c r="C132" s="96" t="s">
        <v>121</v>
      </c>
      <c r="D132" s="96" t="s">
        <v>122</v>
      </c>
      <c r="F132" s="96" t="s">
        <v>119</v>
      </c>
      <c r="G132" s="96" t="s">
        <v>120</v>
      </c>
      <c r="H132" s="96" t="s">
        <v>121</v>
      </c>
      <c r="I132" s="96" t="s">
        <v>122</v>
      </c>
      <c r="K132" s="96" t="s">
        <v>119</v>
      </c>
      <c r="L132" s="96" t="s">
        <v>120</v>
      </c>
      <c r="M132" s="96" t="s">
        <v>121</v>
      </c>
      <c r="N132" s="96" t="s">
        <v>122</v>
      </c>
    </row>
    <row r="133" spans="1:14" ht="16" customHeight="1">
      <c r="A133" s="11" t="s">
        <v>127</v>
      </c>
      <c r="B133" s="11">
        <v>0</v>
      </c>
      <c r="C133" s="12">
        <v>37707969</v>
      </c>
      <c r="D133" s="192">
        <f t="shared" ref="D133:D140" si="27">C133/C$141</f>
        <v>0.13133426292535719</v>
      </c>
      <c r="E133" s="193"/>
      <c r="F133" s="11" t="s">
        <v>127</v>
      </c>
      <c r="G133" s="11">
        <v>0</v>
      </c>
      <c r="H133" s="12">
        <v>27874497</v>
      </c>
      <c r="I133" s="192">
        <f t="shared" ref="I133:I140" si="28">H133/H$141</f>
        <v>0.12911670987325563</v>
      </c>
      <c r="K133" s="11" t="s">
        <v>127</v>
      </c>
      <c r="L133" s="11">
        <v>0</v>
      </c>
      <c r="M133" s="12">
        <v>41497563</v>
      </c>
      <c r="N133" s="192">
        <f t="shared" ref="N133:N140" si="29">M133/M$141</f>
        <v>0.1295414050178528</v>
      </c>
    </row>
    <row r="134" spans="1:14" ht="16" customHeight="1">
      <c r="A134" s="11" t="s">
        <v>128</v>
      </c>
      <c r="B134" s="11">
        <v>0</v>
      </c>
      <c r="C134" s="12">
        <v>36852834</v>
      </c>
      <c r="D134" s="192">
        <f t="shared" si="27"/>
        <v>0.12835588652628158</v>
      </c>
      <c r="E134" s="193"/>
      <c r="F134" s="11" t="s">
        <v>128</v>
      </c>
      <c r="G134" s="11">
        <v>0</v>
      </c>
      <c r="H134" s="12">
        <v>27469817</v>
      </c>
      <c r="I134" s="192">
        <f t="shared" si="28"/>
        <v>0.1272422025000281</v>
      </c>
      <c r="K134" s="11" t="s">
        <v>128</v>
      </c>
      <c r="L134" s="11">
        <v>0</v>
      </c>
      <c r="M134" s="12">
        <v>40982639</v>
      </c>
      <c r="N134" s="192">
        <f t="shared" si="29"/>
        <v>0.12793398584392654</v>
      </c>
    </row>
    <row r="135" spans="1:14" ht="16" customHeight="1">
      <c r="A135" s="11" t="s">
        <v>129</v>
      </c>
      <c r="B135" s="11">
        <v>1</v>
      </c>
      <c r="C135" s="12">
        <v>33464719</v>
      </c>
      <c r="D135" s="192">
        <f t="shared" si="27"/>
        <v>0.11655531497517664</v>
      </c>
      <c r="E135" s="193"/>
      <c r="F135" s="11" t="s">
        <v>129</v>
      </c>
      <c r="G135" s="11">
        <v>1</v>
      </c>
      <c r="H135" s="12">
        <v>25637757</v>
      </c>
      <c r="I135" s="192">
        <f t="shared" si="28"/>
        <v>0.11875596651555825</v>
      </c>
      <c r="K135" s="11" t="s">
        <v>129</v>
      </c>
      <c r="L135" s="11">
        <v>1</v>
      </c>
      <c r="M135" s="12">
        <v>37797117</v>
      </c>
      <c r="N135" s="192">
        <f t="shared" si="29"/>
        <v>0.11798985983355624</v>
      </c>
    </row>
    <row r="136" spans="1:14" ht="16" customHeight="1">
      <c r="A136" s="11" t="s">
        <v>130</v>
      </c>
      <c r="B136" s="11">
        <v>1</v>
      </c>
      <c r="C136" s="12">
        <v>32705557</v>
      </c>
      <c r="D136" s="192">
        <f t="shared" si="27"/>
        <v>0.11391120593522967</v>
      </c>
      <c r="E136" s="193"/>
      <c r="F136" s="11" t="s">
        <v>130</v>
      </c>
      <c r="G136" s="11">
        <v>1</v>
      </c>
      <c r="H136" s="12">
        <v>25271634</v>
      </c>
      <c r="I136" s="192">
        <f t="shared" si="28"/>
        <v>0.11706005798781241</v>
      </c>
      <c r="K136" s="11" t="s">
        <v>130</v>
      </c>
      <c r="L136" s="11">
        <v>1</v>
      </c>
      <c r="M136" s="12">
        <v>37355166</v>
      </c>
      <c r="N136" s="192">
        <f t="shared" si="29"/>
        <v>0.11661023777023062</v>
      </c>
    </row>
    <row r="137" spans="1:14" ht="16" customHeight="1">
      <c r="A137" s="11" t="s">
        <v>123</v>
      </c>
      <c r="B137" s="11">
        <v>2</v>
      </c>
      <c r="C137" s="12">
        <v>38432449</v>
      </c>
      <c r="D137" s="192">
        <f t="shared" si="27"/>
        <v>0.13385757694431596</v>
      </c>
      <c r="E137" s="193"/>
      <c r="F137" s="11" t="s">
        <v>123</v>
      </c>
      <c r="G137" s="11">
        <v>2</v>
      </c>
      <c r="H137" s="12">
        <v>28620501</v>
      </c>
      <c r="I137" s="192">
        <f t="shared" si="28"/>
        <v>0.13257225499151512</v>
      </c>
      <c r="K137" s="11" t="s">
        <v>123</v>
      </c>
      <c r="L137" s="11">
        <v>2</v>
      </c>
      <c r="M137" s="12">
        <v>42589069</v>
      </c>
      <c r="N137" s="192">
        <f t="shared" si="29"/>
        <v>0.1329487188600034</v>
      </c>
    </row>
    <row r="138" spans="1:14" ht="16" customHeight="1">
      <c r="A138" s="11" t="s">
        <v>124</v>
      </c>
      <c r="B138" s="11">
        <v>2</v>
      </c>
      <c r="C138" s="12">
        <v>38386789</v>
      </c>
      <c r="D138" s="192">
        <f t="shared" si="27"/>
        <v>0.13369854630426289</v>
      </c>
      <c r="E138" s="193"/>
      <c r="F138" s="11" t="s">
        <v>124</v>
      </c>
      <c r="G138" s="11">
        <v>2</v>
      </c>
      <c r="H138" s="12">
        <v>28602345</v>
      </c>
      <c r="I138" s="192">
        <f t="shared" si="28"/>
        <v>0.13248815507091533</v>
      </c>
      <c r="K138" s="11" t="s">
        <v>124</v>
      </c>
      <c r="L138" s="11">
        <v>2</v>
      </c>
      <c r="M138" s="12">
        <v>42535447</v>
      </c>
      <c r="N138" s="192">
        <f t="shared" si="29"/>
        <v>0.13278132904918807</v>
      </c>
    </row>
    <row r="139" spans="1:14" ht="16" customHeight="1">
      <c r="A139" s="11" t="s">
        <v>125</v>
      </c>
      <c r="B139" s="11">
        <v>3</v>
      </c>
      <c r="C139" s="12">
        <v>34811121</v>
      </c>
      <c r="D139" s="192">
        <f t="shared" si="27"/>
        <v>0.12124474055180282</v>
      </c>
      <c r="E139" s="193"/>
      <c r="F139" s="11" t="s">
        <v>125</v>
      </c>
      <c r="G139" s="11">
        <v>3</v>
      </c>
      <c r="H139" s="12">
        <v>26212551</v>
      </c>
      <c r="I139" s="192">
        <f t="shared" si="28"/>
        <v>0.12141845438520081</v>
      </c>
      <c r="K139" s="11" t="s">
        <v>125</v>
      </c>
      <c r="L139" s="11">
        <v>3</v>
      </c>
      <c r="M139" s="12">
        <v>38806401</v>
      </c>
      <c r="N139" s="192">
        <f t="shared" si="29"/>
        <v>0.1211405043044626</v>
      </c>
    </row>
    <row r="140" spans="1:14" ht="16" customHeight="1">
      <c r="A140" s="11" t="s">
        <v>126</v>
      </c>
      <c r="B140" s="11">
        <v>3</v>
      </c>
      <c r="C140" s="12">
        <v>34753045</v>
      </c>
      <c r="D140" s="192">
        <f t="shared" si="27"/>
        <v>0.12104246583757323</v>
      </c>
      <c r="E140" s="193"/>
      <c r="F140" s="11" t="s">
        <v>126</v>
      </c>
      <c r="G140" s="11">
        <v>3</v>
      </c>
      <c r="H140" s="12">
        <v>26196952</v>
      </c>
      <c r="I140" s="192">
        <f t="shared" si="28"/>
        <v>0.12134619867571436</v>
      </c>
      <c r="K140" s="11" t="s">
        <v>126</v>
      </c>
      <c r="L140" s="11">
        <v>3</v>
      </c>
      <c r="M140" s="12">
        <v>38778677</v>
      </c>
      <c r="N140" s="192">
        <f t="shared" si="29"/>
        <v>0.12105395932077971</v>
      </c>
    </row>
    <row r="141" spans="1:14" ht="16" customHeight="1">
      <c r="C141" s="107">
        <f>SUM(C133:C140)</f>
        <v>287114483</v>
      </c>
      <c r="D141" s="193"/>
      <c r="H141" s="107">
        <f>SUM(H133:H140)</f>
        <v>215886054</v>
      </c>
      <c r="I141" s="193"/>
      <c r="M141" s="107">
        <f>SUM(M133:M140)</f>
        <v>320342079</v>
      </c>
      <c r="N141" s="193"/>
    </row>
    <row r="143" spans="1:14" ht="16" customHeight="1">
      <c r="A143" s="277" t="s">
        <v>22</v>
      </c>
      <c r="B143" s="278"/>
      <c r="C143" s="278"/>
      <c r="D143" s="278"/>
      <c r="E143" s="278"/>
      <c r="F143" s="278"/>
      <c r="G143" s="278"/>
      <c r="H143" s="278"/>
      <c r="I143" s="278"/>
      <c r="J143" s="278"/>
      <c r="K143" s="278"/>
      <c r="L143" s="278"/>
      <c r="M143" s="278"/>
      <c r="N143" s="279"/>
    </row>
    <row r="145" spans="1:19" ht="16" customHeight="1">
      <c r="A145" s="275" t="s">
        <v>131</v>
      </c>
      <c r="B145" s="275"/>
      <c r="C145" s="275"/>
      <c r="D145" s="275"/>
      <c r="F145" s="275" t="s">
        <v>132</v>
      </c>
      <c r="G145" s="275"/>
      <c r="H145" s="275"/>
      <c r="I145" s="275"/>
      <c r="K145" s="275" t="s">
        <v>133</v>
      </c>
      <c r="L145" s="275"/>
      <c r="M145" s="275"/>
      <c r="N145" s="275"/>
    </row>
    <row r="146" spans="1:19" ht="16" customHeight="1">
      <c r="A146" s="96" t="s">
        <v>119</v>
      </c>
      <c r="B146" s="96" t="s">
        <v>120</v>
      </c>
      <c r="C146" s="96" t="s">
        <v>121</v>
      </c>
      <c r="D146" s="96" t="s">
        <v>122</v>
      </c>
      <c r="F146" s="96" t="s">
        <v>119</v>
      </c>
      <c r="G146" s="96" t="s">
        <v>120</v>
      </c>
      <c r="H146" s="96" t="s">
        <v>121</v>
      </c>
      <c r="I146" s="96" t="s">
        <v>122</v>
      </c>
      <c r="K146" s="96" t="s">
        <v>119</v>
      </c>
      <c r="L146" s="96" t="s">
        <v>120</v>
      </c>
      <c r="M146" s="96" t="s">
        <v>121</v>
      </c>
      <c r="N146" s="96" t="s">
        <v>122</v>
      </c>
    </row>
    <row r="147" spans="1:19" ht="16" customHeight="1">
      <c r="A147" s="11" t="s">
        <v>127</v>
      </c>
      <c r="B147" s="11">
        <v>0</v>
      </c>
      <c r="C147" s="12">
        <v>28803533</v>
      </c>
      <c r="D147" s="192">
        <f t="shared" ref="D147:D154" si="30">C147/C$155</f>
        <v>0.12930225216042163</v>
      </c>
      <c r="E147" s="193"/>
      <c r="F147" s="11" t="s">
        <v>127</v>
      </c>
      <c r="G147" s="11">
        <v>0</v>
      </c>
      <c r="H147" s="12">
        <v>35395373</v>
      </c>
      <c r="I147" s="192">
        <f t="shared" ref="I147:I154" si="31">H147/H$155</f>
        <v>0.12988366754953237</v>
      </c>
      <c r="K147" s="11" t="s">
        <v>127</v>
      </c>
      <c r="L147" s="11">
        <v>0</v>
      </c>
      <c r="M147" s="12">
        <v>43925487</v>
      </c>
      <c r="N147" s="192">
        <f t="shared" ref="N147:N154" si="32">M147/M$155</f>
        <v>0.12910063677047862</v>
      </c>
    </row>
    <row r="148" spans="1:19" ht="16" customHeight="1">
      <c r="A148" s="11" t="s">
        <v>128</v>
      </c>
      <c r="B148" s="11">
        <v>0</v>
      </c>
      <c r="C148" s="12">
        <v>28357387</v>
      </c>
      <c r="D148" s="192">
        <f t="shared" si="30"/>
        <v>0.12729945331653106</v>
      </c>
      <c r="E148" s="193"/>
      <c r="F148" s="11" t="s">
        <v>128</v>
      </c>
      <c r="G148" s="11">
        <v>0</v>
      </c>
      <c r="H148" s="12">
        <v>34734116</v>
      </c>
      <c r="I148" s="192">
        <f t="shared" si="31"/>
        <v>0.12745717851796315</v>
      </c>
      <c r="K148" s="11" t="s">
        <v>128</v>
      </c>
      <c r="L148" s="11">
        <v>0</v>
      </c>
      <c r="M148" s="12">
        <v>43517734</v>
      </c>
      <c r="N148" s="192">
        <f t="shared" si="32"/>
        <v>0.12790221700235918</v>
      </c>
    </row>
    <row r="149" spans="1:19" ht="16" customHeight="1">
      <c r="A149" s="11" t="s">
        <v>129</v>
      </c>
      <c r="B149" s="11">
        <v>1</v>
      </c>
      <c r="C149" s="12">
        <v>26205895</v>
      </c>
      <c r="D149" s="192">
        <f t="shared" si="30"/>
        <v>0.11764116726165266</v>
      </c>
      <c r="E149" s="193"/>
      <c r="F149" s="11" t="s">
        <v>129</v>
      </c>
      <c r="G149" s="11">
        <v>1</v>
      </c>
      <c r="H149" s="12">
        <v>32007866</v>
      </c>
      <c r="I149" s="192">
        <f t="shared" si="31"/>
        <v>0.11745317746796963</v>
      </c>
      <c r="K149" s="11" t="s">
        <v>129</v>
      </c>
      <c r="L149" s="11">
        <v>1</v>
      </c>
      <c r="M149" s="12">
        <v>40104642</v>
      </c>
      <c r="N149" s="192">
        <f t="shared" si="32"/>
        <v>0.11787085751950982</v>
      </c>
    </row>
    <row r="150" spans="1:19" ht="16" customHeight="1">
      <c r="A150" s="11" t="s">
        <v>130</v>
      </c>
      <c r="B150" s="11">
        <v>1</v>
      </c>
      <c r="C150" s="12">
        <v>25832749</v>
      </c>
      <c r="D150" s="192">
        <f t="shared" si="30"/>
        <v>0.1159660735089296</v>
      </c>
      <c r="E150" s="193"/>
      <c r="F150" s="11" t="s">
        <v>130</v>
      </c>
      <c r="G150" s="11">
        <v>1</v>
      </c>
      <c r="H150" s="12">
        <v>31436423</v>
      </c>
      <c r="I150" s="192">
        <f t="shared" si="31"/>
        <v>0.1153562617881855</v>
      </c>
      <c r="K150" s="11" t="s">
        <v>130</v>
      </c>
      <c r="L150" s="11">
        <v>1</v>
      </c>
      <c r="M150" s="12">
        <v>39762783</v>
      </c>
      <c r="N150" s="192">
        <f t="shared" si="32"/>
        <v>0.11686610566358346</v>
      </c>
    </row>
    <row r="151" spans="1:19" ht="16" customHeight="1">
      <c r="A151" s="11" t="s">
        <v>123</v>
      </c>
      <c r="B151" s="11">
        <v>2</v>
      </c>
      <c r="C151" s="12">
        <v>29296245</v>
      </c>
      <c r="D151" s="192">
        <f t="shared" si="30"/>
        <v>0.13151409093959032</v>
      </c>
      <c r="E151" s="193"/>
      <c r="F151" s="11" t="s">
        <v>123</v>
      </c>
      <c r="G151" s="11">
        <v>2</v>
      </c>
      <c r="H151" s="12">
        <v>36154825</v>
      </c>
      <c r="I151" s="192">
        <f t="shared" si="31"/>
        <v>0.13267048409439058</v>
      </c>
      <c r="K151" s="11" t="s">
        <v>123</v>
      </c>
      <c r="L151" s="11">
        <v>2</v>
      </c>
      <c r="M151" s="12">
        <v>45090114</v>
      </c>
      <c r="N151" s="192">
        <f t="shared" si="32"/>
        <v>0.13252357178085408</v>
      </c>
    </row>
    <row r="152" spans="1:19" ht="16" customHeight="1">
      <c r="A152" s="11" t="s">
        <v>124</v>
      </c>
      <c r="B152" s="11">
        <v>2</v>
      </c>
      <c r="C152" s="12">
        <v>29209942</v>
      </c>
      <c r="D152" s="192">
        <f t="shared" si="30"/>
        <v>0.13112666720694613</v>
      </c>
      <c r="E152" s="193"/>
      <c r="F152" s="11" t="s">
        <v>124</v>
      </c>
      <c r="G152" s="11">
        <v>2</v>
      </c>
      <c r="H152" s="12">
        <v>36097817</v>
      </c>
      <c r="I152" s="192">
        <f t="shared" si="31"/>
        <v>0.13246129268059578</v>
      </c>
      <c r="K152" s="11" t="s">
        <v>124</v>
      </c>
      <c r="L152" s="11">
        <v>2</v>
      </c>
      <c r="M152" s="12">
        <v>45039479</v>
      </c>
      <c r="N152" s="192">
        <f t="shared" si="32"/>
        <v>0.13237475133082985</v>
      </c>
    </row>
    <row r="153" spans="1:19" ht="16" customHeight="1">
      <c r="A153" s="11" t="s">
        <v>125</v>
      </c>
      <c r="B153" s="11">
        <v>3</v>
      </c>
      <c r="C153" s="12">
        <v>27536490</v>
      </c>
      <c r="D153" s="192">
        <f t="shared" si="30"/>
        <v>0.1236143556970226</v>
      </c>
      <c r="E153" s="193"/>
      <c r="F153" s="11" t="s">
        <v>125</v>
      </c>
      <c r="G153" s="11">
        <v>3</v>
      </c>
      <c r="H153" s="12">
        <v>33360760</v>
      </c>
      <c r="I153" s="192">
        <f t="shared" si="31"/>
        <v>0.12241763523836117</v>
      </c>
      <c r="K153" s="11" t="s">
        <v>125</v>
      </c>
      <c r="L153" s="11">
        <v>3</v>
      </c>
      <c r="M153" s="12">
        <v>41411584</v>
      </c>
      <c r="N153" s="192">
        <f t="shared" si="32"/>
        <v>0.1217120680773366</v>
      </c>
    </row>
    <row r="154" spans="1:19" ht="16" customHeight="1">
      <c r="A154" s="11" t="s">
        <v>126</v>
      </c>
      <c r="B154" s="11">
        <v>3</v>
      </c>
      <c r="C154" s="12">
        <v>27519022</v>
      </c>
      <c r="D154" s="192">
        <f t="shared" si="30"/>
        <v>0.12353593990890598</v>
      </c>
      <c r="E154" s="193"/>
      <c r="F154" s="11" t="s">
        <v>126</v>
      </c>
      <c r="G154" s="11">
        <v>3</v>
      </c>
      <c r="H154" s="12">
        <v>33328785</v>
      </c>
      <c r="I154" s="192">
        <f t="shared" si="31"/>
        <v>0.12230030266300178</v>
      </c>
      <c r="K154" s="11" t="s">
        <v>126</v>
      </c>
      <c r="L154" s="11">
        <v>3</v>
      </c>
      <c r="M154" s="12">
        <v>41390395</v>
      </c>
      <c r="N154" s="192">
        <f t="shared" si="32"/>
        <v>0.1216497918550484</v>
      </c>
    </row>
    <row r="155" spans="1:19" ht="16" customHeight="1">
      <c r="C155" s="107">
        <f>SUM(C147:C154)</f>
        <v>222761263</v>
      </c>
      <c r="D155" s="193"/>
      <c r="H155" s="107">
        <f>SUM(H147:H154)</f>
        <v>272515965</v>
      </c>
      <c r="I155" s="193"/>
      <c r="M155" s="107">
        <f>SUM(M147:M154)</f>
        <v>340242218</v>
      </c>
      <c r="N155" s="193"/>
    </row>
    <row r="157" spans="1:19" ht="16" customHeight="1">
      <c r="A157" s="276" t="s">
        <v>23</v>
      </c>
      <c r="B157" s="276"/>
      <c r="C157" s="276"/>
      <c r="D157" s="276"/>
      <c r="E157" s="276"/>
      <c r="F157" s="276"/>
      <c r="G157" s="276"/>
      <c r="H157" s="276"/>
      <c r="I157" s="276"/>
      <c r="J157" s="276"/>
      <c r="K157" s="276"/>
      <c r="L157" s="276"/>
      <c r="M157" s="276"/>
      <c r="N157" s="276"/>
      <c r="O157" s="276"/>
      <c r="P157" s="276"/>
      <c r="Q157" s="276"/>
      <c r="R157" s="276"/>
      <c r="S157" s="276"/>
    </row>
    <row r="159" spans="1:19" ht="16" customHeight="1">
      <c r="A159" s="275" t="s">
        <v>131</v>
      </c>
      <c r="B159" s="275"/>
      <c r="C159" s="275"/>
      <c r="D159" s="275"/>
      <c r="F159" s="275" t="s">
        <v>132</v>
      </c>
      <c r="G159" s="275"/>
      <c r="H159" s="275"/>
      <c r="I159" s="275"/>
      <c r="K159" s="275" t="s">
        <v>133</v>
      </c>
      <c r="L159" s="275"/>
      <c r="M159" s="275"/>
      <c r="N159" s="275"/>
      <c r="P159" s="275" t="s">
        <v>134</v>
      </c>
      <c r="Q159" s="275"/>
      <c r="R159" s="275"/>
      <c r="S159" s="275"/>
    </row>
    <row r="160" spans="1:19" ht="16" customHeight="1">
      <c r="A160" s="96" t="s">
        <v>119</v>
      </c>
      <c r="B160" s="96" t="s">
        <v>120</v>
      </c>
      <c r="C160" s="96" t="s">
        <v>121</v>
      </c>
      <c r="D160" s="96" t="s">
        <v>122</v>
      </c>
      <c r="F160" s="96" t="s">
        <v>119</v>
      </c>
      <c r="G160" s="96" t="s">
        <v>120</v>
      </c>
      <c r="H160" s="96" t="s">
        <v>121</v>
      </c>
      <c r="I160" s="96" t="s">
        <v>122</v>
      </c>
      <c r="K160" s="96" t="s">
        <v>119</v>
      </c>
      <c r="L160" s="96" t="s">
        <v>120</v>
      </c>
      <c r="M160" s="96" t="s">
        <v>121</v>
      </c>
      <c r="N160" s="96" t="s">
        <v>122</v>
      </c>
      <c r="P160" s="96" t="s">
        <v>119</v>
      </c>
      <c r="Q160" s="96" t="s">
        <v>120</v>
      </c>
      <c r="R160" s="96" t="s">
        <v>121</v>
      </c>
      <c r="S160" s="96" t="s">
        <v>122</v>
      </c>
    </row>
    <row r="161" spans="1:19" ht="16" customHeight="1">
      <c r="A161" s="11" t="s">
        <v>127</v>
      </c>
      <c r="B161" s="11">
        <v>0</v>
      </c>
      <c r="C161" s="12">
        <v>33676796</v>
      </c>
      <c r="D161" s="192">
        <f t="shared" ref="D161:D168" si="33">C161/C$169</f>
        <v>0.12995951646045631</v>
      </c>
      <c r="E161" s="193"/>
      <c r="F161" s="11" t="s">
        <v>127</v>
      </c>
      <c r="G161" s="11">
        <v>0</v>
      </c>
      <c r="H161" s="12">
        <v>32056858</v>
      </c>
      <c r="I161" s="192">
        <f t="shared" ref="I161:I168" si="34">H161/H$169</f>
        <v>0.13003182591407897</v>
      </c>
      <c r="K161" s="11" t="s">
        <v>127</v>
      </c>
      <c r="L161" s="11">
        <v>0</v>
      </c>
      <c r="M161" s="12">
        <v>37752474</v>
      </c>
      <c r="N161" s="192">
        <f t="shared" ref="N161:N168" si="35">M161/M$169</f>
        <v>0.12973758185221929</v>
      </c>
      <c r="P161" s="11" t="s">
        <v>127</v>
      </c>
      <c r="Q161" s="11">
        <v>0</v>
      </c>
      <c r="R161" s="12">
        <v>42850970</v>
      </c>
      <c r="S161" s="192">
        <f t="shared" ref="S161:S168" si="36">R161/R$169</f>
        <v>0.12974118865859269</v>
      </c>
    </row>
    <row r="162" spans="1:19" ht="16" customHeight="1">
      <c r="A162" s="11" t="s">
        <v>128</v>
      </c>
      <c r="B162" s="11">
        <v>0</v>
      </c>
      <c r="C162" s="12">
        <v>33028717</v>
      </c>
      <c r="D162" s="192">
        <f t="shared" si="33"/>
        <v>0.12745856496055188</v>
      </c>
      <c r="E162" s="193"/>
      <c r="F162" s="11" t="s">
        <v>128</v>
      </c>
      <c r="G162" s="11">
        <v>0</v>
      </c>
      <c r="H162" s="12">
        <v>31811278</v>
      </c>
      <c r="I162" s="192">
        <f t="shared" si="34"/>
        <v>0.12903568287947528</v>
      </c>
      <c r="K162" s="11" t="s">
        <v>128</v>
      </c>
      <c r="L162" s="11">
        <v>0</v>
      </c>
      <c r="M162" s="12">
        <v>37164270</v>
      </c>
      <c r="N162" s="192">
        <f t="shared" si="35"/>
        <v>0.12771620003242642</v>
      </c>
      <c r="P162" s="11" t="s">
        <v>128</v>
      </c>
      <c r="Q162" s="11">
        <v>0</v>
      </c>
      <c r="R162" s="12">
        <v>42531554</v>
      </c>
      <c r="S162" s="192">
        <f t="shared" si="36"/>
        <v>0.12877408309443455</v>
      </c>
    </row>
    <row r="163" spans="1:19" ht="16" customHeight="1">
      <c r="A163" s="11" t="s">
        <v>129</v>
      </c>
      <c r="B163" s="11">
        <v>1</v>
      </c>
      <c r="C163" s="12">
        <v>30513985</v>
      </c>
      <c r="D163" s="192">
        <f t="shared" si="33"/>
        <v>0.11775415736941297</v>
      </c>
      <c r="E163" s="193"/>
      <c r="F163" s="11" t="s">
        <v>129</v>
      </c>
      <c r="G163" s="11">
        <v>1</v>
      </c>
      <c r="H163" s="12">
        <v>28506983</v>
      </c>
      <c r="I163" s="192">
        <f t="shared" si="34"/>
        <v>0.11563251304265716</v>
      </c>
      <c r="K163" s="11" t="s">
        <v>129</v>
      </c>
      <c r="L163" s="11">
        <v>1</v>
      </c>
      <c r="M163" s="12">
        <v>34278297</v>
      </c>
      <c r="N163" s="192">
        <f t="shared" si="35"/>
        <v>0.11779846170590523</v>
      </c>
      <c r="P163" s="11" t="s">
        <v>129</v>
      </c>
      <c r="Q163" s="11">
        <v>1</v>
      </c>
      <c r="R163" s="12">
        <v>38680730</v>
      </c>
      <c r="S163" s="192">
        <f t="shared" si="36"/>
        <v>0.11711482583432967</v>
      </c>
    </row>
    <row r="164" spans="1:19" ht="16" customHeight="1">
      <c r="A164" s="11" t="s">
        <v>130</v>
      </c>
      <c r="B164" s="11">
        <v>1</v>
      </c>
      <c r="C164" s="12">
        <v>29944082</v>
      </c>
      <c r="D164" s="192">
        <f t="shared" si="33"/>
        <v>0.11555488881935959</v>
      </c>
      <c r="E164" s="193"/>
      <c r="F164" s="11" t="s">
        <v>130</v>
      </c>
      <c r="G164" s="11">
        <v>1</v>
      </c>
      <c r="H164" s="12">
        <v>28297919</v>
      </c>
      <c r="I164" s="192">
        <f t="shared" si="34"/>
        <v>0.11478448939502142</v>
      </c>
      <c r="K164" s="11" t="s">
        <v>130</v>
      </c>
      <c r="L164" s="11">
        <v>1</v>
      </c>
      <c r="M164" s="12">
        <v>33758728</v>
      </c>
      <c r="N164" s="192">
        <f t="shared" si="35"/>
        <v>0.11601294625424567</v>
      </c>
      <c r="P164" s="11" t="s">
        <v>130</v>
      </c>
      <c r="Q164" s="11">
        <v>1</v>
      </c>
      <c r="R164" s="12">
        <v>38434739</v>
      </c>
      <c r="S164" s="192">
        <f t="shared" si="36"/>
        <v>0.11637003138185133</v>
      </c>
    </row>
    <row r="165" spans="1:19" ht="16" customHeight="1">
      <c r="A165" s="11" t="s">
        <v>123</v>
      </c>
      <c r="B165" s="11">
        <v>2</v>
      </c>
      <c r="C165" s="12">
        <v>33855936</v>
      </c>
      <c r="D165" s="192">
        <f t="shared" si="33"/>
        <v>0.13065082176689718</v>
      </c>
      <c r="E165" s="193"/>
      <c r="F165" s="11" t="s">
        <v>123</v>
      </c>
      <c r="G165" s="11">
        <v>2</v>
      </c>
      <c r="H165" s="12">
        <v>32633116</v>
      </c>
      <c r="I165" s="192">
        <f t="shared" si="34"/>
        <v>0.13236929391975799</v>
      </c>
      <c r="K165" s="11" t="s">
        <v>123</v>
      </c>
      <c r="L165" s="11">
        <v>2</v>
      </c>
      <c r="M165" s="12">
        <v>38262254</v>
      </c>
      <c r="N165" s="192">
        <f t="shared" si="35"/>
        <v>0.13148945709294191</v>
      </c>
      <c r="P165" s="11" t="s">
        <v>123</v>
      </c>
      <c r="Q165" s="11">
        <v>2</v>
      </c>
      <c r="R165" s="12">
        <v>43937499</v>
      </c>
      <c r="S165" s="192">
        <f t="shared" si="36"/>
        <v>0.13303090564684364</v>
      </c>
    </row>
    <row r="166" spans="1:19" ht="16" customHeight="1">
      <c r="A166" s="11" t="s">
        <v>124</v>
      </c>
      <c r="B166" s="11">
        <v>2</v>
      </c>
      <c r="C166" s="12">
        <v>33778211</v>
      </c>
      <c r="D166" s="192">
        <f t="shared" si="33"/>
        <v>0.13035087923623337</v>
      </c>
      <c r="E166" s="193"/>
      <c r="F166" s="11" t="s">
        <v>124</v>
      </c>
      <c r="G166" s="11">
        <v>2</v>
      </c>
      <c r="H166" s="12">
        <v>32600913</v>
      </c>
      <c r="I166" s="192">
        <f t="shared" si="34"/>
        <v>0.13223866929990563</v>
      </c>
      <c r="K166" s="11" t="s">
        <v>124</v>
      </c>
      <c r="L166" s="11">
        <v>2</v>
      </c>
      <c r="M166" s="12">
        <v>38199144</v>
      </c>
      <c r="N166" s="192">
        <f t="shared" si="35"/>
        <v>0.13127257756365082</v>
      </c>
      <c r="P166" s="11" t="s">
        <v>124</v>
      </c>
      <c r="Q166" s="11">
        <v>2</v>
      </c>
      <c r="R166" s="12">
        <v>43897903</v>
      </c>
      <c r="S166" s="192">
        <f t="shared" si="36"/>
        <v>0.13291101963011809</v>
      </c>
    </row>
    <row r="167" spans="1:19" ht="16" customHeight="1">
      <c r="A167" s="11" t="s">
        <v>125</v>
      </c>
      <c r="B167" s="11">
        <v>3</v>
      </c>
      <c r="C167" s="12">
        <v>32177941</v>
      </c>
      <c r="D167" s="192">
        <f t="shared" si="33"/>
        <v>0.12417540115909757</v>
      </c>
      <c r="E167" s="193"/>
      <c r="F167" s="11" t="s">
        <v>125</v>
      </c>
      <c r="G167" s="11">
        <v>3</v>
      </c>
      <c r="H167" s="12">
        <v>30318901</v>
      </c>
      <c r="I167" s="192">
        <f t="shared" si="34"/>
        <v>0.12298217301078586</v>
      </c>
      <c r="K167" s="11" t="s">
        <v>125</v>
      </c>
      <c r="L167" s="11">
        <v>3</v>
      </c>
      <c r="M167" s="12">
        <v>35802176</v>
      </c>
      <c r="N167" s="192">
        <f t="shared" si="35"/>
        <v>0.12303532052727355</v>
      </c>
      <c r="P167" s="11" t="s">
        <v>125</v>
      </c>
      <c r="Q167" s="11">
        <v>3</v>
      </c>
      <c r="R167" s="12">
        <v>39978280</v>
      </c>
      <c r="S167" s="192">
        <f t="shared" si="36"/>
        <v>0.12104345753960861</v>
      </c>
    </row>
    <row r="168" spans="1:19" ht="16" customHeight="1">
      <c r="A168" s="11" t="s">
        <v>126</v>
      </c>
      <c r="B168" s="11">
        <v>3</v>
      </c>
      <c r="C168" s="12">
        <v>32157306</v>
      </c>
      <c r="D168" s="192">
        <f t="shared" si="33"/>
        <v>0.12409577022799113</v>
      </c>
      <c r="E168" s="193"/>
      <c r="F168" s="11" t="s">
        <v>126</v>
      </c>
      <c r="G168" s="11">
        <v>3</v>
      </c>
      <c r="H168" s="12">
        <v>30304893</v>
      </c>
      <c r="I168" s="192">
        <f t="shared" si="34"/>
        <v>0.12292535253831771</v>
      </c>
      <c r="K168" s="11" t="s">
        <v>126</v>
      </c>
      <c r="L168" s="11">
        <v>3</v>
      </c>
      <c r="M168" s="12">
        <v>35773698</v>
      </c>
      <c r="N168" s="192">
        <f t="shared" si="35"/>
        <v>0.12293745497133707</v>
      </c>
      <c r="P168" s="11" t="s">
        <v>126</v>
      </c>
      <c r="Q168" s="11">
        <v>3</v>
      </c>
      <c r="R168" s="12">
        <v>39968712</v>
      </c>
      <c r="S168" s="192">
        <f t="shared" si="36"/>
        <v>0.12101448821422145</v>
      </c>
    </row>
    <row r="169" spans="1:19" ht="16" customHeight="1">
      <c r="C169" s="107">
        <f>SUM(C161:C168)</f>
        <v>259132974</v>
      </c>
      <c r="D169" s="193"/>
      <c r="H169" s="107">
        <f>SUM(H161:H168)</f>
        <v>246530861</v>
      </c>
      <c r="I169" s="193"/>
      <c r="M169" s="107">
        <f>SUM(M161:M168)</f>
        <v>290991041</v>
      </c>
      <c r="N169" s="193"/>
      <c r="R169" s="107">
        <f>SUM(R161:R168)</f>
        <v>330280387</v>
      </c>
      <c r="S169" s="193"/>
    </row>
    <row r="171" spans="1:19" ht="16" customHeight="1">
      <c r="A171" s="277" t="s">
        <v>24</v>
      </c>
      <c r="B171" s="278"/>
      <c r="C171" s="278"/>
      <c r="D171" s="278"/>
      <c r="E171" s="278"/>
      <c r="F171" s="278"/>
      <c r="G171" s="278"/>
      <c r="H171" s="278"/>
      <c r="I171" s="278"/>
      <c r="J171" s="278"/>
      <c r="K171" s="278"/>
      <c r="L171" s="278"/>
      <c r="M171" s="278"/>
      <c r="N171" s="279"/>
    </row>
    <row r="173" spans="1:19" ht="16" customHeight="1">
      <c r="A173" s="275" t="s">
        <v>131</v>
      </c>
      <c r="B173" s="275"/>
      <c r="C173" s="275"/>
      <c r="D173" s="275"/>
      <c r="F173" s="275" t="s">
        <v>132</v>
      </c>
      <c r="G173" s="275"/>
      <c r="H173" s="275"/>
      <c r="I173" s="275"/>
      <c r="K173" s="275" t="s">
        <v>133</v>
      </c>
      <c r="L173" s="275"/>
      <c r="M173" s="275"/>
      <c r="N173" s="275"/>
    </row>
    <row r="174" spans="1:19" ht="16" customHeight="1">
      <c r="A174" s="96" t="s">
        <v>119</v>
      </c>
      <c r="B174" s="96" t="s">
        <v>120</v>
      </c>
      <c r="C174" s="96" t="s">
        <v>121</v>
      </c>
      <c r="D174" s="96" t="s">
        <v>122</v>
      </c>
      <c r="F174" s="96" t="s">
        <v>119</v>
      </c>
      <c r="G174" s="96" t="s">
        <v>120</v>
      </c>
      <c r="H174" s="96" t="s">
        <v>121</v>
      </c>
      <c r="I174" s="96" t="s">
        <v>122</v>
      </c>
      <c r="K174" s="96" t="s">
        <v>119</v>
      </c>
      <c r="L174" s="96" t="s">
        <v>120</v>
      </c>
      <c r="M174" s="96" t="s">
        <v>121</v>
      </c>
      <c r="N174" s="96" t="s">
        <v>122</v>
      </c>
    </row>
    <row r="175" spans="1:19" ht="16" customHeight="1">
      <c r="A175" s="11" t="s">
        <v>127</v>
      </c>
      <c r="B175" s="11">
        <v>0</v>
      </c>
      <c r="C175" s="12">
        <v>38076969</v>
      </c>
      <c r="D175" s="192">
        <f t="shared" ref="D175:D182" si="37">C175/C$183</f>
        <v>0.13028620889262663</v>
      </c>
      <c r="E175" s="193"/>
      <c r="F175" s="11" t="s">
        <v>127</v>
      </c>
      <c r="G175" s="11">
        <v>0</v>
      </c>
      <c r="H175" s="12">
        <v>46648881</v>
      </c>
      <c r="I175" s="192">
        <f t="shared" ref="I175:I182" si="38">H175/H$183</f>
        <v>0.12982149897707945</v>
      </c>
      <c r="K175" s="11" t="s">
        <v>127</v>
      </c>
      <c r="L175" s="11">
        <v>0</v>
      </c>
      <c r="M175" s="12">
        <v>49268142</v>
      </c>
      <c r="N175" s="192">
        <f t="shared" ref="N175:N182" si="39">M175/M$183</f>
        <v>0.13021135807716067</v>
      </c>
    </row>
    <row r="176" spans="1:19" ht="16" customHeight="1">
      <c r="A176" s="11" t="s">
        <v>128</v>
      </c>
      <c r="B176" s="11">
        <v>0</v>
      </c>
      <c r="C176" s="12">
        <v>37395021</v>
      </c>
      <c r="D176" s="192">
        <f t="shared" si="37"/>
        <v>0.12795281886933171</v>
      </c>
      <c r="E176" s="193"/>
      <c r="F176" s="11" t="s">
        <v>128</v>
      </c>
      <c r="G176" s="11">
        <v>0</v>
      </c>
      <c r="H176" s="12">
        <v>46142619</v>
      </c>
      <c r="I176" s="192">
        <f t="shared" si="38"/>
        <v>0.12841259719195122</v>
      </c>
      <c r="K176" s="11" t="s">
        <v>128</v>
      </c>
      <c r="L176" s="11">
        <v>0</v>
      </c>
      <c r="M176" s="12">
        <v>48699718</v>
      </c>
      <c r="N176" s="192">
        <f t="shared" si="39"/>
        <v>0.128709063531455</v>
      </c>
    </row>
    <row r="177" spans="1:14" ht="16" customHeight="1">
      <c r="A177" s="11" t="s">
        <v>129</v>
      </c>
      <c r="B177" s="11">
        <v>1</v>
      </c>
      <c r="C177" s="12">
        <v>34432251</v>
      </c>
      <c r="D177" s="192">
        <f t="shared" si="37"/>
        <v>0.11781524538965671</v>
      </c>
      <c r="E177" s="193"/>
      <c r="F177" s="11" t="s">
        <v>129</v>
      </c>
      <c r="G177" s="11">
        <v>1</v>
      </c>
      <c r="H177" s="12">
        <v>41996423</v>
      </c>
      <c r="I177" s="192">
        <f t="shared" si="38"/>
        <v>0.11687394142499358</v>
      </c>
      <c r="K177" s="11" t="s">
        <v>129</v>
      </c>
      <c r="L177" s="11">
        <v>1</v>
      </c>
      <c r="M177" s="12">
        <v>44252930</v>
      </c>
      <c r="N177" s="192">
        <f t="shared" si="39"/>
        <v>0.11695659467315665</v>
      </c>
    </row>
    <row r="178" spans="1:14" ht="16" customHeight="1">
      <c r="A178" s="11" t="s">
        <v>130</v>
      </c>
      <c r="B178" s="11">
        <v>1</v>
      </c>
      <c r="C178" s="12">
        <v>33836901</v>
      </c>
      <c r="D178" s="192">
        <f t="shared" si="37"/>
        <v>0.11577816374946037</v>
      </c>
      <c r="E178" s="193"/>
      <c r="F178" s="11" t="s">
        <v>130</v>
      </c>
      <c r="G178" s="11">
        <v>1</v>
      </c>
      <c r="H178" s="12">
        <v>41558979</v>
      </c>
      <c r="I178" s="192">
        <f t="shared" si="38"/>
        <v>0.11565655668647157</v>
      </c>
      <c r="K178" s="11" t="s">
        <v>130</v>
      </c>
      <c r="L178" s="11">
        <v>1</v>
      </c>
      <c r="M178" s="12">
        <v>43792415</v>
      </c>
      <c r="N178" s="192">
        <f t="shared" si="39"/>
        <v>0.11573949410612282</v>
      </c>
    </row>
    <row r="179" spans="1:14" ht="16" customHeight="1">
      <c r="A179" s="11" t="s">
        <v>123</v>
      </c>
      <c r="B179" s="11">
        <v>2</v>
      </c>
      <c r="C179" s="12">
        <v>38812183</v>
      </c>
      <c r="D179" s="192">
        <f t="shared" si="37"/>
        <v>0.13280185673173858</v>
      </c>
      <c r="E179" s="193"/>
      <c r="F179" s="11" t="s">
        <v>123</v>
      </c>
      <c r="G179" s="11">
        <v>2</v>
      </c>
      <c r="H179" s="12">
        <v>48146038</v>
      </c>
      <c r="I179" s="192">
        <f t="shared" si="38"/>
        <v>0.13398801190895507</v>
      </c>
      <c r="K179" s="11" t="s">
        <v>123</v>
      </c>
      <c r="L179" s="11">
        <v>2</v>
      </c>
      <c r="M179" s="12">
        <v>50567645</v>
      </c>
      <c r="N179" s="192">
        <f t="shared" si="39"/>
        <v>0.13364583000133723</v>
      </c>
    </row>
    <row r="180" spans="1:14" ht="16" customHeight="1">
      <c r="A180" s="11" t="s">
        <v>124</v>
      </c>
      <c r="B180" s="11">
        <v>2</v>
      </c>
      <c r="C180" s="12">
        <v>38747335</v>
      </c>
      <c r="D180" s="192">
        <f t="shared" si="37"/>
        <v>0.13257996932063007</v>
      </c>
      <c r="E180" s="193"/>
      <c r="F180" s="11" t="s">
        <v>124</v>
      </c>
      <c r="G180" s="11">
        <v>2</v>
      </c>
      <c r="H180" s="12">
        <v>48116420</v>
      </c>
      <c r="I180" s="192">
        <f t="shared" si="38"/>
        <v>0.13390558649864989</v>
      </c>
      <c r="K180" s="11" t="s">
        <v>124</v>
      </c>
      <c r="L180" s="11">
        <v>2</v>
      </c>
      <c r="M180" s="12">
        <v>50508474</v>
      </c>
      <c r="N180" s="192">
        <f t="shared" si="39"/>
        <v>0.13348944626214967</v>
      </c>
    </row>
    <row r="181" spans="1:14" ht="16" customHeight="1">
      <c r="A181" s="11" t="s">
        <v>125</v>
      </c>
      <c r="B181" s="11">
        <v>3</v>
      </c>
      <c r="C181" s="12">
        <v>35489047</v>
      </c>
      <c r="D181" s="192">
        <f t="shared" si="37"/>
        <v>0.12143123552828598</v>
      </c>
      <c r="E181" s="193"/>
      <c r="F181" s="11" t="s">
        <v>125</v>
      </c>
      <c r="G181" s="11">
        <v>3</v>
      </c>
      <c r="H181" s="12">
        <v>43374104</v>
      </c>
      <c r="I181" s="192">
        <f t="shared" si="38"/>
        <v>0.12070795863394318</v>
      </c>
      <c r="K181" s="11" t="s">
        <v>125</v>
      </c>
      <c r="L181" s="11">
        <v>3</v>
      </c>
      <c r="M181" s="12">
        <v>45655943</v>
      </c>
      <c r="N181" s="192">
        <f t="shared" si="39"/>
        <v>0.12066463440661994</v>
      </c>
    </row>
    <row r="182" spans="1:14" ht="16" customHeight="1">
      <c r="A182" s="11" t="s">
        <v>126</v>
      </c>
      <c r="B182" s="11">
        <v>3</v>
      </c>
      <c r="C182" s="12">
        <v>35466621</v>
      </c>
      <c r="D182" s="192">
        <f t="shared" si="37"/>
        <v>0.12135450151826994</v>
      </c>
      <c r="E182" s="193"/>
      <c r="F182" s="11" t="s">
        <v>126</v>
      </c>
      <c r="G182" s="11">
        <v>3</v>
      </c>
      <c r="H182" s="12">
        <v>43347474</v>
      </c>
      <c r="I182" s="192">
        <f t="shared" si="38"/>
        <v>0.12063384867795603</v>
      </c>
      <c r="K182" s="11" t="s">
        <v>126</v>
      </c>
      <c r="L182" s="11">
        <v>3</v>
      </c>
      <c r="M182" s="12">
        <v>45625274</v>
      </c>
      <c r="N182" s="192">
        <f t="shared" si="39"/>
        <v>0.12058357894199802</v>
      </c>
    </row>
    <row r="183" spans="1:14" ht="16" customHeight="1">
      <c r="C183" s="107">
        <f>SUM(C175:C182)</f>
        <v>292256328</v>
      </c>
      <c r="D183" s="193"/>
      <c r="H183" s="107">
        <f>SUM(H175:H182)</f>
        <v>359330938</v>
      </c>
      <c r="I183" s="193"/>
      <c r="M183" s="107">
        <f>SUM(M175:M182)</f>
        <v>378370541</v>
      </c>
      <c r="N183" s="193"/>
    </row>
    <row r="185" spans="1:14" ht="16" customHeight="1">
      <c r="A185" s="277" t="s">
        <v>25</v>
      </c>
      <c r="B185" s="278"/>
      <c r="C185" s="278"/>
      <c r="D185" s="278"/>
      <c r="E185" s="278"/>
      <c r="F185" s="278"/>
      <c r="G185" s="278"/>
      <c r="H185" s="278"/>
      <c r="I185" s="278"/>
      <c r="J185" s="278"/>
      <c r="K185" s="278"/>
      <c r="L185" s="278"/>
      <c r="M185" s="278"/>
      <c r="N185" s="279"/>
    </row>
    <row r="187" spans="1:14" ht="16" customHeight="1">
      <c r="A187" s="275" t="s">
        <v>131</v>
      </c>
      <c r="B187" s="275"/>
      <c r="C187" s="275"/>
      <c r="D187" s="275"/>
      <c r="F187" s="275" t="s">
        <v>132</v>
      </c>
      <c r="G187" s="275"/>
      <c r="H187" s="275"/>
      <c r="I187" s="275"/>
      <c r="K187" s="275" t="s">
        <v>133</v>
      </c>
      <c r="L187" s="275"/>
      <c r="M187" s="275"/>
      <c r="N187" s="275"/>
    </row>
    <row r="188" spans="1:14" ht="16" customHeight="1">
      <c r="A188" s="96" t="s">
        <v>119</v>
      </c>
      <c r="B188" s="96" t="s">
        <v>120</v>
      </c>
      <c r="C188" s="96" t="s">
        <v>121</v>
      </c>
      <c r="D188" s="96" t="s">
        <v>122</v>
      </c>
      <c r="F188" s="96" t="s">
        <v>119</v>
      </c>
      <c r="G188" s="96" t="s">
        <v>120</v>
      </c>
      <c r="H188" s="96" t="s">
        <v>121</v>
      </c>
      <c r="I188" s="96" t="s">
        <v>122</v>
      </c>
      <c r="K188" s="96" t="s">
        <v>119</v>
      </c>
      <c r="L188" s="96" t="s">
        <v>120</v>
      </c>
      <c r="M188" s="96" t="s">
        <v>121</v>
      </c>
      <c r="N188" s="96" t="s">
        <v>122</v>
      </c>
    </row>
    <row r="189" spans="1:14" ht="16" customHeight="1">
      <c r="A189" s="11" t="s">
        <v>127</v>
      </c>
      <c r="B189" s="11">
        <v>0</v>
      </c>
      <c r="C189" s="12">
        <v>41016504</v>
      </c>
      <c r="D189" s="192">
        <f t="shared" ref="D189:D196" si="40">C189/C$197</f>
        <v>0.12933074683426402</v>
      </c>
      <c r="E189" s="193"/>
      <c r="F189" s="11" t="s">
        <v>127</v>
      </c>
      <c r="G189" s="11">
        <v>0</v>
      </c>
      <c r="H189" s="12">
        <v>31584891</v>
      </c>
      <c r="I189" s="192">
        <f t="shared" ref="I189:I196" si="41">H189/H$197</f>
        <v>0.13023304819502413</v>
      </c>
      <c r="K189" s="11" t="s">
        <v>127</v>
      </c>
      <c r="L189" s="11">
        <v>0</v>
      </c>
      <c r="M189" s="12">
        <v>46935695</v>
      </c>
      <c r="N189" s="192">
        <f t="shared" ref="N189:N196" si="42">M189/M$197</f>
        <v>0.13001419780553855</v>
      </c>
    </row>
    <row r="190" spans="1:14" ht="16" customHeight="1">
      <c r="A190" s="11" t="s">
        <v>128</v>
      </c>
      <c r="B190" s="11">
        <v>0</v>
      </c>
      <c r="C190" s="12">
        <v>40440539</v>
      </c>
      <c r="D190" s="192">
        <f t="shared" si="40"/>
        <v>0.12751464901177778</v>
      </c>
      <c r="E190" s="193"/>
      <c r="F190" s="11" t="s">
        <v>128</v>
      </c>
      <c r="G190" s="11">
        <v>0</v>
      </c>
      <c r="H190" s="12">
        <v>31081672</v>
      </c>
      <c r="I190" s="192">
        <f t="shared" si="41"/>
        <v>0.12815814015498525</v>
      </c>
      <c r="K190" s="11" t="s">
        <v>128</v>
      </c>
      <c r="L190" s="11">
        <v>0</v>
      </c>
      <c r="M190" s="12">
        <v>46425440</v>
      </c>
      <c r="N190" s="192">
        <f t="shared" si="42"/>
        <v>0.12860076620510597</v>
      </c>
    </row>
    <row r="191" spans="1:14" ht="16" customHeight="1">
      <c r="A191" s="11" t="s">
        <v>129</v>
      </c>
      <c r="B191" s="11">
        <v>1</v>
      </c>
      <c r="C191" s="12">
        <v>37516209</v>
      </c>
      <c r="D191" s="192">
        <f t="shared" si="40"/>
        <v>0.11829382943900671</v>
      </c>
      <c r="E191" s="193"/>
      <c r="F191" s="11" t="s">
        <v>129</v>
      </c>
      <c r="G191" s="11">
        <v>1</v>
      </c>
      <c r="H191" s="12">
        <v>28439628</v>
      </c>
      <c r="I191" s="192">
        <f t="shared" si="41"/>
        <v>0.11726427816301654</v>
      </c>
      <c r="K191" s="11" t="s">
        <v>129</v>
      </c>
      <c r="L191" s="11">
        <v>1</v>
      </c>
      <c r="M191" s="12">
        <v>42240598</v>
      </c>
      <c r="N191" s="192">
        <f t="shared" si="42"/>
        <v>0.11700854677439496</v>
      </c>
    </row>
    <row r="192" spans="1:14" ht="16" customHeight="1">
      <c r="A192" s="11" t="s">
        <v>130</v>
      </c>
      <c r="B192" s="11">
        <v>1</v>
      </c>
      <c r="C192" s="12">
        <v>37033043</v>
      </c>
      <c r="D192" s="192">
        <f t="shared" si="40"/>
        <v>0.11677033978165015</v>
      </c>
      <c r="E192" s="193"/>
      <c r="F192" s="11" t="s">
        <v>130</v>
      </c>
      <c r="G192" s="11">
        <v>1</v>
      </c>
      <c r="H192" s="12">
        <v>27991610</v>
      </c>
      <c r="I192" s="192">
        <f t="shared" si="41"/>
        <v>0.11541697877590647</v>
      </c>
      <c r="K192" s="11" t="s">
        <v>130</v>
      </c>
      <c r="L192" s="11">
        <v>1</v>
      </c>
      <c r="M192" s="12">
        <v>41800413</v>
      </c>
      <c r="N192" s="192">
        <f t="shared" si="42"/>
        <v>0.11578921254144005</v>
      </c>
    </row>
    <row r="193" spans="1:14" ht="16" customHeight="1">
      <c r="A193" s="11" t="s">
        <v>123</v>
      </c>
      <c r="B193" s="11">
        <v>2</v>
      </c>
      <c r="C193" s="12">
        <v>42055794</v>
      </c>
      <c r="D193" s="192">
        <f t="shared" si="40"/>
        <v>0.13260777287913078</v>
      </c>
      <c r="E193" s="193"/>
      <c r="F193" s="11" t="s">
        <v>123</v>
      </c>
      <c r="G193" s="11">
        <v>2</v>
      </c>
      <c r="H193" s="12">
        <v>32076358</v>
      </c>
      <c r="I193" s="192">
        <f t="shared" si="41"/>
        <v>0.13225949956056038</v>
      </c>
      <c r="K193" s="11" t="s">
        <v>123</v>
      </c>
      <c r="L193" s="11">
        <v>2</v>
      </c>
      <c r="M193" s="12">
        <v>48308140</v>
      </c>
      <c r="N193" s="192">
        <f t="shared" si="42"/>
        <v>0.13381593837222713</v>
      </c>
    </row>
    <row r="194" spans="1:14" ht="16" customHeight="1">
      <c r="A194" s="11" t="s">
        <v>124</v>
      </c>
      <c r="B194" s="11">
        <v>2</v>
      </c>
      <c r="C194" s="12">
        <v>42001172</v>
      </c>
      <c r="D194" s="192">
        <f t="shared" si="40"/>
        <v>0.13243554210944886</v>
      </c>
      <c r="E194" s="193"/>
      <c r="F194" s="11" t="s">
        <v>124</v>
      </c>
      <c r="G194" s="11">
        <v>2</v>
      </c>
      <c r="H194" s="12">
        <v>32030482</v>
      </c>
      <c r="I194" s="192">
        <f t="shared" si="41"/>
        <v>0.13207034040471607</v>
      </c>
      <c r="K194" s="11" t="s">
        <v>124</v>
      </c>
      <c r="L194" s="11">
        <v>2</v>
      </c>
      <c r="M194" s="12">
        <v>48272584</v>
      </c>
      <c r="N194" s="192">
        <f t="shared" si="42"/>
        <v>0.13371744649270614</v>
      </c>
    </row>
    <row r="195" spans="1:14" ht="16" customHeight="1">
      <c r="A195" s="11" t="s">
        <v>125</v>
      </c>
      <c r="B195" s="11">
        <v>3</v>
      </c>
      <c r="C195" s="12">
        <v>38556263</v>
      </c>
      <c r="D195" s="192">
        <f t="shared" si="40"/>
        <v>0.12157326448222648</v>
      </c>
      <c r="E195" s="193"/>
      <c r="F195" s="11" t="s">
        <v>125</v>
      </c>
      <c r="G195" s="11">
        <v>3</v>
      </c>
      <c r="H195" s="12">
        <v>29673399</v>
      </c>
      <c r="I195" s="192">
        <f t="shared" si="41"/>
        <v>0.12235144968767443</v>
      </c>
      <c r="K195" s="11" t="s">
        <v>125</v>
      </c>
      <c r="L195" s="11">
        <v>3</v>
      </c>
      <c r="M195" s="12">
        <v>43523850</v>
      </c>
      <c r="N195" s="192">
        <f t="shared" si="42"/>
        <v>0.12056321831728685</v>
      </c>
    </row>
    <row r="196" spans="1:14" ht="16" customHeight="1">
      <c r="A196" s="11" t="s">
        <v>126</v>
      </c>
      <c r="B196" s="11">
        <v>3</v>
      </c>
      <c r="C196" s="12">
        <v>38524736</v>
      </c>
      <c r="D196" s="192">
        <f t="shared" si="40"/>
        <v>0.1214738554624952</v>
      </c>
      <c r="E196" s="193"/>
      <c r="F196" s="11" t="s">
        <v>126</v>
      </c>
      <c r="G196" s="11">
        <v>3</v>
      </c>
      <c r="H196" s="12">
        <v>29647889</v>
      </c>
      <c r="I196" s="192">
        <f t="shared" si="41"/>
        <v>0.12224626505811674</v>
      </c>
      <c r="K196" s="11" t="s">
        <v>126</v>
      </c>
      <c r="L196" s="11">
        <v>3</v>
      </c>
      <c r="M196" s="12">
        <v>43497661</v>
      </c>
      <c r="N196" s="192">
        <f t="shared" si="42"/>
        <v>0.12049067349130037</v>
      </c>
    </row>
    <row r="197" spans="1:14" ht="16" customHeight="1">
      <c r="C197" s="107">
        <f>SUM(C189:C196)</f>
        <v>317144260</v>
      </c>
      <c r="D197" s="193"/>
      <c r="H197" s="107">
        <f>SUM(H189:H196)</f>
        <v>242525929</v>
      </c>
      <c r="I197" s="193"/>
      <c r="M197" s="107">
        <f>SUM(M189:M196)</f>
        <v>361004381</v>
      </c>
      <c r="N197" s="193"/>
    </row>
    <row r="199" spans="1:14" ht="16" customHeight="1">
      <c r="A199" s="277" t="s">
        <v>26</v>
      </c>
      <c r="B199" s="278"/>
      <c r="C199" s="278"/>
      <c r="D199" s="278"/>
      <c r="E199" s="278"/>
      <c r="F199" s="278"/>
      <c r="G199" s="278"/>
      <c r="H199" s="278"/>
      <c r="I199" s="278"/>
      <c r="J199" s="278"/>
      <c r="K199" s="278"/>
      <c r="L199" s="278"/>
      <c r="M199" s="278"/>
      <c r="N199" s="279"/>
    </row>
    <row r="201" spans="1:14" ht="16" customHeight="1">
      <c r="A201" s="275" t="s">
        <v>131</v>
      </c>
      <c r="B201" s="275"/>
      <c r="C201" s="275"/>
      <c r="D201" s="275"/>
      <c r="F201" s="275" t="s">
        <v>132</v>
      </c>
      <c r="G201" s="275"/>
      <c r="H201" s="275"/>
      <c r="I201" s="275"/>
      <c r="K201" s="275" t="s">
        <v>133</v>
      </c>
      <c r="L201" s="275"/>
      <c r="M201" s="275"/>
      <c r="N201" s="275"/>
    </row>
    <row r="202" spans="1:14" ht="16" customHeight="1">
      <c r="A202" s="96" t="s">
        <v>119</v>
      </c>
      <c r="B202" s="96" t="s">
        <v>120</v>
      </c>
      <c r="C202" s="96" t="s">
        <v>121</v>
      </c>
      <c r="D202" s="96" t="s">
        <v>122</v>
      </c>
      <c r="F202" s="96" t="s">
        <v>119</v>
      </c>
      <c r="G202" s="96" t="s">
        <v>120</v>
      </c>
      <c r="H202" s="96" t="s">
        <v>121</v>
      </c>
      <c r="I202" s="96" t="s">
        <v>122</v>
      </c>
      <c r="K202" s="96" t="s">
        <v>119</v>
      </c>
      <c r="L202" s="96" t="s">
        <v>120</v>
      </c>
      <c r="M202" s="96" t="s">
        <v>121</v>
      </c>
      <c r="N202" s="96" t="s">
        <v>122</v>
      </c>
    </row>
    <row r="203" spans="1:14" ht="16" customHeight="1">
      <c r="A203" s="11" t="s">
        <v>127</v>
      </c>
      <c r="B203" s="11">
        <v>0</v>
      </c>
      <c r="C203" s="12">
        <v>33710932</v>
      </c>
      <c r="D203" s="192">
        <f t="shared" ref="D203:D210" si="43">C203/C$211</f>
        <v>0.12939089349115551</v>
      </c>
      <c r="E203" s="193"/>
      <c r="F203" s="11" t="s">
        <v>127</v>
      </c>
      <c r="G203" s="11">
        <v>0</v>
      </c>
      <c r="H203" s="12">
        <v>39890997</v>
      </c>
      <c r="I203" s="192">
        <f t="shared" ref="I203:I210" si="44">H203/H$211</f>
        <v>0.13014691300852896</v>
      </c>
      <c r="K203" s="11" t="s">
        <v>127</v>
      </c>
      <c r="L203" s="11">
        <v>0</v>
      </c>
      <c r="M203" s="12">
        <v>46973497</v>
      </c>
      <c r="N203" s="192">
        <f t="shared" ref="N203:N210" si="45">M203/M$211</f>
        <v>0.12958151519615949</v>
      </c>
    </row>
    <row r="204" spans="1:14" ht="16" customHeight="1">
      <c r="A204" s="11" t="s">
        <v>128</v>
      </c>
      <c r="B204" s="11">
        <v>0</v>
      </c>
      <c r="C204" s="12">
        <v>33357443</v>
      </c>
      <c r="D204" s="192">
        <f t="shared" si="43"/>
        <v>0.12803411529382488</v>
      </c>
      <c r="E204" s="193"/>
      <c r="F204" s="11" t="s">
        <v>128</v>
      </c>
      <c r="G204" s="11">
        <v>0</v>
      </c>
      <c r="H204" s="12">
        <v>39183001</v>
      </c>
      <c r="I204" s="192">
        <f t="shared" si="44"/>
        <v>0.1278370310614223</v>
      </c>
      <c r="K204" s="11" t="s">
        <v>128</v>
      </c>
      <c r="L204" s="11">
        <v>0</v>
      </c>
      <c r="M204" s="12">
        <v>46464755</v>
      </c>
      <c r="N204" s="192">
        <f t="shared" si="45"/>
        <v>0.12817809489717844</v>
      </c>
    </row>
    <row r="205" spans="1:14" ht="16" customHeight="1">
      <c r="A205" s="11" t="s">
        <v>129</v>
      </c>
      <c r="B205" s="11">
        <v>1</v>
      </c>
      <c r="C205" s="12">
        <v>30696449</v>
      </c>
      <c r="D205" s="192">
        <f t="shared" si="43"/>
        <v>0.11782056227682128</v>
      </c>
      <c r="E205" s="193"/>
      <c r="F205" s="11" t="s">
        <v>129</v>
      </c>
      <c r="G205" s="11">
        <v>1</v>
      </c>
      <c r="H205" s="12">
        <v>35934810</v>
      </c>
      <c r="I205" s="192">
        <f t="shared" si="44"/>
        <v>0.11723960148321229</v>
      </c>
      <c r="K205" s="11" t="s">
        <v>129</v>
      </c>
      <c r="L205" s="11">
        <v>1</v>
      </c>
      <c r="M205" s="12">
        <v>42599176</v>
      </c>
      <c r="N205" s="192">
        <f t="shared" si="45"/>
        <v>0.11751447358045053</v>
      </c>
    </row>
    <row r="206" spans="1:14" ht="16" customHeight="1">
      <c r="A206" s="11" t="s">
        <v>130</v>
      </c>
      <c r="B206" s="11">
        <v>1</v>
      </c>
      <c r="C206" s="12">
        <v>30384060</v>
      </c>
      <c r="D206" s="192">
        <f t="shared" si="43"/>
        <v>0.11662153604323008</v>
      </c>
      <c r="E206" s="193"/>
      <c r="F206" s="11" t="s">
        <v>130</v>
      </c>
      <c r="G206" s="11">
        <v>1</v>
      </c>
      <c r="H206" s="12">
        <v>35345861</v>
      </c>
      <c r="I206" s="192">
        <f t="shared" si="44"/>
        <v>0.11531811793970848</v>
      </c>
      <c r="K206" s="11" t="s">
        <v>130</v>
      </c>
      <c r="L206" s="11">
        <v>1</v>
      </c>
      <c r="M206" s="12">
        <v>42165808</v>
      </c>
      <c r="N206" s="192">
        <f t="shared" si="45"/>
        <v>0.11631898068202891</v>
      </c>
    </row>
    <row r="207" spans="1:14" ht="16" customHeight="1">
      <c r="A207" s="11" t="s">
        <v>123</v>
      </c>
      <c r="B207" s="11">
        <v>2</v>
      </c>
      <c r="C207" s="12">
        <v>34904013</v>
      </c>
      <c r="D207" s="192">
        <f t="shared" si="43"/>
        <v>0.13397023340965203</v>
      </c>
      <c r="E207" s="193"/>
      <c r="F207" s="11" t="s">
        <v>123</v>
      </c>
      <c r="G207" s="11">
        <v>2</v>
      </c>
      <c r="H207" s="12">
        <v>40807012</v>
      </c>
      <c r="I207" s="192">
        <f t="shared" si="44"/>
        <v>0.13313547016390687</v>
      </c>
      <c r="K207" s="11" t="s">
        <v>123</v>
      </c>
      <c r="L207" s="11">
        <v>2</v>
      </c>
      <c r="M207" s="12">
        <v>48407217</v>
      </c>
      <c r="N207" s="192">
        <f t="shared" si="45"/>
        <v>0.13353658820183836</v>
      </c>
    </row>
    <row r="208" spans="1:14" ht="16" customHeight="1">
      <c r="A208" s="11" t="s">
        <v>124</v>
      </c>
      <c r="B208" s="11">
        <v>2</v>
      </c>
      <c r="C208" s="12">
        <v>34880021</v>
      </c>
      <c r="D208" s="192">
        <f t="shared" si="43"/>
        <v>0.13387814618060004</v>
      </c>
      <c r="E208" s="193"/>
      <c r="F208" s="11" t="s">
        <v>124</v>
      </c>
      <c r="G208" s="11">
        <v>2</v>
      </c>
      <c r="H208" s="12">
        <v>40761070</v>
      </c>
      <c r="I208" s="192">
        <f t="shared" si="44"/>
        <v>0.13298558146903572</v>
      </c>
      <c r="K208" s="11" t="s">
        <v>124</v>
      </c>
      <c r="L208" s="11">
        <v>2</v>
      </c>
      <c r="M208" s="12">
        <v>48363605</v>
      </c>
      <c r="N208" s="192">
        <f t="shared" si="45"/>
        <v>0.13341627974277825</v>
      </c>
    </row>
    <row r="209" spans="1:14" ht="16" customHeight="1">
      <c r="A209" s="11" t="s">
        <v>125</v>
      </c>
      <c r="B209" s="11">
        <v>3</v>
      </c>
      <c r="C209" s="12">
        <v>31311532</v>
      </c>
      <c r="D209" s="192">
        <f t="shared" si="43"/>
        <v>0.12018140293649869</v>
      </c>
      <c r="E209" s="193"/>
      <c r="F209" s="11" t="s">
        <v>125</v>
      </c>
      <c r="G209" s="11">
        <v>3</v>
      </c>
      <c r="H209" s="12">
        <v>37313410</v>
      </c>
      <c r="I209" s="192">
        <f t="shared" si="44"/>
        <v>0.12173737160095485</v>
      </c>
      <c r="K209" s="11" t="s">
        <v>125</v>
      </c>
      <c r="L209" s="11">
        <v>3</v>
      </c>
      <c r="M209" s="12">
        <v>43787603</v>
      </c>
      <c r="N209" s="192">
        <f t="shared" si="45"/>
        <v>0.12079287908983864</v>
      </c>
    </row>
    <row r="210" spans="1:14" ht="16" customHeight="1">
      <c r="A210" s="11" t="s">
        <v>126</v>
      </c>
      <c r="B210" s="11">
        <v>3</v>
      </c>
      <c r="C210" s="12">
        <v>31291134</v>
      </c>
      <c r="D210" s="192">
        <f t="shared" si="43"/>
        <v>0.1201031103682175</v>
      </c>
      <c r="E210" s="193"/>
      <c r="F210" s="11" t="s">
        <v>126</v>
      </c>
      <c r="G210" s="11">
        <v>3</v>
      </c>
      <c r="H210" s="12">
        <v>37271278</v>
      </c>
      <c r="I210" s="192">
        <f t="shared" si="44"/>
        <v>0.12159991327323054</v>
      </c>
      <c r="K210" s="11" t="s">
        <v>126</v>
      </c>
      <c r="L210" s="11">
        <v>3</v>
      </c>
      <c r="M210" s="12">
        <v>43739865</v>
      </c>
      <c r="N210" s="192">
        <f t="shared" si="45"/>
        <v>0.1206611886097274</v>
      </c>
    </row>
    <row r="211" spans="1:14" ht="16" customHeight="1">
      <c r="C211" s="107">
        <f>SUM(C203:C210)</f>
        <v>260535584</v>
      </c>
      <c r="D211" s="193"/>
      <c r="H211" s="107">
        <f>SUM(H203:H210)</f>
        <v>306507439</v>
      </c>
      <c r="I211" s="193"/>
      <c r="M211" s="107">
        <f>SUM(M203:M210)</f>
        <v>362501526</v>
      </c>
      <c r="N211" s="193"/>
    </row>
    <row r="213" spans="1:14" ht="16" customHeight="1">
      <c r="A213" s="277" t="s">
        <v>27</v>
      </c>
      <c r="B213" s="278"/>
      <c r="C213" s="278"/>
      <c r="D213" s="278"/>
      <c r="E213" s="278"/>
      <c r="F213" s="278"/>
      <c r="G213" s="278"/>
      <c r="H213" s="278"/>
      <c r="I213" s="278"/>
      <c r="J213" s="278"/>
      <c r="K213" s="278"/>
      <c r="L213" s="278"/>
      <c r="M213" s="278"/>
      <c r="N213" s="279"/>
    </row>
    <row r="215" spans="1:14" ht="16" customHeight="1">
      <c r="A215" s="275" t="s">
        <v>131</v>
      </c>
      <c r="B215" s="275"/>
      <c r="C215" s="275"/>
      <c r="D215" s="275"/>
      <c r="F215" s="275" t="s">
        <v>132</v>
      </c>
      <c r="G215" s="275"/>
      <c r="H215" s="275"/>
      <c r="I215" s="275"/>
      <c r="K215" s="275" t="s">
        <v>133</v>
      </c>
      <c r="L215" s="275"/>
      <c r="M215" s="275"/>
      <c r="N215" s="275"/>
    </row>
    <row r="216" spans="1:14" ht="16" customHeight="1">
      <c r="A216" s="96" t="s">
        <v>119</v>
      </c>
      <c r="B216" s="96" t="s">
        <v>120</v>
      </c>
      <c r="C216" s="96" t="s">
        <v>121</v>
      </c>
      <c r="D216" s="96" t="s">
        <v>122</v>
      </c>
      <c r="F216" s="96" t="s">
        <v>119</v>
      </c>
      <c r="G216" s="96" t="s">
        <v>120</v>
      </c>
      <c r="H216" s="96" t="s">
        <v>121</v>
      </c>
      <c r="I216" s="96" t="s">
        <v>122</v>
      </c>
      <c r="K216" s="96" t="s">
        <v>119</v>
      </c>
      <c r="L216" s="96" t="s">
        <v>120</v>
      </c>
      <c r="M216" s="96" t="s">
        <v>121</v>
      </c>
      <c r="N216" s="96" t="s">
        <v>122</v>
      </c>
    </row>
    <row r="217" spans="1:14" ht="16" customHeight="1">
      <c r="A217" s="11" t="s">
        <v>127</v>
      </c>
      <c r="B217" s="11">
        <v>0</v>
      </c>
      <c r="C217" s="12">
        <v>40569238</v>
      </c>
      <c r="D217" s="192">
        <f t="shared" ref="D217:D224" si="46">C217/C$225</f>
        <v>0.13043696612797984</v>
      </c>
      <c r="E217" s="193"/>
      <c r="F217" s="11" t="s">
        <v>127</v>
      </c>
      <c r="G217" s="11">
        <v>0</v>
      </c>
      <c r="H217" s="12">
        <v>38245514</v>
      </c>
      <c r="I217" s="192">
        <f t="shared" ref="I217:I224" si="47">H217/H$225</f>
        <v>0.13032466827408146</v>
      </c>
      <c r="K217" s="11" t="s">
        <v>127</v>
      </c>
      <c r="L217" s="11">
        <v>0</v>
      </c>
      <c r="M217" s="12">
        <v>42840964</v>
      </c>
      <c r="N217" s="192">
        <f t="shared" ref="N217:N224" si="48">M217/M$225</f>
        <v>0.13055572386794834</v>
      </c>
    </row>
    <row r="218" spans="1:14" ht="16" customHeight="1">
      <c r="A218" s="11" t="s">
        <v>128</v>
      </c>
      <c r="B218" s="11">
        <v>0</v>
      </c>
      <c r="C218" s="12">
        <v>39754008</v>
      </c>
      <c r="D218" s="192">
        <f t="shared" si="46"/>
        <v>0.12781586370804993</v>
      </c>
      <c r="E218" s="193"/>
      <c r="F218" s="11" t="s">
        <v>128</v>
      </c>
      <c r="G218" s="11">
        <v>0</v>
      </c>
      <c r="H218" s="12">
        <v>37474888</v>
      </c>
      <c r="I218" s="192">
        <f t="shared" si="47"/>
        <v>0.1276986981325014</v>
      </c>
      <c r="K218" s="11" t="s">
        <v>128</v>
      </c>
      <c r="L218" s="11">
        <v>0</v>
      </c>
      <c r="M218" s="12">
        <v>42306902</v>
      </c>
      <c r="N218" s="192">
        <f t="shared" si="48"/>
        <v>0.12892819627542348</v>
      </c>
    </row>
    <row r="219" spans="1:14" ht="16" customHeight="1">
      <c r="A219" s="11" t="s">
        <v>129</v>
      </c>
      <c r="B219" s="11">
        <v>1</v>
      </c>
      <c r="C219" s="12">
        <v>36745511</v>
      </c>
      <c r="D219" s="192">
        <f t="shared" si="46"/>
        <v>0.11814303669352406</v>
      </c>
      <c r="E219" s="193"/>
      <c r="F219" s="11" t="s">
        <v>129</v>
      </c>
      <c r="G219" s="11">
        <v>1</v>
      </c>
      <c r="H219" s="12">
        <v>34724367</v>
      </c>
      <c r="I219" s="192">
        <f t="shared" si="47"/>
        <v>0.11832607636813199</v>
      </c>
      <c r="K219" s="11" t="s">
        <v>129</v>
      </c>
      <c r="L219" s="11">
        <v>1</v>
      </c>
      <c r="M219" s="12">
        <v>38144435</v>
      </c>
      <c r="N219" s="192">
        <f t="shared" si="48"/>
        <v>0.11624328348351134</v>
      </c>
    </row>
    <row r="220" spans="1:14" ht="16" customHeight="1">
      <c r="A220" s="11" t="s">
        <v>130</v>
      </c>
      <c r="B220" s="11">
        <v>1</v>
      </c>
      <c r="C220" s="12">
        <v>36010361</v>
      </c>
      <c r="D220" s="192">
        <f t="shared" si="46"/>
        <v>0.1157794050263731</v>
      </c>
      <c r="E220" s="193"/>
      <c r="F220" s="11" t="s">
        <v>130</v>
      </c>
      <c r="G220" s="11">
        <v>1</v>
      </c>
      <c r="H220" s="12">
        <v>34060812</v>
      </c>
      <c r="I220" s="192">
        <f t="shared" si="47"/>
        <v>0.11606495927982176</v>
      </c>
      <c r="K220" s="11" t="s">
        <v>130</v>
      </c>
      <c r="L220" s="11">
        <v>1</v>
      </c>
      <c r="M220" s="12">
        <v>37675705</v>
      </c>
      <c r="N220" s="192">
        <f t="shared" si="48"/>
        <v>0.11481485193727856</v>
      </c>
    </row>
    <row r="221" spans="1:14" ht="16" customHeight="1">
      <c r="A221" s="11" t="s">
        <v>123</v>
      </c>
      <c r="B221" s="11">
        <v>2</v>
      </c>
      <c r="C221" s="12">
        <v>41369333</v>
      </c>
      <c r="D221" s="192">
        <f t="shared" si="46"/>
        <v>0.13300940696145486</v>
      </c>
      <c r="E221" s="193"/>
      <c r="F221" s="11" t="s">
        <v>123</v>
      </c>
      <c r="G221" s="11">
        <v>2</v>
      </c>
      <c r="H221" s="12">
        <v>38853923</v>
      </c>
      <c r="I221" s="192">
        <f t="shared" si="47"/>
        <v>0.13239787092733815</v>
      </c>
      <c r="K221" s="11" t="s">
        <v>123</v>
      </c>
      <c r="L221" s="11">
        <v>2</v>
      </c>
      <c r="M221" s="12">
        <v>43878394</v>
      </c>
      <c r="N221" s="192">
        <f t="shared" si="48"/>
        <v>0.13371724060254669</v>
      </c>
    </row>
    <row r="222" spans="1:14" ht="16" customHeight="1">
      <c r="A222" s="11" t="s">
        <v>124</v>
      </c>
      <c r="B222" s="11">
        <v>2</v>
      </c>
      <c r="C222" s="12">
        <v>41327809</v>
      </c>
      <c r="D222" s="192">
        <f t="shared" si="46"/>
        <v>0.1328759002739125</v>
      </c>
      <c r="E222" s="193"/>
      <c r="F222" s="11" t="s">
        <v>124</v>
      </c>
      <c r="G222" s="11">
        <v>2</v>
      </c>
      <c r="H222" s="12">
        <v>38800378</v>
      </c>
      <c r="I222" s="192">
        <f t="shared" si="47"/>
        <v>0.13221541202868833</v>
      </c>
      <c r="K222" s="11" t="s">
        <v>124</v>
      </c>
      <c r="L222" s="11">
        <v>2</v>
      </c>
      <c r="M222" s="12">
        <v>43828750</v>
      </c>
      <c r="N222" s="192">
        <f t="shared" si="48"/>
        <v>0.13356595296215418</v>
      </c>
    </row>
    <row r="223" spans="1:14" ht="16" customHeight="1">
      <c r="A223" s="11" t="s">
        <v>125</v>
      </c>
      <c r="B223" s="11">
        <v>3</v>
      </c>
      <c r="C223" s="12">
        <v>37647568</v>
      </c>
      <c r="D223" s="192">
        <f t="shared" si="46"/>
        <v>0.12104330261309858</v>
      </c>
      <c r="E223" s="193"/>
      <c r="F223" s="11" t="s">
        <v>125</v>
      </c>
      <c r="G223" s="11">
        <v>3</v>
      </c>
      <c r="H223" s="12">
        <v>35671749</v>
      </c>
      <c r="I223" s="192">
        <f t="shared" si="47"/>
        <v>0.12155435681113599</v>
      </c>
      <c r="K223" s="11" t="s">
        <v>125</v>
      </c>
      <c r="L223" s="11">
        <v>3</v>
      </c>
      <c r="M223" s="12">
        <v>39750775</v>
      </c>
      <c r="N223" s="192">
        <f t="shared" si="48"/>
        <v>0.12113852537111314</v>
      </c>
    </row>
    <row r="224" spans="1:14" ht="16" customHeight="1">
      <c r="A224" s="11" t="s">
        <v>126</v>
      </c>
      <c r="B224" s="11">
        <v>3</v>
      </c>
      <c r="C224" s="12">
        <v>37601790</v>
      </c>
      <c r="D224" s="192">
        <f t="shared" si="46"/>
        <v>0.12089611859560713</v>
      </c>
      <c r="E224" s="193"/>
      <c r="F224" s="11" t="s">
        <v>126</v>
      </c>
      <c r="G224" s="11">
        <v>3</v>
      </c>
      <c r="H224" s="12">
        <v>35631721</v>
      </c>
      <c r="I224" s="192">
        <f t="shared" si="47"/>
        <v>0.12141795817830091</v>
      </c>
      <c r="K224" s="11" t="s">
        <v>126</v>
      </c>
      <c r="L224" s="11">
        <v>3</v>
      </c>
      <c r="M224" s="12">
        <v>39717206</v>
      </c>
      <c r="N224" s="192">
        <f t="shared" si="48"/>
        <v>0.12103622550002426</v>
      </c>
    </row>
    <row r="225" spans="1:14" ht="16" customHeight="1">
      <c r="C225" s="107">
        <f>SUM(C217:C224)</f>
        <v>311025618</v>
      </c>
      <c r="D225" s="193"/>
      <c r="H225" s="107">
        <f>SUM(H217:H224)</f>
        <v>293463352</v>
      </c>
      <c r="I225" s="193"/>
      <c r="M225" s="107">
        <f>SUM(M217:M224)</f>
        <v>328143131</v>
      </c>
      <c r="N225" s="193"/>
    </row>
    <row r="227" spans="1:14" ht="16" customHeight="1">
      <c r="A227" s="277" t="s">
        <v>28</v>
      </c>
      <c r="B227" s="278"/>
      <c r="C227" s="278"/>
      <c r="D227" s="278"/>
      <c r="E227" s="278"/>
      <c r="F227" s="278"/>
      <c r="G227" s="278"/>
      <c r="H227" s="278"/>
      <c r="I227" s="278"/>
      <c r="J227" s="278"/>
      <c r="K227" s="278"/>
      <c r="L227" s="278"/>
      <c r="M227" s="278"/>
      <c r="N227" s="279"/>
    </row>
    <row r="229" spans="1:14" ht="16" customHeight="1">
      <c r="A229" s="275" t="s">
        <v>131</v>
      </c>
      <c r="B229" s="275"/>
      <c r="C229" s="275"/>
      <c r="D229" s="275"/>
      <c r="F229" s="275" t="s">
        <v>132</v>
      </c>
      <c r="G229" s="275"/>
      <c r="H229" s="275"/>
      <c r="I229" s="275"/>
      <c r="K229" s="275" t="s">
        <v>133</v>
      </c>
      <c r="L229" s="275"/>
      <c r="M229" s="275"/>
      <c r="N229" s="275"/>
    </row>
    <row r="230" spans="1:14" ht="16" customHeight="1">
      <c r="A230" s="96" t="s">
        <v>119</v>
      </c>
      <c r="B230" s="96" t="s">
        <v>120</v>
      </c>
      <c r="C230" s="96" t="s">
        <v>121</v>
      </c>
      <c r="D230" s="96" t="s">
        <v>122</v>
      </c>
      <c r="F230" s="96" t="s">
        <v>119</v>
      </c>
      <c r="G230" s="96" t="s">
        <v>120</v>
      </c>
      <c r="H230" s="96" t="s">
        <v>121</v>
      </c>
      <c r="I230" s="96" t="s">
        <v>122</v>
      </c>
      <c r="K230" s="96" t="s">
        <v>119</v>
      </c>
      <c r="L230" s="96" t="s">
        <v>120</v>
      </c>
      <c r="M230" s="96" t="s">
        <v>121</v>
      </c>
      <c r="N230" s="96" t="s">
        <v>122</v>
      </c>
    </row>
    <row r="231" spans="1:14" ht="16" customHeight="1">
      <c r="A231" s="11" t="s">
        <v>127</v>
      </c>
      <c r="B231" s="11">
        <v>0</v>
      </c>
      <c r="C231" s="12">
        <v>39887475</v>
      </c>
      <c r="D231" s="192">
        <f t="shared" ref="D231:D238" si="49">C231/C$239</f>
        <v>0.12958311480162177</v>
      </c>
      <c r="E231" s="193"/>
      <c r="F231" s="11" t="s">
        <v>127</v>
      </c>
      <c r="G231" s="11">
        <v>0</v>
      </c>
      <c r="H231" s="12">
        <v>32917434</v>
      </c>
      <c r="I231" s="192">
        <f t="shared" ref="I231:I238" si="50">H231/H$239</f>
        <v>0.13077393091158557</v>
      </c>
      <c r="K231" s="11" t="s">
        <v>127</v>
      </c>
      <c r="L231" s="11">
        <v>0</v>
      </c>
      <c r="M231" s="12">
        <v>34951274</v>
      </c>
      <c r="N231" s="192">
        <f t="shared" ref="N231:N238" si="51">M231/M$239</f>
        <v>0.1292634678525818</v>
      </c>
    </row>
    <row r="232" spans="1:14" ht="16" customHeight="1">
      <c r="A232" s="11" t="s">
        <v>128</v>
      </c>
      <c r="B232" s="11">
        <v>0</v>
      </c>
      <c r="C232" s="12">
        <v>39546457</v>
      </c>
      <c r="D232" s="192">
        <f t="shared" si="49"/>
        <v>0.12847524385608261</v>
      </c>
      <c r="E232" s="193"/>
      <c r="F232" s="11" t="s">
        <v>128</v>
      </c>
      <c r="G232" s="11">
        <v>0</v>
      </c>
      <c r="H232" s="12">
        <v>32140928</v>
      </c>
      <c r="I232" s="192">
        <f t="shared" si="50"/>
        <v>0.12768903851090721</v>
      </c>
      <c r="K232" s="11" t="s">
        <v>128</v>
      </c>
      <c r="L232" s="11">
        <v>0</v>
      </c>
      <c r="M232" s="12">
        <v>34662100</v>
      </c>
      <c r="N232" s="192">
        <f t="shared" si="51"/>
        <v>0.128193989410886</v>
      </c>
    </row>
    <row r="233" spans="1:14" ht="16" customHeight="1">
      <c r="A233" s="11" t="s">
        <v>129</v>
      </c>
      <c r="B233" s="11">
        <v>1</v>
      </c>
      <c r="C233" s="12">
        <v>35747550</v>
      </c>
      <c r="D233" s="192">
        <f t="shared" si="49"/>
        <v>0.11613367041976747</v>
      </c>
      <c r="E233" s="193"/>
      <c r="F233" s="11" t="s">
        <v>129</v>
      </c>
      <c r="G233" s="11">
        <v>1</v>
      </c>
      <c r="H233" s="12">
        <v>29355220</v>
      </c>
      <c r="I233" s="192">
        <f t="shared" si="50"/>
        <v>0.11662201592549393</v>
      </c>
      <c r="K233" s="11" t="s">
        <v>129</v>
      </c>
      <c r="L233" s="11">
        <v>1</v>
      </c>
      <c r="M233" s="12">
        <v>31687182</v>
      </c>
      <c r="N233" s="192">
        <f t="shared" si="51"/>
        <v>0.1171915802495757</v>
      </c>
    </row>
    <row r="234" spans="1:14" ht="16" customHeight="1">
      <c r="A234" s="11" t="s">
        <v>130</v>
      </c>
      <c r="B234" s="11">
        <v>1</v>
      </c>
      <c r="C234" s="12">
        <v>35457889</v>
      </c>
      <c r="D234" s="192">
        <f t="shared" si="49"/>
        <v>0.11519264382892529</v>
      </c>
      <c r="E234" s="193"/>
      <c r="F234" s="11" t="s">
        <v>130</v>
      </c>
      <c r="G234" s="11">
        <v>1</v>
      </c>
      <c r="H234" s="12">
        <v>28672340</v>
      </c>
      <c r="I234" s="192">
        <f t="shared" si="50"/>
        <v>0.11390907961518178</v>
      </c>
      <c r="K234" s="11" t="s">
        <v>130</v>
      </c>
      <c r="L234" s="11">
        <v>1</v>
      </c>
      <c r="M234" s="12">
        <v>31445640</v>
      </c>
      <c r="N234" s="192">
        <f t="shared" si="51"/>
        <v>0.11629826355525295</v>
      </c>
    </row>
    <row r="235" spans="1:14" ht="16" customHeight="1">
      <c r="A235" s="11" t="s">
        <v>123</v>
      </c>
      <c r="B235" s="11">
        <v>2</v>
      </c>
      <c r="C235" s="12">
        <v>41012719</v>
      </c>
      <c r="D235" s="192">
        <f t="shared" si="49"/>
        <v>0.13323871401996878</v>
      </c>
      <c r="E235" s="193"/>
      <c r="F235" s="11" t="s">
        <v>123</v>
      </c>
      <c r="G235" s="11">
        <v>2</v>
      </c>
      <c r="H235" s="12">
        <v>33714759</v>
      </c>
      <c r="I235" s="192">
        <f t="shared" si="50"/>
        <v>0.13394153275029755</v>
      </c>
      <c r="K235" s="11" t="s">
        <v>123</v>
      </c>
      <c r="L235" s="11">
        <v>2</v>
      </c>
      <c r="M235" s="12">
        <v>35831332</v>
      </c>
      <c r="N235" s="192">
        <f t="shared" si="51"/>
        <v>0.13251826620389245</v>
      </c>
    </row>
    <row r="236" spans="1:14" ht="16" customHeight="1">
      <c r="A236" s="11" t="s">
        <v>124</v>
      </c>
      <c r="B236" s="11">
        <v>2</v>
      </c>
      <c r="C236" s="12">
        <v>40956259</v>
      </c>
      <c r="D236" s="192">
        <f t="shared" si="49"/>
        <v>0.13305529146284528</v>
      </c>
      <c r="E236" s="193"/>
      <c r="F236" s="11" t="s">
        <v>124</v>
      </c>
      <c r="G236" s="11">
        <v>2</v>
      </c>
      <c r="H236" s="12">
        <v>33664888</v>
      </c>
      <c r="I236" s="192">
        <f t="shared" si="50"/>
        <v>0.13374340592460113</v>
      </c>
      <c r="K236" s="11" t="s">
        <v>124</v>
      </c>
      <c r="L236" s="11">
        <v>2</v>
      </c>
      <c r="M236" s="12">
        <v>35772183</v>
      </c>
      <c r="N236" s="192">
        <f t="shared" si="51"/>
        <v>0.13229951009045257</v>
      </c>
    </row>
    <row r="237" spans="1:14" ht="16" customHeight="1">
      <c r="A237" s="11" t="s">
        <v>125</v>
      </c>
      <c r="B237" s="11">
        <v>3</v>
      </c>
      <c r="C237" s="12">
        <v>37612563</v>
      </c>
      <c r="D237" s="192">
        <f t="shared" si="49"/>
        <v>0.12219256970295139</v>
      </c>
      <c r="E237" s="193"/>
      <c r="F237" s="11" t="s">
        <v>125</v>
      </c>
      <c r="G237" s="11">
        <v>3</v>
      </c>
      <c r="H237" s="12">
        <v>30643861</v>
      </c>
      <c r="I237" s="192">
        <f t="shared" si="50"/>
        <v>0.12174151123924883</v>
      </c>
      <c r="K237" s="11" t="s">
        <v>125</v>
      </c>
      <c r="L237" s="11">
        <v>3</v>
      </c>
      <c r="M237" s="12">
        <v>33022560</v>
      </c>
      <c r="N237" s="192">
        <f t="shared" si="51"/>
        <v>0.12213032986923318</v>
      </c>
    </row>
    <row r="238" spans="1:14" ht="16" customHeight="1">
      <c r="A238" s="11" t="s">
        <v>126</v>
      </c>
      <c r="B238" s="11">
        <v>3</v>
      </c>
      <c r="C238" s="12">
        <v>37592919</v>
      </c>
      <c r="D238" s="192">
        <f t="shared" si="49"/>
        <v>0.12212875190783744</v>
      </c>
      <c r="E238" s="193"/>
      <c r="F238" s="11" t="s">
        <v>126</v>
      </c>
      <c r="G238" s="11">
        <v>3</v>
      </c>
      <c r="H238" s="12">
        <v>30603077</v>
      </c>
      <c r="I238" s="192">
        <f t="shared" si="50"/>
        <v>0.12157948512268403</v>
      </c>
      <c r="K238" s="11" t="s">
        <v>126</v>
      </c>
      <c r="L238" s="11">
        <v>3</v>
      </c>
      <c r="M238" s="12">
        <v>33015601</v>
      </c>
      <c r="N238" s="192">
        <f t="shared" si="51"/>
        <v>0.12210459276812534</v>
      </c>
    </row>
    <row r="239" spans="1:14" ht="16" customHeight="1">
      <c r="C239" s="107">
        <f>SUM(C231:C238)</f>
        <v>307813831</v>
      </c>
      <c r="D239" s="193"/>
      <c r="H239" s="107">
        <f>SUM(H231:H238)</f>
        <v>251712507</v>
      </c>
      <c r="I239" s="193"/>
      <c r="M239" s="107">
        <f>SUM(M231:M238)</f>
        <v>270387872</v>
      </c>
      <c r="N239" s="193"/>
    </row>
    <row r="242" spans="1:14" ht="16" customHeight="1">
      <c r="A242" s="280" t="s">
        <v>86</v>
      </c>
      <c r="B242" s="280"/>
    </row>
    <row r="244" spans="1:14" ht="16" customHeight="1">
      <c r="A244" s="276" t="s">
        <v>10</v>
      </c>
      <c r="B244" s="276"/>
      <c r="C244" s="276"/>
      <c r="D244" s="276"/>
      <c r="E244" s="276"/>
      <c r="F244" s="276"/>
      <c r="G244" s="276"/>
      <c r="H244" s="276"/>
      <c r="I244" s="276"/>
    </row>
    <row r="246" spans="1:14" ht="16" customHeight="1">
      <c r="A246" s="275" t="s">
        <v>131</v>
      </c>
      <c r="B246" s="275"/>
      <c r="C246" s="275"/>
      <c r="D246" s="275"/>
      <c r="F246" s="275" t="s">
        <v>132</v>
      </c>
      <c r="G246" s="275"/>
      <c r="H246" s="275"/>
      <c r="I246" s="275"/>
    </row>
    <row r="247" spans="1:14" ht="16" customHeight="1">
      <c r="A247" s="96" t="s">
        <v>119</v>
      </c>
      <c r="B247" s="96" t="s">
        <v>120</v>
      </c>
      <c r="C247" s="96" t="s">
        <v>121</v>
      </c>
      <c r="D247" s="96" t="s">
        <v>122</v>
      </c>
      <c r="F247" s="96" t="s">
        <v>119</v>
      </c>
      <c r="G247" s="96" t="s">
        <v>120</v>
      </c>
      <c r="H247" s="96" t="s">
        <v>121</v>
      </c>
      <c r="I247" s="96" t="s">
        <v>122</v>
      </c>
      <c r="K247" s="45"/>
      <c r="L247" s="45"/>
      <c r="M247" s="45"/>
      <c r="N247" s="45"/>
    </row>
    <row r="248" spans="1:14" ht="16" customHeight="1">
      <c r="A248" s="11" t="s">
        <v>127</v>
      </c>
      <c r="B248" s="11">
        <v>0</v>
      </c>
      <c r="C248" s="12">
        <v>9105460</v>
      </c>
      <c r="D248" s="192">
        <f t="shared" ref="D248:D255" si="52">C248/C$256</f>
        <v>0.12603807109785461</v>
      </c>
      <c r="E248" s="193"/>
      <c r="F248" s="11" t="s">
        <v>127</v>
      </c>
      <c r="G248" s="11">
        <v>0</v>
      </c>
      <c r="H248" s="12">
        <v>10969745</v>
      </c>
      <c r="I248" s="192">
        <f t="shared" ref="I248:I255" si="53">H248/H$256</f>
        <v>0.12576736211787531</v>
      </c>
      <c r="M248" s="108"/>
      <c r="N248" s="193"/>
    </row>
    <row r="249" spans="1:14" ht="16" customHeight="1">
      <c r="A249" s="11" t="s">
        <v>128</v>
      </c>
      <c r="B249" s="11">
        <v>0</v>
      </c>
      <c r="C249" s="12">
        <v>9102263</v>
      </c>
      <c r="D249" s="192">
        <f t="shared" si="52"/>
        <v>0.12599381812070687</v>
      </c>
      <c r="E249" s="193"/>
      <c r="F249" s="11" t="s">
        <v>128</v>
      </c>
      <c r="G249" s="11">
        <v>0</v>
      </c>
      <c r="H249" s="12">
        <v>10969459</v>
      </c>
      <c r="I249" s="192">
        <f t="shared" si="53"/>
        <v>0.1257640831478021</v>
      </c>
      <c r="M249" s="108"/>
      <c r="N249" s="193"/>
    </row>
    <row r="250" spans="1:14" ht="16" customHeight="1">
      <c r="A250" s="11" t="s">
        <v>129</v>
      </c>
      <c r="B250" s="11">
        <v>1</v>
      </c>
      <c r="C250" s="12">
        <v>8384407</v>
      </c>
      <c r="D250" s="192">
        <f t="shared" si="52"/>
        <v>0.1160572322078566</v>
      </c>
      <c r="E250" s="193"/>
      <c r="F250" s="11" t="s">
        <v>129</v>
      </c>
      <c r="G250" s="11">
        <v>1</v>
      </c>
      <c r="H250" s="12">
        <v>10290381</v>
      </c>
      <c r="I250" s="192">
        <f t="shared" si="53"/>
        <v>0.11797850119195148</v>
      </c>
      <c r="M250" s="108"/>
      <c r="N250" s="193"/>
    </row>
    <row r="251" spans="1:14" ht="16" customHeight="1">
      <c r="A251" s="11" t="s">
        <v>130</v>
      </c>
      <c r="B251" s="11">
        <v>1</v>
      </c>
      <c r="C251" s="12">
        <v>8390231</v>
      </c>
      <c r="D251" s="192">
        <f t="shared" si="52"/>
        <v>0.11613784820376169</v>
      </c>
      <c r="E251" s="193"/>
      <c r="F251" s="11" t="s">
        <v>130</v>
      </c>
      <c r="G251" s="11">
        <v>1</v>
      </c>
      <c r="H251" s="12">
        <v>10302170</v>
      </c>
      <c r="I251" s="192">
        <f t="shared" si="53"/>
        <v>0.1181136612555635</v>
      </c>
      <c r="M251" s="108"/>
      <c r="N251" s="193"/>
    </row>
    <row r="252" spans="1:14" ht="16" customHeight="1">
      <c r="A252" s="11" t="s">
        <v>123</v>
      </c>
      <c r="B252" s="11">
        <v>2</v>
      </c>
      <c r="C252" s="12">
        <v>9346733</v>
      </c>
      <c r="D252" s="192">
        <f t="shared" si="52"/>
        <v>0.12937777974826797</v>
      </c>
      <c r="E252" s="193"/>
      <c r="F252" s="11" t="s">
        <v>123</v>
      </c>
      <c r="G252" s="11">
        <v>2</v>
      </c>
      <c r="H252" s="12">
        <v>11205590</v>
      </c>
      <c r="I252" s="192">
        <f t="shared" si="53"/>
        <v>0.12847130861058687</v>
      </c>
      <c r="M252" s="108"/>
      <c r="N252" s="193"/>
    </row>
    <row r="253" spans="1:14" ht="16" customHeight="1">
      <c r="A253" s="11" t="s">
        <v>124</v>
      </c>
      <c r="B253" s="11">
        <v>2</v>
      </c>
      <c r="C253" s="12">
        <v>9332996</v>
      </c>
      <c r="D253" s="192">
        <f t="shared" si="52"/>
        <v>0.12918763175105846</v>
      </c>
      <c r="E253" s="193"/>
      <c r="F253" s="11" t="s">
        <v>124</v>
      </c>
      <c r="G253" s="11">
        <v>2</v>
      </c>
      <c r="H253" s="12">
        <v>11189371</v>
      </c>
      <c r="I253" s="192">
        <f t="shared" si="53"/>
        <v>0.12828535890563111</v>
      </c>
      <c r="M253" s="108"/>
      <c r="N253" s="193"/>
    </row>
    <row r="254" spans="1:14" ht="16" customHeight="1">
      <c r="A254" s="11" t="s">
        <v>125</v>
      </c>
      <c r="B254" s="11">
        <v>3</v>
      </c>
      <c r="C254" s="12">
        <v>9289780</v>
      </c>
      <c r="D254" s="192">
        <f t="shared" si="52"/>
        <v>0.12858943448474081</v>
      </c>
      <c r="E254" s="193"/>
      <c r="F254" s="11" t="s">
        <v>125</v>
      </c>
      <c r="G254" s="11">
        <v>3</v>
      </c>
      <c r="H254" s="12">
        <v>11147866</v>
      </c>
      <c r="I254" s="192">
        <f t="shared" si="53"/>
        <v>0.12780950697245469</v>
      </c>
      <c r="M254" s="108"/>
      <c r="N254" s="193"/>
    </row>
    <row r="255" spans="1:14" ht="16" customHeight="1">
      <c r="A255" s="11" t="s">
        <v>126</v>
      </c>
      <c r="B255" s="11">
        <v>3</v>
      </c>
      <c r="C255" s="12">
        <v>9291857</v>
      </c>
      <c r="D255" s="192">
        <f t="shared" si="52"/>
        <v>0.12861818438575295</v>
      </c>
      <c r="E255" s="193"/>
      <c r="F255" s="11" t="s">
        <v>126</v>
      </c>
      <c r="G255" s="11">
        <v>3</v>
      </c>
      <c r="H255" s="12">
        <v>11147928</v>
      </c>
      <c r="I255" s="192">
        <f t="shared" si="53"/>
        <v>0.1278102177981349</v>
      </c>
      <c r="M255" s="108"/>
      <c r="N255" s="193"/>
    </row>
    <row r="256" spans="1:14" ht="16" customHeight="1">
      <c r="C256" s="107">
        <f>SUM(C248:C255)</f>
        <v>72243727</v>
      </c>
      <c r="D256" s="193"/>
      <c r="H256" s="107">
        <f>SUM(H248:H255)</f>
        <v>87222510</v>
      </c>
      <c r="I256" s="193"/>
      <c r="M256" s="58"/>
      <c r="N256" s="193"/>
    </row>
    <row r="258" spans="1:9" ht="16" customHeight="1">
      <c r="A258" s="276" t="s">
        <v>13</v>
      </c>
      <c r="B258" s="276"/>
      <c r="C258" s="276"/>
      <c r="D258" s="276"/>
      <c r="E258" s="276"/>
      <c r="F258" s="276"/>
      <c r="G258" s="276"/>
      <c r="H258" s="276"/>
      <c r="I258" s="276"/>
    </row>
    <row r="260" spans="1:9" ht="16" customHeight="1">
      <c r="A260" s="275" t="s">
        <v>131</v>
      </c>
      <c r="B260" s="275"/>
      <c r="C260" s="275"/>
      <c r="D260" s="275"/>
      <c r="F260" s="275" t="s">
        <v>132</v>
      </c>
      <c r="G260" s="275"/>
      <c r="H260" s="275"/>
      <c r="I260" s="275"/>
    </row>
    <row r="261" spans="1:9" ht="16" customHeight="1">
      <c r="A261" s="96" t="s">
        <v>119</v>
      </c>
      <c r="B261" s="96" t="s">
        <v>120</v>
      </c>
      <c r="C261" s="96" t="s">
        <v>121</v>
      </c>
      <c r="D261" s="96" t="s">
        <v>122</v>
      </c>
      <c r="F261" s="96" t="s">
        <v>119</v>
      </c>
      <c r="G261" s="96" t="s">
        <v>120</v>
      </c>
      <c r="H261" s="96" t="s">
        <v>121</v>
      </c>
      <c r="I261" s="96" t="s">
        <v>122</v>
      </c>
    </row>
    <row r="262" spans="1:9" ht="16" customHeight="1">
      <c r="A262" s="11" t="s">
        <v>123</v>
      </c>
      <c r="B262" s="11">
        <v>2</v>
      </c>
      <c r="C262" s="12">
        <v>13322400</v>
      </c>
      <c r="D262" s="192">
        <f>C262/C$270</f>
        <v>0.12898891844954863</v>
      </c>
      <c r="E262" s="193"/>
      <c r="F262" s="11" t="s">
        <v>123</v>
      </c>
      <c r="G262" s="11">
        <v>2</v>
      </c>
      <c r="H262" s="12">
        <v>8791876</v>
      </c>
      <c r="I262" s="192">
        <f>H262/H$270</f>
        <v>0.12809554827161307</v>
      </c>
    </row>
    <row r="263" spans="1:9" ht="16" customHeight="1">
      <c r="A263" s="11" t="s">
        <v>124</v>
      </c>
      <c r="B263" s="11">
        <v>2</v>
      </c>
      <c r="C263" s="12">
        <v>13301629</v>
      </c>
      <c r="D263" s="192">
        <f t="shared" ref="D263:D269" si="54">C263/C$270</f>
        <v>0.12878781137986783</v>
      </c>
      <c r="E263" s="193"/>
      <c r="F263" s="11" t="s">
        <v>124</v>
      </c>
      <c r="G263" s="11">
        <v>2</v>
      </c>
      <c r="H263" s="12">
        <v>8778289</v>
      </c>
      <c r="I263" s="192">
        <f t="shared" ref="I263:I269" si="55">H263/H$270</f>
        <v>0.12789758890385511</v>
      </c>
    </row>
    <row r="264" spans="1:9" ht="16" customHeight="1">
      <c r="A264" s="11" t="s">
        <v>125</v>
      </c>
      <c r="B264" s="11">
        <v>3</v>
      </c>
      <c r="C264" s="12">
        <v>13099428</v>
      </c>
      <c r="D264" s="192">
        <f t="shared" si="54"/>
        <v>0.12683007941720215</v>
      </c>
      <c r="E264" s="193"/>
      <c r="F264" s="11" t="s">
        <v>125</v>
      </c>
      <c r="G264" s="11">
        <v>3</v>
      </c>
      <c r="H264" s="12">
        <v>8733736</v>
      </c>
      <c r="I264" s="192">
        <f t="shared" si="55"/>
        <v>0.12724846225987774</v>
      </c>
    </row>
    <row r="265" spans="1:9" ht="16" customHeight="1">
      <c r="A265" s="11" t="s">
        <v>126</v>
      </c>
      <c r="B265" s="11">
        <v>3</v>
      </c>
      <c r="C265" s="12">
        <v>13095430</v>
      </c>
      <c r="D265" s="192">
        <f t="shared" si="54"/>
        <v>0.12679137034856877</v>
      </c>
      <c r="E265" s="193"/>
      <c r="F265" s="11" t="s">
        <v>126</v>
      </c>
      <c r="G265" s="11">
        <v>3</v>
      </c>
      <c r="H265" s="12">
        <v>8732406</v>
      </c>
      <c r="I265" s="192">
        <f t="shared" si="55"/>
        <v>0.12722908447529557</v>
      </c>
    </row>
    <row r="266" spans="1:9" ht="16" customHeight="1">
      <c r="A266" s="11" t="s">
        <v>127</v>
      </c>
      <c r="B266" s="11">
        <v>0</v>
      </c>
      <c r="C266" s="12">
        <v>12962669</v>
      </c>
      <c r="D266" s="192">
        <f t="shared" si="54"/>
        <v>0.12550596398017566</v>
      </c>
      <c r="E266" s="193"/>
      <c r="F266" s="11" t="s">
        <v>127</v>
      </c>
      <c r="G266" s="11">
        <v>0</v>
      </c>
      <c r="H266" s="12">
        <v>8614353</v>
      </c>
      <c r="I266" s="192">
        <f t="shared" si="55"/>
        <v>0.12550908026230292</v>
      </c>
    </row>
    <row r="267" spans="1:9" ht="16" customHeight="1">
      <c r="A267" s="11" t="s">
        <v>128</v>
      </c>
      <c r="B267" s="11">
        <v>0</v>
      </c>
      <c r="C267" s="12">
        <v>12975907</v>
      </c>
      <c r="D267" s="192">
        <f t="shared" si="54"/>
        <v>0.12563413572869206</v>
      </c>
      <c r="E267" s="193"/>
      <c r="F267" s="11" t="s">
        <v>128</v>
      </c>
      <c r="G267" s="11">
        <v>0</v>
      </c>
      <c r="H267" s="12">
        <v>8612415</v>
      </c>
      <c r="I267" s="192">
        <f t="shared" si="55"/>
        <v>0.12548084406191176</v>
      </c>
    </row>
    <row r="268" spans="1:9" ht="16" customHeight="1">
      <c r="A268" s="11" t="s">
        <v>129</v>
      </c>
      <c r="B268" s="11">
        <v>1</v>
      </c>
      <c r="C268" s="12">
        <v>12261954</v>
      </c>
      <c r="D268" s="192">
        <f t="shared" si="54"/>
        <v>0.1187215655240885</v>
      </c>
      <c r="E268" s="193"/>
      <c r="F268" s="11" t="s">
        <v>129</v>
      </c>
      <c r="G268" s="11">
        <v>1</v>
      </c>
      <c r="H268" s="12">
        <v>8180431</v>
      </c>
      <c r="I268" s="192">
        <f t="shared" si="55"/>
        <v>0.11918693962961943</v>
      </c>
    </row>
    <row r="269" spans="1:9" ht="16" customHeight="1">
      <c r="A269" s="11" t="s">
        <v>130</v>
      </c>
      <c r="B269" s="11">
        <v>1</v>
      </c>
      <c r="C269" s="12">
        <v>12263874</v>
      </c>
      <c r="D269" s="192">
        <f t="shared" si="54"/>
        <v>0.1187401551718564</v>
      </c>
      <c r="E269" s="193"/>
      <c r="F269" s="11" t="s">
        <v>130</v>
      </c>
      <c r="G269" s="11">
        <v>1</v>
      </c>
      <c r="H269" s="12">
        <v>8191791</v>
      </c>
      <c r="I269" s="192">
        <f t="shared" si="55"/>
        <v>0.11935245213552438</v>
      </c>
    </row>
    <row r="270" spans="1:9" ht="16" customHeight="1">
      <c r="C270" s="107">
        <f>SUM(C262:C269)</f>
        <v>103283291</v>
      </c>
      <c r="D270" s="193"/>
      <c r="H270" s="107">
        <f>SUM(H262:H269)</f>
        <v>68635297</v>
      </c>
      <c r="I270" s="193"/>
    </row>
    <row r="272" spans="1:9" ht="16" customHeight="1">
      <c r="A272" s="276" t="s">
        <v>14</v>
      </c>
      <c r="B272" s="276"/>
      <c r="C272" s="276"/>
      <c r="D272" s="276"/>
      <c r="E272" s="276"/>
      <c r="F272" s="276"/>
      <c r="G272" s="276"/>
      <c r="H272" s="276"/>
      <c r="I272" s="276"/>
    </row>
    <row r="274" spans="1:9" ht="16" customHeight="1">
      <c r="A274" s="275" t="s">
        <v>131</v>
      </c>
      <c r="B274" s="275"/>
      <c r="C274" s="275"/>
      <c r="D274" s="275"/>
      <c r="F274" s="275" t="s">
        <v>132</v>
      </c>
      <c r="G274" s="275"/>
      <c r="H274" s="275"/>
      <c r="I274" s="275"/>
    </row>
    <row r="275" spans="1:9" ht="16" customHeight="1">
      <c r="A275" s="96" t="s">
        <v>119</v>
      </c>
      <c r="B275" s="96" t="s">
        <v>120</v>
      </c>
      <c r="C275" s="96" t="s">
        <v>121</v>
      </c>
      <c r="D275" s="96" t="s">
        <v>122</v>
      </c>
      <c r="F275" s="96" t="s">
        <v>119</v>
      </c>
      <c r="G275" s="96" t="s">
        <v>120</v>
      </c>
      <c r="H275" s="96" t="s">
        <v>121</v>
      </c>
      <c r="I275" s="96" t="s">
        <v>122</v>
      </c>
    </row>
    <row r="276" spans="1:9" ht="16" customHeight="1">
      <c r="A276" s="11" t="s">
        <v>127</v>
      </c>
      <c r="B276" s="11">
        <v>0</v>
      </c>
      <c r="C276" s="12">
        <v>16342194</v>
      </c>
      <c r="D276" s="192">
        <f t="shared" ref="D276:D283" si="56">C276/C$284</f>
        <v>0.1238076608470989</v>
      </c>
      <c r="E276" s="193"/>
      <c r="F276" s="11" t="s">
        <v>127</v>
      </c>
      <c r="G276" s="11">
        <v>0</v>
      </c>
      <c r="H276" s="12">
        <v>14773417</v>
      </c>
      <c r="I276" s="192">
        <f t="shared" ref="I276:I283" si="57">H276/H$284</f>
        <v>0.12423044447638203</v>
      </c>
    </row>
    <row r="277" spans="1:9" ht="16" customHeight="1">
      <c r="A277" s="11" t="s">
        <v>128</v>
      </c>
      <c r="B277" s="11">
        <v>0</v>
      </c>
      <c r="C277" s="12">
        <v>16343526</v>
      </c>
      <c r="D277" s="192">
        <f t="shared" si="56"/>
        <v>0.12381775201382035</v>
      </c>
      <c r="E277" s="193"/>
      <c r="F277" s="11" t="s">
        <v>128</v>
      </c>
      <c r="G277" s="11">
        <v>0</v>
      </c>
      <c r="H277" s="12">
        <v>14779094</v>
      </c>
      <c r="I277" s="192">
        <f t="shared" si="57"/>
        <v>0.12427818266946847</v>
      </c>
    </row>
    <row r="278" spans="1:9" ht="16" customHeight="1">
      <c r="A278" s="11" t="s">
        <v>129</v>
      </c>
      <c r="B278" s="11">
        <v>1</v>
      </c>
      <c r="C278" s="12">
        <v>15884307</v>
      </c>
      <c r="D278" s="192">
        <f t="shared" si="56"/>
        <v>0.12033873137518739</v>
      </c>
      <c r="E278" s="193"/>
      <c r="F278" s="11" t="s">
        <v>129</v>
      </c>
      <c r="G278" s="11">
        <v>1</v>
      </c>
      <c r="H278" s="12">
        <v>14468093</v>
      </c>
      <c r="I278" s="192">
        <f t="shared" si="57"/>
        <v>0.12166295882094383</v>
      </c>
    </row>
    <row r="279" spans="1:9" ht="16" customHeight="1">
      <c r="A279" s="11" t="s">
        <v>130</v>
      </c>
      <c r="B279" s="11">
        <v>1</v>
      </c>
      <c r="C279" s="12">
        <v>15892374</v>
      </c>
      <c r="D279" s="192">
        <f t="shared" si="56"/>
        <v>0.12039984657184051</v>
      </c>
      <c r="E279" s="193"/>
      <c r="F279" s="11" t="s">
        <v>130</v>
      </c>
      <c r="G279" s="11">
        <v>1</v>
      </c>
      <c r="H279" s="12">
        <v>14484397</v>
      </c>
      <c r="I279" s="192">
        <f t="shared" si="57"/>
        <v>0.12180006001877389</v>
      </c>
    </row>
    <row r="280" spans="1:9" ht="16" customHeight="1">
      <c r="A280" s="11" t="s">
        <v>123</v>
      </c>
      <c r="B280" s="11">
        <v>2</v>
      </c>
      <c r="C280" s="12">
        <v>16981812</v>
      </c>
      <c r="D280" s="192">
        <f t="shared" si="56"/>
        <v>0.1286533754687525</v>
      </c>
      <c r="E280" s="193"/>
      <c r="F280" s="11" t="s">
        <v>123</v>
      </c>
      <c r="G280" s="11">
        <v>2</v>
      </c>
      <c r="H280" s="12">
        <v>15241790</v>
      </c>
      <c r="I280" s="192">
        <f t="shared" si="57"/>
        <v>0.12816901779159653</v>
      </c>
    </row>
    <row r="281" spans="1:9" ht="16" customHeight="1">
      <c r="A281" s="11" t="s">
        <v>124</v>
      </c>
      <c r="B281" s="11">
        <v>2</v>
      </c>
      <c r="C281" s="12">
        <v>16972113</v>
      </c>
      <c r="D281" s="192">
        <f t="shared" si="56"/>
        <v>0.12857989632008029</v>
      </c>
      <c r="E281" s="193"/>
      <c r="F281" s="11" t="s">
        <v>124</v>
      </c>
      <c r="G281" s="11">
        <v>2</v>
      </c>
      <c r="H281" s="12">
        <v>15226400</v>
      </c>
      <c r="I281" s="192">
        <f t="shared" si="57"/>
        <v>0.12803960246808055</v>
      </c>
    </row>
    <row r="282" spans="1:9" ht="16" customHeight="1">
      <c r="A282" s="11" t="s">
        <v>125</v>
      </c>
      <c r="B282" s="11">
        <v>3</v>
      </c>
      <c r="C282" s="12">
        <v>16795307</v>
      </c>
      <c r="D282" s="192">
        <f t="shared" si="56"/>
        <v>0.12724042272897421</v>
      </c>
      <c r="E282" s="193"/>
      <c r="F282" s="11" t="s">
        <v>125</v>
      </c>
      <c r="G282" s="11">
        <v>3</v>
      </c>
      <c r="H282" s="12">
        <v>14973634</v>
      </c>
      <c r="I282" s="192">
        <f t="shared" si="57"/>
        <v>0.12591407981286024</v>
      </c>
    </row>
    <row r="283" spans="1:9" ht="16" customHeight="1">
      <c r="A283" s="11" t="s">
        <v>126</v>
      </c>
      <c r="B283" s="11">
        <v>3</v>
      </c>
      <c r="C283" s="12">
        <v>16784997</v>
      </c>
      <c r="D283" s="192">
        <f t="shared" si="56"/>
        <v>0.12716231467424585</v>
      </c>
      <c r="E283" s="193"/>
      <c r="F283" s="11" t="s">
        <v>126</v>
      </c>
      <c r="G283" s="11">
        <v>3</v>
      </c>
      <c r="H283" s="12">
        <v>14972632</v>
      </c>
      <c r="I283" s="192">
        <f t="shared" si="57"/>
        <v>0.12590565394189446</v>
      </c>
    </row>
    <row r="284" spans="1:9" ht="16" customHeight="1">
      <c r="C284" s="107">
        <f>SUM(C276:C283)</f>
        <v>131996630</v>
      </c>
      <c r="D284" s="193"/>
      <c r="H284" s="107">
        <f>SUM(H276:H283)</f>
        <v>118919457</v>
      </c>
      <c r="I284" s="193"/>
    </row>
    <row r="286" spans="1:9" ht="16" customHeight="1">
      <c r="A286" s="276" t="s">
        <v>15</v>
      </c>
      <c r="B286" s="276"/>
      <c r="C286" s="276"/>
      <c r="D286" s="276"/>
      <c r="E286" s="276"/>
      <c r="F286" s="276"/>
      <c r="G286" s="276"/>
      <c r="H286" s="276"/>
      <c r="I286" s="276"/>
    </row>
    <row r="288" spans="1:9" ht="16" customHeight="1">
      <c r="A288" s="275" t="s">
        <v>131</v>
      </c>
      <c r="B288" s="275"/>
      <c r="C288" s="275"/>
      <c r="D288" s="275"/>
      <c r="F288" s="275" t="s">
        <v>132</v>
      </c>
      <c r="G288" s="275"/>
      <c r="H288" s="275"/>
      <c r="I288" s="275"/>
    </row>
    <row r="289" spans="1:9" ht="16" customHeight="1">
      <c r="A289" s="96" t="s">
        <v>119</v>
      </c>
      <c r="B289" s="96" t="s">
        <v>120</v>
      </c>
      <c r="C289" s="96" t="s">
        <v>121</v>
      </c>
      <c r="D289" s="96" t="s">
        <v>122</v>
      </c>
      <c r="F289" s="96" t="s">
        <v>119</v>
      </c>
      <c r="G289" s="96" t="s">
        <v>120</v>
      </c>
      <c r="H289" s="96" t="s">
        <v>121</v>
      </c>
      <c r="I289" s="96" t="s">
        <v>122</v>
      </c>
    </row>
    <row r="290" spans="1:9" ht="16" customHeight="1">
      <c r="A290" s="11" t="s">
        <v>127</v>
      </c>
      <c r="B290" s="11">
        <v>0</v>
      </c>
      <c r="C290" s="12">
        <v>16803339</v>
      </c>
      <c r="D290" s="192">
        <f t="shared" ref="D290:D297" si="58">C290/C$298</f>
        <v>0.12585238875417787</v>
      </c>
      <c r="E290" s="193"/>
      <c r="F290" s="11" t="s">
        <v>127</v>
      </c>
      <c r="G290" s="11">
        <v>0</v>
      </c>
      <c r="H290" s="12">
        <v>8900150</v>
      </c>
      <c r="I290" s="192">
        <f t="shared" ref="I290:I297" si="59">H290/H$298</f>
        <v>0.12588447736609076</v>
      </c>
    </row>
    <row r="291" spans="1:9" ht="16" customHeight="1">
      <c r="A291" s="11" t="s">
        <v>128</v>
      </c>
      <c r="B291" s="11">
        <v>0</v>
      </c>
      <c r="C291" s="12">
        <v>16805236</v>
      </c>
      <c r="D291" s="192">
        <f t="shared" si="58"/>
        <v>0.12586659676256634</v>
      </c>
      <c r="E291" s="193"/>
      <c r="F291" s="11" t="s">
        <v>128</v>
      </c>
      <c r="G291" s="11">
        <v>0</v>
      </c>
      <c r="H291" s="12">
        <v>8892093</v>
      </c>
      <c r="I291" s="192">
        <f t="shared" si="59"/>
        <v>0.12577051847392171</v>
      </c>
    </row>
    <row r="292" spans="1:9" ht="16" customHeight="1">
      <c r="A292" s="11" t="s">
        <v>129</v>
      </c>
      <c r="B292" s="11">
        <v>1</v>
      </c>
      <c r="C292" s="12">
        <v>15745845</v>
      </c>
      <c r="D292" s="192">
        <f t="shared" si="58"/>
        <v>0.11793204946963384</v>
      </c>
      <c r="E292" s="193"/>
      <c r="F292" s="11" t="s">
        <v>129</v>
      </c>
      <c r="G292" s="11">
        <v>1</v>
      </c>
      <c r="H292" s="12">
        <v>8474541</v>
      </c>
      <c r="I292" s="192">
        <f t="shared" si="59"/>
        <v>0.11986462752903133</v>
      </c>
    </row>
    <row r="293" spans="1:9" ht="16" customHeight="1">
      <c r="A293" s="11" t="s">
        <v>130</v>
      </c>
      <c r="B293" s="11">
        <v>1</v>
      </c>
      <c r="C293" s="12">
        <v>15757122</v>
      </c>
      <c r="D293" s="192">
        <f t="shared" si="58"/>
        <v>0.11801651109883629</v>
      </c>
      <c r="E293" s="193"/>
      <c r="F293" s="11" t="s">
        <v>130</v>
      </c>
      <c r="G293" s="11">
        <v>1</v>
      </c>
      <c r="H293" s="12">
        <v>8460773</v>
      </c>
      <c r="I293" s="192">
        <f t="shared" si="59"/>
        <v>0.11966989176790638</v>
      </c>
    </row>
    <row r="294" spans="1:9" ht="16" customHeight="1">
      <c r="A294" s="11" t="s">
        <v>123</v>
      </c>
      <c r="B294" s="11">
        <v>2</v>
      </c>
      <c r="C294" s="12">
        <v>17222103</v>
      </c>
      <c r="D294" s="192">
        <f t="shared" si="58"/>
        <v>0.12898881596809378</v>
      </c>
      <c r="E294" s="193"/>
      <c r="F294" s="11" t="s">
        <v>123</v>
      </c>
      <c r="G294" s="11">
        <v>2</v>
      </c>
      <c r="H294" s="12">
        <v>8913383</v>
      </c>
      <c r="I294" s="192">
        <f t="shared" si="59"/>
        <v>0.12607164604178561</v>
      </c>
    </row>
    <row r="295" spans="1:9" ht="16" customHeight="1">
      <c r="A295" s="11" t="s">
        <v>124</v>
      </c>
      <c r="B295" s="11">
        <v>2</v>
      </c>
      <c r="C295" s="12">
        <v>17212045</v>
      </c>
      <c r="D295" s="192">
        <f t="shared" si="58"/>
        <v>0.12891348431370714</v>
      </c>
      <c r="E295" s="193"/>
      <c r="F295" s="11" t="s">
        <v>124</v>
      </c>
      <c r="G295" s="11">
        <v>2</v>
      </c>
      <c r="H295" s="12">
        <v>8905996</v>
      </c>
      <c r="I295" s="192">
        <f t="shared" si="59"/>
        <v>0.12596716368651034</v>
      </c>
    </row>
    <row r="296" spans="1:9" ht="16" customHeight="1">
      <c r="A296" s="11" t="s">
        <v>125</v>
      </c>
      <c r="B296" s="11">
        <v>3</v>
      </c>
      <c r="C296" s="12">
        <v>16982022</v>
      </c>
      <c r="D296" s="192">
        <f t="shared" si="58"/>
        <v>0.12719067529233333</v>
      </c>
      <c r="E296" s="193"/>
      <c r="F296" s="11" t="s">
        <v>125</v>
      </c>
      <c r="G296" s="11">
        <v>3</v>
      </c>
      <c r="H296" s="12">
        <v>9079050</v>
      </c>
      <c r="I296" s="192">
        <f t="shared" si="59"/>
        <v>0.12841485415758233</v>
      </c>
    </row>
    <row r="297" spans="1:9" ht="16" customHeight="1">
      <c r="A297" s="11" t="s">
        <v>126</v>
      </c>
      <c r="B297" s="11">
        <v>3</v>
      </c>
      <c r="C297" s="12">
        <v>16988538</v>
      </c>
      <c r="D297" s="192">
        <f t="shared" si="58"/>
        <v>0.12723947834065141</v>
      </c>
      <c r="E297" s="193"/>
      <c r="F297" s="11" t="s">
        <v>126</v>
      </c>
      <c r="G297" s="11">
        <v>3</v>
      </c>
      <c r="H297" s="12">
        <v>9074947</v>
      </c>
      <c r="I297" s="192">
        <f t="shared" si="59"/>
        <v>0.12835682097717155</v>
      </c>
    </row>
    <row r="298" spans="1:9" ht="16" customHeight="1">
      <c r="C298" s="107">
        <f>SUM(C290:C297)</f>
        <v>133516250</v>
      </c>
      <c r="D298" s="193"/>
      <c r="H298" s="107">
        <f>SUM(H290:H297)</f>
        <v>70700933</v>
      </c>
      <c r="I298" s="193"/>
    </row>
    <row r="300" spans="1:9" ht="16" customHeight="1">
      <c r="A300" s="276" t="s">
        <v>16</v>
      </c>
      <c r="B300" s="276"/>
      <c r="C300" s="276"/>
      <c r="D300" s="276"/>
      <c r="E300" s="276"/>
      <c r="F300" s="276"/>
      <c r="G300" s="276"/>
      <c r="H300" s="276"/>
      <c r="I300" s="276"/>
    </row>
    <row r="302" spans="1:9" ht="16" customHeight="1">
      <c r="A302" s="275" t="s">
        <v>131</v>
      </c>
      <c r="B302" s="275"/>
      <c r="C302" s="275"/>
      <c r="D302" s="275"/>
      <c r="F302" s="275" t="s">
        <v>132</v>
      </c>
      <c r="G302" s="275"/>
      <c r="H302" s="275"/>
      <c r="I302" s="275"/>
    </row>
    <row r="303" spans="1:9" ht="16" customHeight="1">
      <c r="A303" s="96" t="s">
        <v>119</v>
      </c>
      <c r="B303" s="96" t="s">
        <v>120</v>
      </c>
      <c r="C303" s="96" t="s">
        <v>121</v>
      </c>
      <c r="D303" s="96" t="s">
        <v>122</v>
      </c>
      <c r="F303" s="96" t="s">
        <v>119</v>
      </c>
      <c r="G303" s="96" t="s">
        <v>120</v>
      </c>
      <c r="H303" s="96" t="s">
        <v>121</v>
      </c>
      <c r="I303" s="96" t="s">
        <v>122</v>
      </c>
    </row>
    <row r="304" spans="1:9" ht="16" customHeight="1">
      <c r="A304" s="11" t="s">
        <v>127</v>
      </c>
      <c r="B304" s="11">
        <v>0</v>
      </c>
      <c r="C304" s="12">
        <v>13903945</v>
      </c>
      <c r="D304" s="192">
        <f t="shared" ref="D304:D311" si="60">C304/C$312</f>
        <v>0.12586742976813606</v>
      </c>
      <c r="E304" s="193"/>
      <c r="F304" s="11" t="s">
        <v>127</v>
      </c>
      <c r="G304" s="11">
        <v>0</v>
      </c>
      <c r="H304" s="12">
        <v>13480067</v>
      </c>
      <c r="I304" s="192">
        <f t="shared" ref="I304:I311" si="61">H304/H$312</f>
        <v>0.124865451891799</v>
      </c>
    </row>
    <row r="305" spans="1:9" ht="16" customHeight="1">
      <c r="A305" s="11" t="s">
        <v>128</v>
      </c>
      <c r="B305" s="11">
        <v>0</v>
      </c>
      <c r="C305" s="12">
        <v>13899481</v>
      </c>
      <c r="D305" s="192">
        <f t="shared" si="60"/>
        <v>0.12582701877640062</v>
      </c>
      <c r="E305" s="193"/>
      <c r="F305" s="11" t="s">
        <v>128</v>
      </c>
      <c r="G305" s="11">
        <v>0</v>
      </c>
      <c r="H305" s="12">
        <v>13489511</v>
      </c>
      <c r="I305" s="192">
        <f t="shared" si="61"/>
        <v>0.12495293137744741</v>
      </c>
    </row>
    <row r="306" spans="1:9" ht="16" customHeight="1">
      <c r="A306" s="11" t="s">
        <v>129</v>
      </c>
      <c r="B306" s="11">
        <v>1</v>
      </c>
      <c r="C306" s="12">
        <v>12821009</v>
      </c>
      <c r="D306" s="192">
        <f t="shared" si="60"/>
        <v>0.11606399837342138</v>
      </c>
      <c r="E306" s="193"/>
      <c r="F306" s="11" t="s">
        <v>129</v>
      </c>
      <c r="G306" s="11">
        <v>1</v>
      </c>
      <c r="H306" s="12">
        <v>12876000</v>
      </c>
      <c r="I306" s="192">
        <f t="shared" si="61"/>
        <v>0.11926999758671851</v>
      </c>
    </row>
    <row r="307" spans="1:9" ht="16" customHeight="1">
      <c r="A307" s="11" t="s">
        <v>130</v>
      </c>
      <c r="B307" s="11">
        <v>1</v>
      </c>
      <c r="C307" s="12">
        <v>12839073</v>
      </c>
      <c r="D307" s="192">
        <f t="shared" si="60"/>
        <v>0.11622752528979882</v>
      </c>
      <c r="E307" s="193"/>
      <c r="F307" s="11" t="s">
        <v>130</v>
      </c>
      <c r="G307" s="11">
        <v>1</v>
      </c>
      <c r="H307" s="12">
        <v>12895692</v>
      </c>
      <c r="I307" s="192">
        <f t="shared" si="61"/>
        <v>0.11945240398563725</v>
      </c>
    </row>
    <row r="308" spans="1:9" ht="16" customHeight="1">
      <c r="A308" s="11" t="s">
        <v>123</v>
      </c>
      <c r="B308" s="11">
        <v>2</v>
      </c>
      <c r="C308" s="12">
        <v>14385889</v>
      </c>
      <c r="D308" s="192">
        <f t="shared" si="60"/>
        <v>0.13023029603178818</v>
      </c>
      <c r="E308" s="193"/>
      <c r="F308" s="11" t="s">
        <v>123</v>
      </c>
      <c r="G308" s="11">
        <v>2</v>
      </c>
      <c r="H308" s="12">
        <v>13889693</v>
      </c>
      <c r="I308" s="192">
        <f t="shared" si="61"/>
        <v>0.12865980510952632</v>
      </c>
    </row>
    <row r="309" spans="1:9" ht="16" customHeight="1">
      <c r="A309" s="11" t="s">
        <v>124</v>
      </c>
      <c r="B309" s="11">
        <v>2</v>
      </c>
      <c r="C309" s="12">
        <v>14352887</v>
      </c>
      <c r="D309" s="192">
        <f t="shared" si="60"/>
        <v>0.12993154075641791</v>
      </c>
      <c r="E309" s="193"/>
      <c r="F309" s="11" t="s">
        <v>124</v>
      </c>
      <c r="G309" s="11">
        <v>2</v>
      </c>
      <c r="H309" s="12">
        <v>13860986</v>
      </c>
      <c r="I309" s="192">
        <f t="shared" si="61"/>
        <v>0.12839389303895146</v>
      </c>
    </row>
    <row r="310" spans="1:9" ht="16" customHeight="1">
      <c r="A310" s="11" t="s">
        <v>125</v>
      </c>
      <c r="B310" s="11">
        <v>3</v>
      </c>
      <c r="C310" s="12">
        <v>14134080</v>
      </c>
      <c r="D310" s="192">
        <f t="shared" si="60"/>
        <v>0.12795075942383377</v>
      </c>
      <c r="E310" s="193"/>
      <c r="F310" s="11" t="s">
        <v>125</v>
      </c>
      <c r="G310" s="11">
        <v>3</v>
      </c>
      <c r="H310" s="12">
        <v>13729308</v>
      </c>
      <c r="I310" s="192">
        <f t="shared" si="61"/>
        <v>0.12717416371756099</v>
      </c>
    </row>
    <row r="311" spans="1:9" ht="16" customHeight="1">
      <c r="A311" s="11" t="s">
        <v>126</v>
      </c>
      <c r="B311" s="11">
        <v>3</v>
      </c>
      <c r="C311" s="12">
        <v>14128631</v>
      </c>
      <c r="D311" s="192">
        <f t="shared" si="60"/>
        <v>0.12790143158020331</v>
      </c>
      <c r="E311" s="193"/>
      <c r="F311" s="11" t="s">
        <v>126</v>
      </c>
      <c r="G311" s="11">
        <v>3</v>
      </c>
      <c r="H311" s="12">
        <v>13735482</v>
      </c>
      <c r="I311" s="192">
        <f t="shared" si="61"/>
        <v>0.12723135329235907</v>
      </c>
    </row>
    <row r="312" spans="1:9" ht="16" customHeight="1">
      <c r="C312" s="107">
        <f>SUM(C304:C311)</f>
        <v>110464995</v>
      </c>
      <c r="D312" s="193"/>
      <c r="H312" s="107">
        <f>SUM(H304:H311)</f>
        <v>107956739</v>
      </c>
      <c r="I312" s="193"/>
    </row>
    <row r="314" spans="1:9" ht="16" customHeight="1">
      <c r="A314" s="276" t="s">
        <v>20</v>
      </c>
      <c r="B314" s="276"/>
      <c r="C314" s="276"/>
      <c r="D314" s="276"/>
      <c r="E314" s="276"/>
      <c r="F314" s="276"/>
      <c r="G314" s="276"/>
      <c r="H314" s="276"/>
      <c r="I314" s="276"/>
    </row>
    <row r="316" spans="1:9" ht="16" customHeight="1">
      <c r="A316" s="275" t="s">
        <v>131</v>
      </c>
      <c r="B316" s="275"/>
      <c r="C316" s="275"/>
      <c r="D316" s="275"/>
      <c r="F316" s="275" t="s">
        <v>132</v>
      </c>
      <c r="G316" s="275"/>
      <c r="H316" s="275"/>
      <c r="I316" s="275"/>
    </row>
    <row r="317" spans="1:9" ht="16" customHeight="1">
      <c r="A317" s="96" t="s">
        <v>119</v>
      </c>
      <c r="B317" s="96" t="s">
        <v>120</v>
      </c>
      <c r="C317" s="96" t="s">
        <v>121</v>
      </c>
      <c r="D317" s="96" t="s">
        <v>122</v>
      </c>
      <c r="F317" s="96" t="s">
        <v>119</v>
      </c>
      <c r="G317" s="96" t="s">
        <v>120</v>
      </c>
      <c r="H317" s="96" t="s">
        <v>121</v>
      </c>
      <c r="I317" s="96" t="s">
        <v>122</v>
      </c>
    </row>
    <row r="318" spans="1:9" ht="16" customHeight="1">
      <c r="A318" s="11" t="s">
        <v>127</v>
      </c>
      <c r="B318" s="11">
        <v>0</v>
      </c>
      <c r="C318" s="12">
        <v>15838570</v>
      </c>
      <c r="D318" s="192">
        <f t="shared" ref="D318:D325" si="62">C318/C$326</f>
        <v>0.1258217431896507</v>
      </c>
      <c r="E318" s="193"/>
      <c r="F318" s="11" t="s">
        <v>127</v>
      </c>
      <c r="G318" s="11">
        <v>0</v>
      </c>
      <c r="H318" s="12">
        <v>16387509</v>
      </c>
      <c r="I318" s="192">
        <f t="shared" ref="I318:I325" si="63">H318/H$326</f>
        <v>0.12600063478911946</v>
      </c>
    </row>
    <row r="319" spans="1:9" ht="16" customHeight="1">
      <c r="A319" s="11" t="s">
        <v>128</v>
      </c>
      <c r="B319" s="11">
        <v>0</v>
      </c>
      <c r="C319" s="12">
        <v>15851230</v>
      </c>
      <c r="D319" s="192">
        <f t="shared" si="62"/>
        <v>0.12592231434404033</v>
      </c>
      <c r="E319" s="193"/>
      <c r="F319" s="11" t="s">
        <v>128</v>
      </c>
      <c r="G319" s="11">
        <v>0</v>
      </c>
      <c r="H319" s="12">
        <v>16415683</v>
      </c>
      <c r="I319" s="192">
        <f t="shared" si="63"/>
        <v>0.12621725965166256</v>
      </c>
    </row>
    <row r="320" spans="1:9" ht="16" customHeight="1">
      <c r="A320" s="11" t="s">
        <v>129</v>
      </c>
      <c r="B320" s="11">
        <v>1</v>
      </c>
      <c r="C320" s="12">
        <v>15019093</v>
      </c>
      <c r="D320" s="192">
        <f t="shared" si="62"/>
        <v>0.11931181049725326</v>
      </c>
      <c r="E320" s="193"/>
      <c r="F320" s="11" t="s">
        <v>129</v>
      </c>
      <c r="G320" s="11">
        <v>1</v>
      </c>
      <c r="H320" s="12">
        <v>15369426</v>
      </c>
      <c r="I320" s="192">
        <f t="shared" si="63"/>
        <v>0.11817277612750035</v>
      </c>
    </row>
    <row r="321" spans="1:9" ht="16" customHeight="1">
      <c r="A321" s="11" t="s">
        <v>130</v>
      </c>
      <c r="B321" s="11">
        <v>1</v>
      </c>
      <c r="C321" s="12">
        <v>15041159</v>
      </c>
      <c r="D321" s="192">
        <f t="shared" si="62"/>
        <v>0.11948710300063095</v>
      </c>
      <c r="E321" s="193"/>
      <c r="F321" s="11" t="s">
        <v>130</v>
      </c>
      <c r="G321" s="11">
        <v>1</v>
      </c>
      <c r="H321" s="12">
        <v>15407460</v>
      </c>
      <c r="I321" s="192">
        <f t="shared" si="63"/>
        <v>0.11846521277199398</v>
      </c>
    </row>
    <row r="322" spans="1:9" ht="16" customHeight="1">
      <c r="A322" s="11" t="s">
        <v>123</v>
      </c>
      <c r="B322" s="11">
        <v>2</v>
      </c>
      <c r="C322" s="12">
        <v>16167507</v>
      </c>
      <c r="D322" s="192">
        <f t="shared" si="62"/>
        <v>0.12843482168976619</v>
      </c>
      <c r="E322" s="193"/>
      <c r="F322" s="11" t="s">
        <v>123</v>
      </c>
      <c r="G322" s="11">
        <v>2</v>
      </c>
      <c r="H322" s="12">
        <v>16836779</v>
      </c>
      <c r="I322" s="192">
        <f t="shared" si="63"/>
        <v>0.12945499171375685</v>
      </c>
    </row>
    <row r="323" spans="1:9" ht="16" customHeight="1">
      <c r="A323" s="11" t="s">
        <v>124</v>
      </c>
      <c r="B323" s="11">
        <v>2</v>
      </c>
      <c r="C323" s="12">
        <v>16136091</v>
      </c>
      <c r="D323" s="192">
        <f t="shared" si="62"/>
        <v>0.12818525270190642</v>
      </c>
      <c r="E323" s="193"/>
      <c r="F323" s="11" t="s">
        <v>124</v>
      </c>
      <c r="G323" s="11">
        <v>2</v>
      </c>
      <c r="H323" s="12">
        <v>16811397</v>
      </c>
      <c r="I323" s="192">
        <f t="shared" si="63"/>
        <v>0.12925983404139693</v>
      </c>
    </row>
    <row r="324" spans="1:9" ht="16" customHeight="1">
      <c r="A324" s="11" t="s">
        <v>125</v>
      </c>
      <c r="B324" s="11">
        <v>3</v>
      </c>
      <c r="C324" s="12">
        <v>15915575</v>
      </c>
      <c r="D324" s="192">
        <f t="shared" si="62"/>
        <v>0.12643347160543061</v>
      </c>
      <c r="E324" s="193"/>
      <c r="F324" s="11" t="s">
        <v>125</v>
      </c>
      <c r="G324" s="11">
        <v>3</v>
      </c>
      <c r="H324" s="12">
        <v>16412148</v>
      </c>
      <c r="I324" s="192">
        <f t="shared" si="63"/>
        <v>0.12619007966695714</v>
      </c>
    </row>
    <row r="325" spans="1:9" ht="16" customHeight="1">
      <c r="A325" s="11" t="s">
        <v>126</v>
      </c>
      <c r="B325" s="11">
        <v>3</v>
      </c>
      <c r="C325" s="12">
        <v>15911800</v>
      </c>
      <c r="D325" s="192">
        <f t="shared" si="62"/>
        <v>0.12640348297132153</v>
      </c>
      <c r="E325" s="193"/>
      <c r="F325" s="11" t="s">
        <v>126</v>
      </c>
      <c r="G325" s="11">
        <v>3</v>
      </c>
      <c r="H325" s="12">
        <v>16418538</v>
      </c>
      <c r="I325" s="192">
        <f t="shared" si="63"/>
        <v>0.12623921123761273</v>
      </c>
    </row>
    <row r="326" spans="1:9" ht="16" customHeight="1">
      <c r="C326" s="107">
        <f>SUM(C318:C325)</f>
        <v>125881025</v>
      </c>
      <c r="D326" s="193"/>
      <c r="H326" s="107">
        <f>SUM(H318:H325)</f>
        <v>130058940</v>
      </c>
      <c r="I326" s="193"/>
    </row>
    <row r="328" spans="1:9" ht="16" customHeight="1">
      <c r="A328" s="276" t="s">
        <v>23</v>
      </c>
      <c r="B328" s="276"/>
      <c r="C328" s="276"/>
      <c r="D328" s="276"/>
      <c r="E328" s="276"/>
      <c r="F328" s="276"/>
      <c r="G328" s="276"/>
      <c r="H328" s="276"/>
      <c r="I328" s="276"/>
    </row>
    <row r="330" spans="1:9" ht="16" customHeight="1">
      <c r="A330" s="275" t="s">
        <v>131</v>
      </c>
      <c r="B330" s="275"/>
      <c r="C330" s="275"/>
      <c r="D330" s="275"/>
      <c r="F330" s="275" t="s">
        <v>132</v>
      </c>
      <c r="G330" s="275"/>
      <c r="H330" s="275"/>
      <c r="I330" s="275"/>
    </row>
    <row r="331" spans="1:9" ht="16" customHeight="1">
      <c r="A331" s="96" t="s">
        <v>119</v>
      </c>
      <c r="B331" s="96" t="s">
        <v>120</v>
      </c>
      <c r="C331" s="96" t="s">
        <v>121</v>
      </c>
      <c r="D331" s="96" t="s">
        <v>122</v>
      </c>
      <c r="F331" s="96" t="s">
        <v>119</v>
      </c>
      <c r="G331" s="96" t="s">
        <v>120</v>
      </c>
      <c r="H331" s="96" t="s">
        <v>121</v>
      </c>
      <c r="I331" s="96" t="s">
        <v>122</v>
      </c>
    </row>
    <row r="332" spans="1:9" ht="16" customHeight="1">
      <c r="A332" s="11" t="s">
        <v>127</v>
      </c>
      <c r="B332" s="11">
        <v>0</v>
      </c>
      <c r="C332" s="12">
        <v>14650123</v>
      </c>
      <c r="D332" s="192">
        <f t="shared" ref="D332:D339" si="64">C332/C$340</f>
        <v>0.12606343076517693</v>
      </c>
      <c r="E332" s="193"/>
      <c r="F332" s="11" t="s">
        <v>127</v>
      </c>
      <c r="G332" s="11">
        <v>0</v>
      </c>
      <c r="H332" s="12">
        <v>15487422</v>
      </c>
      <c r="I332" s="192">
        <f t="shared" ref="I332:I339" si="65">H332/H$340</f>
        <v>0.12650213206684902</v>
      </c>
    </row>
    <row r="333" spans="1:9" ht="16" customHeight="1">
      <c r="A333" s="11" t="s">
        <v>128</v>
      </c>
      <c r="B333" s="11">
        <v>0</v>
      </c>
      <c r="C333" s="12">
        <v>14654482</v>
      </c>
      <c r="D333" s="192">
        <f t="shared" si="64"/>
        <v>0.12610093969904085</v>
      </c>
      <c r="E333" s="193"/>
      <c r="F333" s="11" t="s">
        <v>128</v>
      </c>
      <c r="G333" s="11">
        <v>0</v>
      </c>
      <c r="H333" s="12">
        <v>15494296</v>
      </c>
      <c r="I333" s="192">
        <f t="shared" si="65"/>
        <v>0.12655827928462532</v>
      </c>
    </row>
    <row r="334" spans="1:9" ht="16" customHeight="1">
      <c r="A334" s="11" t="s">
        <v>129</v>
      </c>
      <c r="B334" s="11">
        <v>1</v>
      </c>
      <c r="C334" s="12">
        <v>13691242</v>
      </c>
      <c r="D334" s="192">
        <f t="shared" si="64"/>
        <v>0.11781231720418199</v>
      </c>
      <c r="E334" s="193"/>
      <c r="F334" s="11" t="s">
        <v>129</v>
      </c>
      <c r="G334" s="11">
        <v>1</v>
      </c>
      <c r="H334" s="12">
        <v>14559548</v>
      </c>
      <c r="I334" s="192">
        <f t="shared" si="65"/>
        <v>0.11892320516155802</v>
      </c>
    </row>
    <row r="335" spans="1:9" ht="16" customHeight="1">
      <c r="A335" s="11" t="s">
        <v>130</v>
      </c>
      <c r="B335" s="11">
        <v>1</v>
      </c>
      <c r="C335" s="12">
        <v>13704923</v>
      </c>
      <c r="D335" s="192">
        <f t="shared" si="64"/>
        <v>0.11793004138958975</v>
      </c>
      <c r="E335" s="193"/>
      <c r="F335" s="11" t="s">
        <v>130</v>
      </c>
      <c r="G335" s="11">
        <v>1</v>
      </c>
      <c r="H335" s="12">
        <v>14581581</v>
      </c>
      <c r="I335" s="192">
        <f t="shared" si="65"/>
        <v>0.11910317194207377</v>
      </c>
    </row>
    <row r="336" spans="1:9" ht="16" customHeight="1">
      <c r="A336" s="11" t="s">
        <v>123</v>
      </c>
      <c r="B336" s="11">
        <v>2</v>
      </c>
      <c r="C336" s="12">
        <v>15017311</v>
      </c>
      <c r="D336" s="192">
        <f t="shared" si="64"/>
        <v>0.12922306150792248</v>
      </c>
      <c r="E336" s="193"/>
      <c r="F336" s="11" t="s">
        <v>123</v>
      </c>
      <c r="G336" s="11">
        <v>2</v>
      </c>
      <c r="H336" s="12">
        <v>15741662</v>
      </c>
      <c r="I336" s="192">
        <f t="shared" si="65"/>
        <v>0.12857877865507239</v>
      </c>
    </row>
    <row r="337" spans="1:9" ht="16" customHeight="1">
      <c r="A337" s="11" t="s">
        <v>124</v>
      </c>
      <c r="B337" s="11">
        <v>2</v>
      </c>
      <c r="C337" s="12">
        <v>14985369</v>
      </c>
      <c r="D337" s="192">
        <f t="shared" si="64"/>
        <v>0.12894820251148256</v>
      </c>
      <c r="E337" s="193"/>
      <c r="F337" s="11" t="s">
        <v>124</v>
      </c>
      <c r="G337" s="11">
        <v>2</v>
      </c>
      <c r="H337" s="12">
        <v>15725077</v>
      </c>
      <c r="I337" s="192">
        <f t="shared" si="65"/>
        <v>0.12844331144430426</v>
      </c>
    </row>
    <row r="338" spans="1:9" ht="16" customHeight="1">
      <c r="A338" s="11" t="s">
        <v>125</v>
      </c>
      <c r="B338" s="11">
        <v>3</v>
      </c>
      <c r="C338" s="12">
        <v>14752011</v>
      </c>
      <c r="D338" s="192">
        <f t="shared" si="64"/>
        <v>0.12694017090133838</v>
      </c>
      <c r="E338" s="193"/>
      <c r="F338" s="11" t="s">
        <v>125</v>
      </c>
      <c r="G338" s="11">
        <v>3</v>
      </c>
      <c r="H338" s="12">
        <v>15415289</v>
      </c>
      <c r="I338" s="192">
        <f t="shared" si="65"/>
        <v>0.12591294567466715</v>
      </c>
    </row>
    <row r="339" spans="1:9" ht="16" customHeight="1">
      <c r="A339" s="11" t="s">
        <v>126</v>
      </c>
      <c r="B339" s="11">
        <v>3</v>
      </c>
      <c r="C339" s="12">
        <v>14756853</v>
      </c>
      <c r="D339" s="192">
        <f t="shared" si="64"/>
        <v>0.12698183602126709</v>
      </c>
      <c r="E339" s="193"/>
      <c r="F339" s="11" t="s">
        <v>126</v>
      </c>
      <c r="G339" s="11">
        <v>3</v>
      </c>
      <c r="H339" s="12">
        <v>15423275</v>
      </c>
      <c r="I339" s="192">
        <f t="shared" si="65"/>
        <v>0.12597817577085008</v>
      </c>
    </row>
    <row r="340" spans="1:9" ht="16" customHeight="1">
      <c r="C340" s="107">
        <f>SUM(C332:C339)</f>
        <v>116212314</v>
      </c>
      <c r="D340" s="193"/>
      <c r="H340" s="107">
        <f>SUM(H332:H339)</f>
        <v>122428150</v>
      </c>
      <c r="I340" s="193"/>
    </row>
    <row r="342" spans="1:9" ht="16" customHeight="1">
      <c r="A342" s="276" t="s">
        <v>27</v>
      </c>
      <c r="B342" s="276"/>
      <c r="C342" s="276"/>
      <c r="D342" s="276"/>
      <c r="E342" s="276"/>
      <c r="F342" s="276"/>
      <c r="G342" s="276"/>
      <c r="H342" s="276"/>
      <c r="I342" s="276"/>
    </row>
    <row r="344" spans="1:9" ht="16" customHeight="1">
      <c r="A344" s="275" t="s">
        <v>131</v>
      </c>
      <c r="B344" s="275"/>
      <c r="C344" s="275"/>
      <c r="D344" s="275"/>
      <c r="F344" s="275" t="s">
        <v>132</v>
      </c>
      <c r="G344" s="275"/>
      <c r="H344" s="275"/>
      <c r="I344" s="275"/>
    </row>
    <row r="345" spans="1:9" ht="16" customHeight="1">
      <c r="A345" s="96" t="s">
        <v>119</v>
      </c>
      <c r="B345" s="96" t="s">
        <v>120</v>
      </c>
      <c r="C345" s="96" t="s">
        <v>121</v>
      </c>
      <c r="D345" s="96" t="s">
        <v>122</v>
      </c>
      <c r="F345" s="96" t="s">
        <v>119</v>
      </c>
      <c r="G345" s="96" t="s">
        <v>120</v>
      </c>
      <c r="H345" s="96" t="s">
        <v>121</v>
      </c>
      <c r="I345" s="96" t="s">
        <v>122</v>
      </c>
    </row>
    <row r="346" spans="1:9" ht="16" customHeight="1">
      <c r="A346" s="11" t="s">
        <v>127</v>
      </c>
      <c r="B346" s="11">
        <v>0</v>
      </c>
      <c r="C346" s="12">
        <v>14503338</v>
      </c>
      <c r="D346" s="192">
        <f t="shared" ref="D346:D353" si="66">C346/C$354</f>
        <v>0.12633633845022052</v>
      </c>
      <c r="E346" s="193"/>
      <c r="F346" s="11" t="s">
        <v>127</v>
      </c>
      <c r="G346" s="11">
        <v>0</v>
      </c>
      <c r="H346" s="12">
        <v>13459883</v>
      </c>
      <c r="I346" s="192">
        <f t="shared" ref="I346:I353" si="67">H346/H$354</f>
        <v>0.12651797986515584</v>
      </c>
    </row>
    <row r="347" spans="1:9" ht="16" customHeight="1">
      <c r="A347" s="11" t="s">
        <v>128</v>
      </c>
      <c r="B347" s="11">
        <v>0</v>
      </c>
      <c r="C347" s="12">
        <v>14513544</v>
      </c>
      <c r="D347" s="192">
        <f t="shared" si="66"/>
        <v>0.12642524134072911</v>
      </c>
      <c r="E347" s="193"/>
      <c r="F347" s="11" t="s">
        <v>128</v>
      </c>
      <c r="G347" s="11">
        <v>0</v>
      </c>
      <c r="H347" s="12">
        <v>13457803</v>
      </c>
      <c r="I347" s="192">
        <f t="shared" si="67"/>
        <v>0.12649842862551139</v>
      </c>
    </row>
    <row r="348" spans="1:9" ht="16" customHeight="1">
      <c r="A348" s="11" t="s">
        <v>129</v>
      </c>
      <c r="B348" s="11">
        <v>1</v>
      </c>
      <c r="C348" s="12">
        <v>13683456</v>
      </c>
      <c r="D348" s="192">
        <f t="shared" si="66"/>
        <v>0.1191944729126978</v>
      </c>
      <c r="E348" s="193"/>
      <c r="F348" s="11" t="s">
        <v>129</v>
      </c>
      <c r="G348" s="11">
        <v>1</v>
      </c>
      <c r="H348" s="12">
        <v>12674344</v>
      </c>
      <c r="I348" s="192">
        <f t="shared" si="67"/>
        <v>0.11913420042329186</v>
      </c>
    </row>
    <row r="349" spans="1:9" ht="16" customHeight="1">
      <c r="A349" s="11" t="s">
        <v>130</v>
      </c>
      <c r="B349" s="11">
        <v>1</v>
      </c>
      <c r="C349" s="12">
        <v>13698180</v>
      </c>
      <c r="D349" s="192">
        <f t="shared" si="66"/>
        <v>0.11932273140376662</v>
      </c>
      <c r="E349" s="193"/>
      <c r="F349" s="11" t="s">
        <v>130</v>
      </c>
      <c r="G349" s="11">
        <v>1</v>
      </c>
      <c r="H349" s="12">
        <v>12696335</v>
      </c>
      <c r="I349" s="192">
        <f t="shared" si="67"/>
        <v>0.11934090778435991</v>
      </c>
    </row>
    <row r="350" spans="1:9" ht="16" customHeight="1">
      <c r="A350" s="11" t="s">
        <v>123</v>
      </c>
      <c r="B350" s="11">
        <v>2</v>
      </c>
      <c r="C350" s="12">
        <v>14727003</v>
      </c>
      <c r="D350" s="192">
        <f t="shared" si="66"/>
        <v>0.12828464973824735</v>
      </c>
      <c r="E350" s="193"/>
      <c r="F350" s="11" t="s">
        <v>123</v>
      </c>
      <c r="G350" s="11">
        <v>2</v>
      </c>
      <c r="H350" s="12">
        <v>13645006</v>
      </c>
      <c r="I350" s="192">
        <f t="shared" si="67"/>
        <v>0.12825806839241699</v>
      </c>
    </row>
    <row r="351" spans="1:9" ht="16" customHeight="1">
      <c r="A351" s="11" t="s">
        <v>124</v>
      </c>
      <c r="B351" s="11">
        <v>2</v>
      </c>
      <c r="C351" s="12">
        <v>14714190</v>
      </c>
      <c r="D351" s="192">
        <f t="shared" si="66"/>
        <v>0.12817303767317911</v>
      </c>
      <c r="E351" s="193"/>
      <c r="F351" s="11" t="s">
        <v>124</v>
      </c>
      <c r="G351" s="11">
        <v>2</v>
      </c>
      <c r="H351" s="12">
        <v>13628523</v>
      </c>
      <c r="I351" s="192">
        <f t="shared" si="67"/>
        <v>0.12810313421786901</v>
      </c>
    </row>
    <row r="352" spans="1:9" ht="16" customHeight="1">
      <c r="A352" s="11" t="s">
        <v>125</v>
      </c>
      <c r="B352" s="11">
        <v>3</v>
      </c>
      <c r="C352" s="12">
        <v>14477675</v>
      </c>
      <c r="D352" s="192">
        <f t="shared" si="66"/>
        <v>0.12611279201879572</v>
      </c>
      <c r="E352" s="193"/>
      <c r="F352" s="11" t="s">
        <v>125</v>
      </c>
      <c r="G352" s="11">
        <v>3</v>
      </c>
      <c r="H352" s="12">
        <v>13416060</v>
      </c>
      <c r="I352" s="192">
        <f t="shared" si="67"/>
        <v>0.12610605968489644</v>
      </c>
    </row>
    <row r="353" spans="1:9" ht="16" customHeight="1">
      <c r="A353" s="11" t="s">
        <v>126</v>
      </c>
      <c r="B353" s="11">
        <v>3</v>
      </c>
      <c r="C353" s="12">
        <v>14482031</v>
      </c>
      <c r="D353" s="192">
        <f t="shared" si="66"/>
        <v>0.12615073646236374</v>
      </c>
      <c r="E353" s="193"/>
      <c r="F353" s="11" t="s">
        <v>126</v>
      </c>
      <c r="G353" s="11">
        <v>3</v>
      </c>
      <c r="H353" s="12">
        <v>13409162</v>
      </c>
      <c r="I353" s="192">
        <f t="shared" si="67"/>
        <v>0.12604122100649856</v>
      </c>
    </row>
    <row r="354" spans="1:9" ht="16" customHeight="1">
      <c r="C354" s="107">
        <f>SUM(C346:C353)</f>
        <v>114799417</v>
      </c>
      <c r="D354" s="193"/>
      <c r="H354" s="107">
        <f>SUM(H346:H353)</f>
        <v>106387116</v>
      </c>
      <c r="I354" s="193"/>
    </row>
  </sheetData>
  <sortState xmlns:xlrd2="http://schemas.microsoft.com/office/spreadsheetml/2017/richdata2" ref="F346:I353">
    <sortCondition ref="G346:G353"/>
  </sortState>
  <mergeCells count="96">
    <mergeCell ref="A330:D330"/>
    <mergeCell ref="F330:I330"/>
    <mergeCell ref="F288:I288"/>
    <mergeCell ref="A302:D302"/>
    <mergeCell ref="F302:I302"/>
    <mergeCell ref="A316:D316"/>
    <mergeCell ref="F316:I316"/>
    <mergeCell ref="A199:N199"/>
    <mergeCell ref="A213:N213"/>
    <mergeCell ref="A227:N227"/>
    <mergeCell ref="A242:B242"/>
    <mergeCell ref="A244:I244"/>
    <mergeCell ref="A201:D201"/>
    <mergeCell ref="F201:I201"/>
    <mergeCell ref="K201:N201"/>
    <mergeCell ref="A215:D215"/>
    <mergeCell ref="F215:I215"/>
    <mergeCell ref="K215:N215"/>
    <mergeCell ref="A229:D229"/>
    <mergeCell ref="F229:I229"/>
    <mergeCell ref="K229:N229"/>
    <mergeCell ref="A129:N129"/>
    <mergeCell ref="A143:N143"/>
    <mergeCell ref="A157:S157"/>
    <mergeCell ref="A171:N171"/>
    <mergeCell ref="A185:N185"/>
    <mergeCell ref="A131:D131"/>
    <mergeCell ref="F131:I131"/>
    <mergeCell ref="K131:N131"/>
    <mergeCell ref="A145:D145"/>
    <mergeCell ref="F145:I145"/>
    <mergeCell ref="K145:N145"/>
    <mergeCell ref="A159:D159"/>
    <mergeCell ref="F159:I159"/>
    <mergeCell ref="K159:N159"/>
    <mergeCell ref="P159:S159"/>
    <mergeCell ref="A173:D173"/>
    <mergeCell ref="A59:N59"/>
    <mergeCell ref="A73:N73"/>
    <mergeCell ref="A87:N87"/>
    <mergeCell ref="A101:N101"/>
    <mergeCell ref="F47:I47"/>
    <mergeCell ref="K47:N47"/>
    <mergeCell ref="A61:D61"/>
    <mergeCell ref="F61:I61"/>
    <mergeCell ref="K61:N61"/>
    <mergeCell ref="A75:D75"/>
    <mergeCell ref="F75:I75"/>
    <mergeCell ref="K75:N75"/>
    <mergeCell ref="A89:D89"/>
    <mergeCell ref="F89:I89"/>
    <mergeCell ref="K89:N89"/>
    <mergeCell ref="A33:D33"/>
    <mergeCell ref="F33:I33"/>
    <mergeCell ref="K33:N33"/>
    <mergeCell ref="A47:D47"/>
    <mergeCell ref="A45:N45"/>
    <mergeCell ref="A1:B1"/>
    <mergeCell ref="A3:S3"/>
    <mergeCell ref="A17:N17"/>
    <mergeCell ref="A31:N31"/>
    <mergeCell ref="A5:D5"/>
    <mergeCell ref="F5:I5"/>
    <mergeCell ref="K5:N5"/>
    <mergeCell ref="P5:S5"/>
    <mergeCell ref="A19:D19"/>
    <mergeCell ref="F19:I19"/>
    <mergeCell ref="K19:N19"/>
    <mergeCell ref="A103:D103"/>
    <mergeCell ref="F103:I103"/>
    <mergeCell ref="K103:N103"/>
    <mergeCell ref="A117:D117"/>
    <mergeCell ref="F117:I117"/>
    <mergeCell ref="K117:N117"/>
    <mergeCell ref="A115:N115"/>
    <mergeCell ref="F173:I173"/>
    <mergeCell ref="K173:N173"/>
    <mergeCell ref="A187:D187"/>
    <mergeCell ref="F187:I187"/>
    <mergeCell ref="K187:N187"/>
    <mergeCell ref="A344:D344"/>
    <mergeCell ref="F344:I344"/>
    <mergeCell ref="A246:D246"/>
    <mergeCell ref="F246:I246"/>
    <mergeCell ref="A260:D260"/>
    <mergeCell ref="F260:I260"/>
    <mergeCell ref="A274:D274"/>
    <mergeCell ref="F274:I274"/>
    <mergeCell ref="A342:I342"/>
    <mergeCell ref="A258:I258"/>
    <mergeCell ref="A272:I272"/>
    <mergeCell ref="A286:I286"/>
    <mergeCell ref="A300:I300"/>
    <mergeCell ref="A314:I314"/>
    <mergeCell ref="A328:I328"/>
    <mergeCell ref="A288:D28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B12C79-2705-8443-A49D-2EFC14BBADA1}">
  <dimension ref="A1:AS142"/>
  <sheetViews>
    <sheetView zoomScaleNormal="100" workbookViewId="0">
      <pane xSplit="3" ySplit="2" topLeftCell="D3" activePane="bottomRight" state="frozen"/>
      <selection pane="topRight" activeCell="D1" sqref="D1"/>
      <selection pane="bottomLeft" activeCell="A3" sqref="A3"/>
      <selection pane="bottomRight" sqref="A1:C1"/>
    </sheetView>
  </sheetViews>
  <sheetFormatPr baseColWidth="10" defaultRowHeight="16" customHeight="1"/>
  <cols>
    <col min="1" max="1" width="17.83203125" customWidth="1"/>
    <col min="2" max="2" width="9.83203125" customWidth="1"/>
    <col min="3" max="3" width="23.33203125" customWidth="1"/>
    <col min="5" max="7" width="26.83203125" customWidth="1"/>
    <col min="9" max="13" width="26.83203125" customWidth="1"/>
    <col min="15" max="15" width="35.83203125" customWidth="1"/>
    <col min="16" max="22" width="20.83203125" customWidth="1"/>
    <col min="24" max="24" width="10.83203125" customWidth="1"/>
  </cols>
  <sheetData>
    <row r="1" spans="1:45" ht="16" customHeight="1">
      <c r="A1" s="284" t="s">
        <v>0</v>
      </c>
      <c r="B1" s="284"/>
      <c r="C1" s="284"/>
      <c r="D1" s="2"/>
      <c r="E1" s="285" t="s">
        <v>1</v>
      </c>
      <c r="F1" s="285"/>
      <c r="G1" s="285"/>
      <c r="H1" s="3"/>
      <c r="I1" s="285" t="s">
        <v>2</v>
      </c>
      <c r="J1" s="285"/>
      <c r="K1" s="285"/>
      <c r="L1" s="285"/>
      <c r="M1" s="285"/>
      <c r="N1" s="2"/>
      <c r="O1" s="267" t="s">
        <v>146</v>
      </c>
      <c r="P1" s="286"/>
      <c r="Q1" s="286"/>
      <c r="R1" s="286"/>
      <c r="S1" s="286"/>
      <c r="T1" s="286"/>
      <c r="U1" s="286"/>
      <c r="V1" s="286"/>
      <c r="X1" s="34"/>
    </row>
    <row r="2" spans="1:45" ht="16" customHeight="1">
      <c r="A2" s="5" t="s">
        <v>3</v>
      </c>
      <c r="B2" s="5" t="s">
        <v>4</v>
      </c>
      <c r="C2" s="5" t="s">
        <v>5</v>
      </c>
      <c r="D2" s="1"/>
      <c r="E2" s="32" t="s">
        <v>135</v>
      </c>
      <c r="F2" s="32" t="s">
        <v>137</v>
      </c>
      <c r="G2" s="32" t="s">
        <v>166</v>
      </c>
      <c r="H2" s="6"/>
      <c r="I2" s="32" t="s">
        <v>138</v>
      </c>
      <c r="J2" s="33" t="s">
        <v>139</v>
      </c>
      <c r="K2" s="19" t="s">
        <v>6</v>
      </c>
      <c r="L2" s="19" t="s">
        <v>7</v>
      </c>
      <c r="M2" s="19" t="s">
        <v>8</v>
      </c>
      <c r="N2" s="1"/>
      <c r="O2" s="1"/>
      <c r="P2" s="1"/>
      <c r="Q2" s="1"/>
      <c r="R2" s="1"/>
      <c r="S2" s="1"/>
      <c r="T2" s="1"/>
      <c r="U2" s="1"/>
      <c r="V2" s="1"/>
      <c r="W2" s="1"/>
      <c r="X2" s="35"/>
    </row>
    <row r="3" spans="1:45" ht="16" customHeight="1">
      <c r="A3" s="1"/>
      <c r="B3" s="1"/>
      <c r="C3" s="1"/>
      <c r="D3" s="1"/>
      <c r="E3" s="6"/>
      <c r="F3" s="6"/>
      <c r="G3" s="6"/>
      <c r="H3" s="6"/>
      <c r="I3" s="6"/>
      <c r="J3" s="8"/>
      <c r="K3" s="1"/>
      <c r="L3" s="1"/>
      <c r="M3" s="1"/>
      <c r="N3" s="1"/>
      <c r="O3" s="1"/>
      <c r="P3" s="1"/>
      <c r="Q3" s="1"/>
      <c r="R3" s="1"/>
      <c r="S3" s="1"/>
      <c r="T3" s="1"/>
      <c r="U3" s="1"/>
      <c r="V3" s="1"/>
      <c r="W3" s="1"/>
      <c r="X3" s="35"/>
    </row>
    <row r="4" spans="1:45" ht="16" customHeight="1">
      <c r="A4" s="272" t="s">
        <v>180</v>
      </c>
      <c r="B4" s="273"/>
      <c r="C4" s="273"/>
      <c r="D4" s="1"/>
      <c r="E4" s="6"/>
      <c r="F4" s="6"/>
      <c r="G4" s="6"/>
      <c r="H4" s="6"/>
      <c r="I4" s="6"/>
      <c r="J4" s="8"/>
      <c r="K4" s="1"/>
      <c r="L4" s="1"/>
      <c r="M4" s="1"/>
      <c r="N4" s="1"/>
      <c r="O4" s="1"/>
      <c r="P4" s="1"/>
      <c r="Q4" s="1"/>
      <c r="R4" s="1"/>
      <c r="S4" s="1"/>
      <c r="T4" s="1"/>
      <c r="U4" s="1"/>
      <c r="V4" s="1"/>
      <c r="W4" s="1"/>
      <c r="X4" s="35"/>
    </row>
    <row r="5" spans="1:45" ht="16" customHeight="1">
      <c r="A5" s="1"/>
      <c r="B5" s="1"/>
      <c r="C5" s="1"/>
      <c r="D5" s="9"/>
      <c r="E5" s="179"/>
      <c r="F5" s="10"/>
      <c r="G5" s="179"/>
      <c r="H5" s="6"/>
      <c r="I5" s="180"/>
      <c r="J5" s="180"/>
      <c r="K5" s="180"/>
      <c r="L5" s="180"/>
      <c r="M5" s="1"/>
      <c r="N5" s="1"/>
      <c r="O5" s="1"/>
      <c r="P5" s="1"/>
      <c r="Q5" s="1"/>
      <c r="R5" s="1"/>
      <c r="S5" s="1"/>
      <c r="T5" s="1"/>
      <c r="U5" s="1"/>
      <c r="V5" s="1"/>
      <c r="W5" s="1"/>
      <c r="X5" s="35"/>
    </row>
    <row r="6" spans="1:45" ht="16" customHeight="1">
      <c r="A6" s="11" t="s">
        <v>10</v>
      </c>
      <c r="B6" s="11">
        <v>1</v>
      </c>
      <c r="C6" s="188">
        <v>73430640</v>
      </c>
      <c r="D6" s="2"/>
      <c r="E6" s="64">
        <v>3336157</v>
      </c>
      <c r="F6" s="68">
        <f t="shared" ref="F6:F14" si="0">E6-G6</f>
        <v>1564568</v>
      </c>
      <c r="G6" s="64">
        <v>1771589</v>
      </c>
      <c r="H6" s="2"/>
      <c r="I6" s="64">
        <v>502440.79</v>
      </c>
      <c r="J6" s="144">
        <v>675.12</v>
      </c>
      <c r="K6" s="144">
        <v>1879.88</v>
      </c>
      <c r="L6" s="144">
        <v>0.28360999999999997</v>
      </c>
      <c r="M6" s="145">
        <v>0</v>
      </c>
      <c r="N6" s="2"/>
      <c r="O6" s="281" t="s">
        <v>142</v>
      </c>
      <c r="P6" s="282"/>
      <c r="Q6" s="282"/>
      <c r="R6" s="282"/>
      <c r="S6" s="282"/>
      <c r="T6" s="282"/>
      <c r="U6" s="282"/>
      <c r="V6" s="283"/>
      <c r="W6" s="2"/>
      <c r="X6" s="97"/>
      <c r="AF6" s="108"/>
      <c r="AS6" s="108"/>
    </row>
    <row r="7" spans="1:45" ht="16" customHeight="1">
      <c r="A7" s="11" t="s">
        <v>10</v>
      </c>
      <c r="B7" s="11">
        <v>2</v>
      </c>
      <c r="C7" s="188">
        <v>80972363</v>
      </c>
      <c r="D7" s="2"/>
      <c r="E7" s="64">
        <v>3273209</v>
      </c>
      <c r="F7" s="68">
        <f t="shared" si="0"/>
        <v>1530164</v>
      </c>
      <c r="G7" s="64">
        <v>1743045</v>
      </c>
      <c r="H7" s="2"/>
      <c r="I7" s="64">
        <v>485740.65</v>
      </c>
      <c r="J7" s="144">
        <v>655.15</v>
      </c>
      <c r="K7" s="144">
        <v>1919.12</v>
      </c>
      <c r="L7" s="144">
        <v>0.27866999999999997</v>
      </c>
      <c r="M7" s="145">
        <v>0</v>
      </c>
      <c r="N7" s="2"/>
      <c r="O7" s="7" t="s">
        <v>11</v>
      </c>
      <c r="P7" s="7" t="s">
        <v>12</v>
      </c>
      <c r="Q7" s="7" t="s">
        <v>136</v>
      </c>
      <c r="R7" s="7" t="s">
        <v>140</v>
      </c>
      <c r="S7" s="7" t="s">
        <v>141</v>
      </c>
      <c r="T7" s="7" t="s">
        <v>6</v>
      </c>
      <c r="U7" s="7" t="s">
        <v>7</v>
      </c>
      <c r="V7" s="15" t="s">
        <v>8</v>
      </c>
      <c r="W7" s="2"/>
      <c r="X7" s="36"/>
      <c r="AF7" s="108"/>
      <c r="AS7" s="108"/>
    </row>
    <row r="8" spans="1:45" ht="16" customHeight="1">
      <c r="A8" s="11" t="s">
        <v>10</v>
      </c>
      <c r="B8" s="11">
        <v>3</v>
      </c>
      <c r="C8" s="188">
        <v>72668921</v>
      </c>
      <c r="D8" s="2"/>
      <c r="E8" s="64">
        <v>3040832</v>
      </c>
      <c r="F8" s="68">
        <f t="shared" si="0"/>
        <v>1444396</v>
      </c>
      <c r="G8" s="64">
        <v>1596436</v>
      </c>
      <c r="H8" s="2"/>
      <c r="I8" s="64">
        <v>450536.17</v>
      </c>
      <c r="J8" s="144">
        <v>640.84</v>
      </c>
      <c r="K8" s="144">
        <v>1788.11</v>
      </c>
      <c r="L8" s="144">
        <v>0.28221000000000002</v>
      </c>
      <c r="M8" s="145">
        <v>0</v>
      </c>
      <c r="N8" s="2"/>
      <c r="O8" s="117" t="s">
        <v>9</v>
      </c>
      <c r="P8" s="118">
        <v>53</v>
      </c>
      <c r="Q8" s="119">
        <f>AVERAGE(E6:E9,E12:E14,E17:E19,E22:E24,E27:E29,E32:E34,E37:E39,E42:E44,E47:E49,E52:E54,E57:E59,E62:E65,E68:E70,E73:E75,E78:E80,E83:E85,E88:E90)</f>
        <v>3552920.0566037735</v>
      </c>
      <c r="R8" s="119">
        <f>AVERAGE(G6:G9,G12:G14,G17:G19,G22:G24,G27:G29,G32:G34,G37:G39,G42:G44,G47:G49,G52:G54,G57:G59,G62:G65,G68:G70,G73:G75,G78:G80,G83:G85,G88:G90)</f>
        <v>1916230.1886792453</v>
      </c>
      <c r="S8" s="119">
        <f>AVERAGE(I6:I9,I12:I14,I17:I19,I22:I24,I27:I29,I32:I34,I37:I39,I42:I44,I47:I49,I52:I54,I57:I59,I62:I65,I68:I70,I73:I75,I78:I80,I83:I85,I88:I90)</f>
        <v>534425.45452830184</v>
      </c>
      <c r="T8" s="120">
        <f>AVERAGE(K6:K9,K12:K14,K17:K19,K22:K24,K27:K29,K32:K34,K37:K39,K42:K44,K47:K49,K52:K54,K57:K59,K62:K65,K68:K70,K73:K75,K78:K80,K83:K85,K88:K90)</f>
        <v>1996.0567924528298</v>
      </c>
      <c r="U8" s="121">
        <f>AVERAGE(L6:L9,L12:L14,L17:L19,L22:L24,L27:L29,L32:L34,L37:L39,L42:L44,L47:L49,L52:L54,L57:L59,L62:L65,L68:L70,L73:L75,L78:L80,L83:L85,L88:L90)</f>
        <v>0.28025603773584901</v>
      </c>
      <c r="V8" s="64">
        <f>SUM(M6:M9,M12:M14,M17:M19,M22:M24,M27:M29,M32:M34,M37:M39,M42:M44,M47:M49,M52:M54,M57:M59,M62:M65,M68:M70,M73:M75,M78:M80,M83:M85,M88:M90)</f>
        <v>0</v>
      </c>
      <c r="W8" s="2"/>
      <c r="X8" s="37"/>
      <c r="AF8" s="108"/>
      <c r="AS8" s="108"/>
    </row>
    <row r="9" spans="1:45" ht="16" customHeight="1">
      <c r="A9" s="11" t="s">
        <v>10</v>
      </c>
      <c r="B9" s="11">
        <v>4</v>
      </c>
      <c r="C9" s="188">
        <v>54552732</v>
      </c>
      <c r="D9" s="2"/>
      <c r="E9" s="64">
        <v>2809700</v>
      </c>
      <c r="F9" s="68">
        <f t="shared" si="0"/>
        <v>1296878</v>
      </c>
      <c r="G9" s="64">
        <v>1512822</v>
      </c>
      <c r="H9" s="2"/>
      <c r="I9" s="64">
        <v>421310.26</v>
      </c>
      <c r="J9" s="144">
        <v>597.57000000000005</v>
      </c>
      <c r="K9" s="144">
        <v>1826.59</v>
      </c>
      <c r="L9" s="144">
        <v>0.27849000000000002</v>
      </c>
      <c r="M9" s="145">
        <v>0</v>
      </c>
      <c r="N9" s="2"/>
      <c r="O9" s="117" t="s">
        <v>86</v>
      </c>
      <c r="P9" s="118">
        <v>16</v>
      </c>
      <c r="Q9" s="119">
        <f>AVERAGE(E95:E96,E99:E100,E103:E104,E107:E108,E111:E112,E115:E116,E119:E120,E123:E124)</f>
        <v>128666.8125</v>
      </c>
      <c r="R9" s="119">
        <f>AVERAGE(G95:G96,G99:G100,G103:G104,G107:G108,G111:G112,G115:G116,G119:G120,G123:G124)</f>
        <v>29424.6875</v>
      </c>
      <c r="S9" s="119">
        <f>AVERAGE(I95:I96,I99:I100,I103:I104,I107:I108,I111:I112,I115:I116,I119:I120,I123:I124)</f>
        <v>18837.72625</v>
      </c>
      <c r="T9" s="121">
        <f>AVERAGE(K95:K96,K99:K100,K103:K104,K107:K108,K111:K112,K115:K116,K119:K120,K123:K124)</f>
        <v>77.944999999999993</v>
      </c>
      <c r="U9" s="120">
        <f>AVERAGE(L95:L96,L99:L100,L103:L104,L107:L108,L111:L112,L115:L116,L119:L120,L123:L124)</f>
        <v>0.65191312499999998</v>
      </c>
      <c r="V9" s="119">
        <f>SUM(M95:M96,M99:M100,M103:M104,M107:M108,M111:M112,M115:M116,M119:M120,M123:M124)</f>
        <v>0</v>
      </c>
      <c r="W9" s="2"/>
      <c r="X9" s="37"/>
      <c r="AF9" s="108"/>
      <c r="AS9" s="108"/>
    </row>
    <row r="10" spans="1:45" ht="16" customHeight="1">
      <c r="A10" s="17" t="s">
        <v>10</v>
      </c>
      <c r="B10" s="17" t="s">
        <v>93</v>
      </c>
      <c r="C10" s="67">
        <v>42411712</v>
      </c>
      <c r="D10" s="2"/>
      <c r="E10" s="66">
        <v>11272856</v>
      </c>
      <c r="F10" s="69">
        <f>E10-G10</f>
        <v>5225438</v>
      </c>
      <c r="G10" s="66">
        <v>6047418</v>
      </c>
      <c r="H10" s="2"/>
      <c r="I10" s="66">
        <v>1744573.81</v>
      </c>
      <c r="J10" s="92">
        <v>1396.2</v>
      </c>
      <c r="K10" s="92">
        <v>3081.83</v>
      </c>
      <c r="L10" s="92">
        <v>0.28848000000000001</v>
      </c>
      <c r="M10" s="65">
        <v>0</v>
      </c>
      <c r="N10" s="2"/>
      <c r="O10" s="113"/>
      <c r="P10" s="114"/>
      <c r="Q10" s="115"/>
      <c r="R10" s="115"/>
      <c r="S10" s="115"/>
      <c r="T10" s="116"/>
      <c r="U10" s="116"/>
      <c r="V10" s="88"/>
      <c r="W10" s="2"/>
      <c r="X10" s="38"/>
      <c r="AF10" s="108"/>
      <c r="AS10" s="108"/>
    </row>
    <row r="11" spans="1:45" ht="16" customHeight="1">
      <c r="A11" s="2"/>
      <c r="B11" s="2"/>
      <c r="C11" s="10"/>
      <c r="D11" s="9"/>
      <c r="E11" s="2"/>
      <c r="F11" s="189"/>
      <c r="G11" s="2"/>
      <c r="H11" s="73"/>
      <c r="I11" s="189"/>
      <c r="J11" s="190"/>
      <c r="K11" s="190"/>
      <c r="L11" s="190"/>
      <c r="M11" s="72"/>
      <c r="N11" s="2"/>
      <c r="O11" s="281" t="s">
        <v>143</v>
      </c>
      <c r="P11" s="282"/>
      <c r="Q11" s="282"/>
      <c r="R11" s="282"/>
      <c r="S11" s="282"/>
      <c r="T11" s="282"/>
      <c r="U11" s="282"/>
      <c r="V11" s="283"/>
      <c r="W11" s="2"/>
      <c r="X11" s="37"/>
    </row>
    <row r="12" spans="1:45" ht="16" customHeight="1">
      <c r="A12" s="11" t="s">
        <v>13</v>
      </c>
      <c r="B12" s="11">
        <v>1</v>
      </c>
      <c r="C12" s="12">
        <v>114442537</v>
      </c>
      <c r="D12" s="10"/>
      <c r="E12" s="68">
        <v>5430340</v>
      </c>
      <c r="F12" s="68">
        <f t="shared" si="0"/>
        <v>2448846</v>
      </c>
      <c r="G12" s="68">
        <v>2981494</v>
      </c>
      <c r="H12" s="10"/>
      <c r="I12" s="68">
        <v>832883.6</v>
      </c>
      <c r="J12" s="142">
        <v>885.84</v>
      </c>
      <c r="K12" s="142">
        <v>2425.5100000000002</v>
      </c>
      <c r="L12" s="142">
        <v>0.27934999999999999</v>
      </c>
      <c r="M12" s="143">
        <v>0</v>
      </c>
      <c r="N12" s="2"/>
      <c r="O12" s="7" t="s">
        <v>11</v>
      </c>
      <c r="P12" s="7" t="s">
        <v>12</v>
      </c>
      <c r="Q12" s="7" t="s">
        <v>136</v>
      </c>
      <c r="R12" s="7" t="s">
        <v>140</v>
      </c>
      <c r="S12" s="7" t="s">
        <v>141</v>
      </c>
      <c r="T12" s="7" t="s">
        <v>6</v>
      </c>
      <c r="U12" s="7" t="s">
        <v>7</v>
      </c>
      <c r="V12" s="15" t="s">
        <v>8</v>
      </c>
      <c r="W12" s="2"/>
      <c r="X12" s="39"/>
      <c r="AF12" s="108"/>
      <c r="AS12" s="108"/>
    </row>
    <row r="13" spans="1:45" ht="16" customHeight="1">
      <c r="A13" s="11" t="s">
        <v>13</v>
      </c>
      <c r="B13" s="11">
        <v>2</v>
      </c>
      <c r="C13" s="12">
        <v>86408797</v>
      </c>
      <c r="D13" s="10"/>
      <c r="E13" s="68">
        <v>3234573</v>
      </c>
      <c r="F13" s="68">
        <f t="shared" si="0"/>
        <v>1608795</v>
      </c>
      <c r="G13" s="68">
        <v>1625778</v>
      </c>
      <c r="H13" s="10"/>
      <c r="I13" s="68">
        <v>475641.02</v>
      </c>
      <c r="J13" s="142">
        <v>632.38</v>
      </c>
      <c r="K13" s="142">
        <v>1818.73</v>
      </c>
      <c r="L13" s="142">
        <v>0.29255999999999999</v>
      </c>
      <c r="M13" s="143">
        <v>0</v>
      </c>
      <c r="N13" s="2"/>
      <c r="O13" s="76" t="s">
        <v>9</v>
      </c>
      <c r="P13" s="77">
        <v>17</v>
      </c>
      <c r="Q13" s="78">
        <f>AVERAGE(E10,E15,E20,E25,E30,E35,E40,E45,E50,E55,E60,E66,E71,E76,E81,E86,E91)</f>
        <v>11098562.94117647</v>
      </c>
      <c r="R13" s="78">
        <f>AVERAGE(G10,G15,G20,G25,G30,G35,G40,G45,G50,G55,G60,G66,G71,G76,G81,G86,G91)</f>
        <v>5893323</v>
      </c>
      <c r="S13" s="78">
        <f>AVERAGE(I10,I15,I20,I25,I30,I35,I40,I45,I50,I55,I60,I66,I71,I76,I81,I86,I91)</f>
        <v>1696648.9382352941</v>
      </c>
      <c r="T13" s="79">
        <f>AVERAGE(K10,K15,K20,K25,K30,K35,K40,K45,K50,K55,K60,K66,K71,K76,K81,K86,K91)</f>
        <v>3103.8100000000004</v>
      </c>
      <c r="U13" s="79">
        <f>AVERAGE(L10,L15,L20,L25,L30,L35,L40,L45,L50,L55,L60,L66,L71,L76,L81,L86,L91)</f>
        <v>0.28827588235294116</v>
      </c>
      <c r="V13" s="66">
        <f>SUM(M10,M15,M20,M25,M30,M35,M40,M45,M50,M55,M60,M66,M71,M76,M81,M86,M91)</f>
        <v>0</v>
      </c>
      <c r="W13" s="2"/>
      <c r="X13" s="97"/>
      <c r="AF13" s="108"/>
      <c r="AS13" s="108"/>
    </row>
    <row r="14" spans="1:45" ht="16" customHeight="1">
      <c r="A14" s="11" t="s">
        <v>13</v>
      </c>
      <c r="B14" s="11">
        <v>3</v>
      </c>
      <c r="C14" s="12">
        <v>82464021</v>
      </c>
      <c r="D14" s="10"/>
      <c r="E14" s="68">
        <v>3213932</v>
      </c>
      <c r="F14" s="68">
        <f t="shared" si="0"/>
        <v>1429956</v>
      </c>
      <c r="G14" s="68">
        <v>1783976</v>
      </c>
      <c r="H14" s="10"/>
      <c r="I14" s="68">
        <v>475571.6</v>
      </c>
      <c r="J14" s="142">
        <v>675.59</v>
      </c>
      <c r="K14" s="142">
        <v>1936.7</v>
      </c>
      <c r="L14" s="142">
        <v>0.26657999999999998</v>
      </c>
      <c r="M14" s="143">
        <v>0</v>
      </c>
      <c r="N14" s="2"/>
      <c r="O14" s="76" t="s">
        <v>86</v>
      </c>
      <c r="P14" s="77">
        <v>8</v>
      </c>
      <c r="Q14" s="78">
        <f>AVERAGE(E97,E101,E105,E109,E113,E117,E121,E125)</f>
        <v>777336.125</v>
      </c>
      <c r="R14" s="78">
        <f>AVERAGE(G97,G101,G105,G109,G113,G117,G121,G125)</f>
        <v>177176.375</v>
      </c>
      <c r="S14" s="78">
        <f>AVERAGE(I97,I101,I105,I109,I113,I117,I121,I125)</f>
        <v>107221.0475</v>
      </c>
      <c r="T14" s="79">
        <f>AVERAGE(K97,K101,K105,K109,K113,K117,K121,K125)</f>
        <v>225.29124999999999</v>
      </c>
      <c r="U14" s="79">
        <f>AVERAGE(L97,L101,L105,L109,L113,L117,L121,L125)</f>
        <v>0.61707875000000001</v>
      </c>
      <c r="V14" s="78">
        <f>SUM(M97,M101,M105,M109,M113,M117,M121,M125)</f>
        <v>0</v>
      </c>
      <c r="W14" s="2"/>
      <c r="X14" s="36"/>
      <c r="AF14" s="108"/>
      <c r="AS14" s="108"/>
    </row>
    <row r="15" spans="1:45" ht="16" customHeight="1">
      <c r="A15" s="17" t="s">
        <v>13</v>
      </c>
      <c r="B15" s="17" t="s">
        <v>93</v>
      </c>
      <c r="C15" s="18">
        <v>39561963</v>
      </c>
      <c r="D15" s="10"/>
      <c r="E15" s="69">
        <v>11114702</v>
      </c>
      <c r="F15" s="69">
        <f>E15-G15</f>
        <v>5159263</v>
      </c>
      <c r="G15" s="69">
        <v>5955439</v>
      </c>
      <c r="H15" s="10"/>
      <c r="I15" s="69">
        <v>1717783.87</v>
      </c>
      <c r="J15" s="70">
        <v>1365.71</v>
      </c>
      <c r="K15" s="70">
        <v>3102.89</v>
      </c>
      <c r="L15" s="70">
        <v>0.28843999999999997</v>
      </c>
      <c r="M15" s="71">
        <v>0</v>
      </c>
      <c r="N15" s="2"/>
      <c r="O15" s="2"/>
      <c r="P15" s="2"/>
      <c r="Q15" s="2"/>
      <c r="R15" s="2"/>
      <c r="S15" s="2"/>
      <c r="T15" s="2"/>
      <c r="U15" s="2"/>
      <c r="V15" s="2"/>
      <c r="W15" s="2"/>
      <c r="X15" s="40"/>
      <c r="AF15" s="108"/>
      <c r="AS15" s="108"/>
    </row>
    <row r="16" spans="1:45" ht="16" customHeight="1">
      <c r="A16" s="2"/>
      <c r="B16" s="2"/>
      <c r="C16" s="10"/>
      <c r="D16" s="10"/>
      <c r="E16" s="2"/>
      <c r="G16" s="2"/>
      <c r="H16" s="73"/>
      <c r="I16" s="73"/>
      <c r="J16" s="74"/>
      <c r="K16" s="74"/>
      <c r="L16" s="74"/>
      <c r="M16" s="72"/>
      <c r="N16" s="2"/>
      <c r="O16" s="2"/>
      <c r="P16" s="2"/>
      <c r="Q16" s="2"/>
      <c r="R16" s="2"/>
      <c r="S16" s="2"/>
      <c r="T16" s="2"/>
      <c r="U16" s="2"/>
      <c r="V16" s="2"/>
      <c r="W16" s="2"/>
      <c r="X16" s="40"/>
    </row>
    <row r="17" spans="1:45" ht="16" customHeight="1">
      <c r="A17" s="11" t="s">
        <v>14</v>
      </c>
      <c r="B17" s="11">
        <v>1</v>
      </c>
      <c r="C17" s="12">
        <v>113343656</v>
      </c>
      <c r="D17" s="10"/>
      <c r="E17" s="68">
        <v>4006671</v>
      </c>
      <c r="F17" s="68">
        <f t="shared" ref="F17:F19" si="1">E17-G17</f>
        <v>1943715</v>
      </c>
      <c r="G17" s="68">
        <v>2062956</v>
      </c>
      <c r="H17" s="10"/>
      <c r="I17" s="68">
        <v>593275.05000000005</v>
      </c>
      <c r="J17" s="142">
        <v>718.38</v>
      </c>
      <c r="K17" s="142">
        <v>2045.82</v>
      </c>
      <c r="L17" s="142">
        <v>0.28758</v>
      </c>
      <c r="M17" s="143">
        <v>0</v>
      </c>
      <c r="N17" s="2"/>
      <c r="O17" s="113"/>
      <c r="P17" s="114"/>
      <c r="Q17" s="115"/>
      <c r="R17" s="115"/>
      <c r="S17" s="115"/>
      <c r="T17" s="116"/>
      <c r="U17" s="116"/>
      <c r="V17" s="88"/>
      <c r="W17" s="2"/>
      <c r="X17" s="40"/>
      <c r="AF17" s="108"/>
      <c r="AS17" s="108"/>
    </row>
    <row r="18" spans="1:45" ht="16" customHeight="1">
      <c r="A18" s="11" t="s">
        <v>14</v>
      </c>
      <c r="B18" s="11">
        <v>2</v>
      </c>
      <c r="C18" s="12">
        <v>75890521</v>
      </c>
      <c r="D18" s="10"/>
      <c r="E18" s="68">
        <v>2187490</v>
      </c>
      <c r="F18" s="68">
        <f t="shared" si="1"/>
        <v>1146788</v>
      </c>
      <c r="G18" s="68">
        <v>1040702</v>
      </c>
      <c r="H18" s="10"/>
      <c r="I18" s="68">
        <v>314546.64</v>
      </c>
      <c r="J18" s="142">
        <v>526.94000000000005</v>
      </c>
      <c r="K18" s="142">
        <v>1378.06</v>
      </c>
      <c r="L18" s="142">
        <v>0.30224000000000001</v>
      </c>
      <c r="M18" s="143">
        <v>0</v>
      </c>
      <c r="N18" s="2"/>
      <c r="O18" s="2"/>
      <c r="P18" s="2"/>
      <c r="Q18" s="10"/>
      <c r="R18" s="10"/>
      <c r="S18" s="10"/>
      <c r="T18" s="9"/>
      <c r="U18" s="9"/>
      <c r="V18" s="10"/>
      <c r="W18" s="2"/>
      <c r="X18" s="40"/>
      <c r="AF18" s="108"/>
      <c r="AS18" s="108"/>
    </row>
    <row r="19" spans="1:45" ht="16" customHeight="1">
      <c r="A19" s="11" t="s">
        <v>14</v>
      </c>
      <c r="B19" s="11">
        <v>3</v>
      </c>
      <c r="C19" s="12">
        <v>81759541</v>
      </c>
      <c r="D19" s="10"/>
      <c r="E19" s="68">
        <v>2208576</v>
      </c>
      <c r="F19" s="68">
        <f t="shared" si="1"/>
        <v>1133382</v>
      </c>
      <c r="G19" s="68">
        <v>1075194</v>
      </c>
      <c r="H19" s="10"/>
      <c r="I19" s="68">
        <v>319434.3</v>
      </c>
      <c r="J19" s="142">
        <v>533.17999999999995</v>
      </c>
      <c r="K19" s="142">
        <v>1417.46</v>
      </c>
      <c r="L19" s="142">
        <v>0.29709000000000002</v>
      </c>
      <c r="M19" s="143">
        <v>0</v>
      </c>
      <c r="N19" s="2"/>
      <c r="O19" s="2"/>
      <c r="P19" s="2"/>
      <c r="Q19" s="2"/>
      <c r="R19" s="2"/>
      <c r="S19" s="2"/>
      <c r="T19" s="2"/>
      <c r="U19" s="2"/>
      <c r="V19" s="2"/>
      <c r="W19" s="2"/>
      <c r="X19" s="39"/>
      <c r="AF19" s="108"/>
      <c r="AS19" s="108"/>
    </row>
    <row r="20" spans="1:45" ht="16" customHeight="1">
      <c r="A20" s="17" t="s">
        <v>14</v>
      </c>
      <c r="B20" s="17" t="s">
        <v>93</v>
      </c>
      <c r="C20" s="18">
        <v>41769033</v>
      </c>
      <c r="D20" s="10"/>
      <c r="E20" s="69">
        <v>9845029</v>
      </c>
      <c r="F20" s="69">
        <f>E20-G20</f>
        <v>4956542</v>
      </c>
      <c r="G20" s="69">
        <v>4888487</v>
      </c>
      <c r="H20" s="10"/>
      <c r="I20" s="69">
        <v>1466152.64</v>
      </c>
      <c r="J20" s="70">
        <v>1149.67</v>
      </c>
      <c r="K20" s="70">
        <v>2976.8</v>
      </c>
      <c r="L20" s="70">
        <v>0.29992000000000002</v>
      </c>
      <c r="M20" s="71">
        <v>0</v>
      </c>
      <c r="N20" s="2"/>
      <c r="O20" s="2"/>
      <c r="P20" s="2"/>
      <c r="Q20" s="2"/>
      <c r="R20" s="2"/>
      <c r="S20" s="2"/>
      <c r="T20" s="2"/>
      <c r="U20" s="2"/>
      <c r="V20" s="2"/>
      <c r="W20" s="2"/>
      <c r="X20" s="97"/>
      <c r="AF20" s="108"/>
      <c r="AS20" s="108"/>
    </row>
    <row r="21" spans="1:45" ht="16" customHeight="1">
      <c r="A21" s="2"/>
      <c r="B21" s="2"/>
      <c r="C21" s="10"/>
      <c r="D21" s="10"/>
      <c r="E21" s="2"/>
      <c r="G21" s="2"/>
      <c r="H21" s="73"/>
      <c r="I21" s="73"/>
      <c r="J21" s="74"/>
      <c r="K21" s="74"/>
      <c r="L21" s="74"/>
      <c r="M21" s="72"/>
      <c r="N21" s="2"/>
      <c r="O21" s="2"/>
      <c r="P21" s="2"/>
      <c r="Q21" s="2"/>
      <c r="R21" s="2"/>
      <c r="S21" s="2"/>
      <c r="T21" s="2"/>
      <c r="U21" s="2"/>
      <c r="V21" s="2"/>
      <c r="W21" s="2"/>
      <c r="X21" s="36"/>
    </row>
    <row r="22" spans="1:45" ht="16" customHeight="1">
      <c r="A22" s="11" t="s">
        <v>15</v>
      </c>
      <c r="B22" s="11">
        <v>1</v>
      </c>
      <c r="C22" s="12">
        <v>98981837</v>
      </c>
      <c r="D22" s="10"/>
      <c r="E22" s="68">
        <v>4596903</v>
      </c>
      <c r="F22" s="68">
        <f t="shared" ref="F22:F24" si="2">E22-G22</f>
        <v>2160017</v>
      </c>
      <c r="G22" s="68">
        <v>2436886</v>
      </c>
      <c r="H22" s="10"/>
      <c r="I22" s="68">
        <v>691954.43</v>
      </c>
      <c r="J22" s="142">
        <v>782.89</v>
      </c>
      <c r="K22" s="142">
        <v>2228.84</v>
      </c>
      <c r="L22" s="142">
        <v>0.28394999999999998</v>
      </c>
      <c r="M22" s="143">
        <v>0</v>
      </c>
      <c r="N22" s="2"/>
      <c r="O22" s="2"/>
      <c r="P22" s="2"/>
      <c r="Q22" s="2"/>
      <c r="R22" s="2"/>
      <c r="S22" s="2"/>
      <c r="T22" s="2"/>
      <c r="U22" s="2"/>
      <c r="V22" s="2"/>
      <c r="W22" s="2"/>
      <c r="X22" s="37"/>
      <c r="AF22" s="108"/>
      <c r="AS22" s="108"/>
    </row>
    <row r="23" spans="1:45" ht="16" customHeight="1">
      <c r="A23" s="11" t="s">
        <v>15</v>
      </c>
      <c r="B23" s="11">
        <v>2</v>
      </c>
      <c r="C23" s="12">
        <v>37112446</v>
      </c>
      <c r="D23" s="10"/>
      <c r="E23" s="68">
        <v>960683</v>
      </c>
      <c r="F23" s="68">
        <f t="shared" si="2"/>
        <v>513824</v>
      </c>
      <c r="G23" s="68">
        <v>446859</v>
      </c>
      <c r="H23" s="10"/>
      <c r="I23" s="68">
        <v>135429.85999999999</v>
      </c>
      <c r="J23" s="142">
        <v>331.99</v>
      </c>
      <c r="K23" s="142">
        <v>938.08</v>
      </c>
      <c r="L23" s="142">
        <v>0.30307000000000001</v>
      </c>
      <c r="M23" s="143">
        <v>0</v>
      </c>
      <c r="N23" s="2"/>
      <c r="O23" s="2"/>
      <c r="P23" s="2"/>
      <c r="Q23" s="2"/>
      <c r="R23" s="2"/>
      <c r="S23" s="2"/>
      <c r="T23" s="2"/>
      <c r="U23" s="2"/>
      <c r="V23" s="2"/>
      <c r="W23" s="2"/>
      <c r="X23" s="37"/>
      <c r="AF23" s="108"/>
      <c r="AS23" s="108"/>
    </row>
    <row r="24" spans="1:45" ht="16" customHeight="1">
      <c r="A24" s="11" t="s">
        <v>15</v>
      </c>
      <c r="B24" s="11">
        <v>3</v>
      </c>
      <c r="C24" s="12">
        <v>83598112</v>
      </c>
      <c r="D24" s="10"/>
      <c r="E24" s="68">
        <v>2757092</v>
      </c>
      <c r="F24" s="68">
        <f t="shared" si="2"/>
        <v>1343623</v>
      </c>
      <c r="G24" s="68">
        <v>1413469</v>
      </c>
      <c r="H24" s="10"/>
      <c r="I24" s="68">
        <v>405421.54</v>
      </c>
      <c r="J24" s="142">
        <v>612.55999999999995</v>
      </c>
      <c r="K24" s="142">
        <v>1645.63</v>
      </c>
      <c r="L24" s="142">
        <v>0.28682999999999997</v>
      </c>
      <c r="M24" s="143">
        <v>0</v>
      </c>
      <c r="N24" s="2"/>
      <c r="O24" s="2"/>
      <c r="P24" s="2"/>
      <c r="Q24" s="2"/>
      <c r="R24" s="2"/>
      <c r="S24" s="2"/>
      <c r="T24" s="2"/>
      <c r="U24" s="2"/>
      <c r="V24" s="2"/>
      <c r="W24" s="2"/>
      <c r="X24" s="38"/>
      <c r="AF24" s="108"/>
      <c r="AS24" s="108"/>
    </row>
    <row r="25" spans="1:45" ht="16" customHeight="1">
      <c r="A25" s="17" t="s">
        <v>15</v>
      </c>
      <c r="B25" s="17" t="s">
        <v>93</v>
      </c>
      <c r="C25" s="18">
        <v>28879405</v>
      </c>
      <c r="D25" s="10"/>
      <c r="E25" s="69">
        <v>8204252</v>
      </c>
      <c r="F25" s="69">
        <f>E25-G25</f>
        <v>3851951</v>
      </c>
      <c r="G25" s="69">
        <v>4352301</v>
      </c>
      <c r="H25" s="10"/>
      <c r="I25" s="69">
        <v>1250365.7</v>
      </c>
      <c r="J25" s="70">
        <v>1114.54</v>
      </c>
      <c r="K25" s="70">
        <v>2783.16</v>
      </c>
      <c r="L25" s="70">
        <v>0.28728999999999999</v>
      </c>
      <c r="M25" s="71">
        <v>0</v>
      </c>
      <c r="N25" s="2"/>
      <c r="O25" s="2"/>
      <c r="P25" s="2"/>
      <c r="Q25" s="2"/>
      <c r="R25" s="2"/>
      <c r="S25" s="2"/>
      <c r="T25" s="2"/>
      <c r="U25" s="2"/>
      <c r="V25" s="2"/>
      <c r="W25" s="2"/>
      <c r="X25" s="37"/>
      <c r="AF25" s="108"/>
      <c r="AS25" s="108"/>
    </row>
    <row r="26" spans="1:45" ht="16" customHeight="1">
      <c r="A26" s="2"/>
      <c r="B26" s="2"/>
      <c r="C26" s="10"/>
      <c r="D26" s="10"/>
      <c r="E26" s="2"/>
      <c r="G26" s="2"/>
      <c r="H26" s="73"/>
      <c r="I26" s="73"/>
      <c r="J26" s="74"/>
      <c r="K26" s="74"/>
      <c r="L26" s="74"/>
      <c r="M26" s="72"/>
      <c r="N26" s="2"/>
      <c r="O26" s="72"/>
      <c r="P26" s="72"/>
      <c r="Q26" s="72"/>
      <c r="R26" s="72"/>
      <c r="S26" s="72"/>
      <c r="T26" s="72"/>
      <c r="U26" s="72"/>
      <c r="V26" s="72"/>
      <c r="W26" s="72"/>
      <c r="X26" s="84"/>
      <c r="Y26" s="83"/>
      <c r="Z26" s="83"/>
      <c r="AA26" s="83"/>
    </row>
    <row r="27" spans="1:45" ht="16" customHeight="1">
      <c r="A27" s="11" t="s">
        <v>16</v>
      </c>
      <c r="B27" s="11">
        <v>1</v>
      </c>
      <c r="C27" s="12">
        <v>99752869</v>
      </c>
      <c r="D27" s="10"/>
      <c r="E27" s="68">
        <v>4629935</v>
      </c>
      <c r="F27" s="68">
        <f t="shared" ref="F27:F29" si="3">E27-G27</f>
        <v>2099816</v>
      </c>
      <c r="G27" s="68">
        <v>2530119</v>
      </c>
      <c r="H27" s="10"/>
      <c r="I27" s="68">
        <v>711034.58</v>
      </c>
      <c r="J27" s="142">
        <v>797.84</v>
      </c>
      <c r="K27" s="142">
        <v>2280.02</v>
      </c>
      <c r="L27" s="142">
        <v>0.28103</v>
      </c>
      <c r="M27" s="143">
        <v>0</v>
      </c>
      <c r="N27" s="2"/>
      <c r="O27" s="2"/>
      <c r="P27" s="2"/>
      <c r="Q27" s="2"/>
      <c r="R27" s="2"/>
      <c r="S27" s="2"/>
      <c r="T27" s="2"/>
      <c r="U27" s="2"/>
      <c r="V27" s="2"/>
      <c r="W27" s="2"/>
      <c r="X27" s="97"/>
      <c r="AF27" s="108"/>
      <c r="AS27" s="108"/>
    </row>
    <row r="28" spans="1:45" ht="16" customHeight="1">
      <c r="A28" s="11" t="s">
        <v>16</v>
      </c>
      <c r="B28" s="11">
        <v>2</v>
      </c>
      <c r="C28" s="12">
        <v>89834402</v>
      </c>
      <c r="D28" s="10"/>
      <c r="E28" s="68">
        <v>4520732</v>
      </c>
      <c r="F28" s="68">
        <f t="shared" si="3"/>
        <v>2009256</v>
      </c>
      <c r="G28" s="68">
        <v>2511476</v>
      </c>
      <c r="H28" s="10"/>
      <c r="I28" s="68">
        <v>699986.46</v>
      </c>
      <c r="J28" s="142">
        <v>776.85</v>
      </c>
      <c r="K28" s="142">
        <v>2331.83</v>
      </c>
      <c r="L28" s="142">
        <v>0.27872000000000002</v>
      </c>
      <c r="M28" s="143">
        <v>0</v>
      </c>
      <c r="N28" s="2"/>
      <c r="O28" s="2"/>
      <c r="P28" s="2"/>
      <c r="Q28" s="2"/>
      <c r="R28" s="2"/>
      <c r="S28" s="2"/>
      <c r="T28" s="2"/>
      <c r="U28" s="2"/>
      <c r="V28" s="2"/>
      <c r="W28" s="2"/>
      <c r="X28" s="36"/>
      <c r="AF28" s="108"/>
      <c r="AS28" s="108"/>
    </row>
    <row r="29" spans="1:45" ht="16" customHeight="1">
      <c r="A29" s="11" t="s">
        <v>16</v>
      </c>
      <c r="B29" s="11">
        <v>3</v>
      </c>
      <c r="C29" s="12">
        <v>83227051</v>
      </c>
      <c r="D29" s="10"/>
      <c r="E29" s="68">
        <v>3686637</v>
      </c>
      <c r="F29" s="68">
        <f t="shared" si="3"/>
        <v>1739491</v>
      </c>
      <c r="G29" s="68">
        <v>1947146</v>
      </c>
      <c r="H29" s="10"/>
      <c r="I29" s="68">
        <v>556846.4</v>
      </c>
      <c r="J29" s="142">
        <v>703.94</v>
      </c>
      <c r="K29" s="142">
        <v>1975.04</v>
      </c>
      <c r="L29" s="142">
        <v>0.28598000000000001</v>
      </c>
      <c r="M29" s="143">
        <v>0</v>
      </c>
      <c r="N29" s="2"/>
      <c r="O29" s="2"/>
      <c r="P29" s="2"/>
      <c r="Q29" s="2"/>
      <c r="R29" s="2"/>
      <c r="S29" s="2"/>
      <c r="T29" s="2"/>
      <c r="U29" s="2"/>
      <c r="V29" s="2"/>
      <c r="W29" s="2"/>
      <c r="X29" s="109"/>
      <c r="AF29" s="108"/>
      <c r="AS29" s="108"/>
    </row>
    <row r="30" spans="1:45" ht="16" customHeight="1">
      <c r="A30" s="17" t="s">
        <v>16</v>
      </c>
      <c r="B30" s="17" t="s">
        <v>93</v>
      </c>
      <c r="C30" s="18">
        <v>42511287</v>
      </c>
      <c r="D30" s="10"/>
      <c r="E30" s="69">
        <v>12150138</v>
      </c>
      <c r="F30" s="69">
        <f>E30-G30</f>
        <v>5796175</v>
      </c>
      <c r="G30" s="69">
        <v>6353963</v>
      </c>
      <c r="H30" s="10"/>
      <c r="I30" s="69">
        <v>1879217.55</v>
      </c>
      <c r="J30" s="70">
        <v>1522.42</v>
      </c>
      <c r="K30" s="70">
        <v>2939.23</v>
      </c>
      <c r="L30" s="70">
        <v>0.29576000000000002</v>
      </c>
      <c r="M30" s="71">
        <v>0</v>
      </c>
      <c r="N30" s="2"/>
      <c r="O30" s="45"/>
      <c r="P30" s="45"/>
      <c r="Q30" s="45"/>
      <c r="R30" s="2"/>
      <c r="S30" s="2"/>
      <c r="T30" s="2"/>
      <c r="U30" s="2"/>
      <c r="V30" s="2"/>
      <c r="W30" s="2"/>
      <c r="X30" s="109"/>
      <c r="AF30" s="108"/>
      <c r="AS30" s="108"/>
    </row>
    <row r="31" spans="1:45" ht="16" customHeight="1">
      <c r="A31" s="2"/>
      <c r="B31" s="2"/>
      <c r="C31" s="10"/>
      <c r="D31" s="10"/>
      <c r="E31" s="72"/>
      <c r="G31" s="72"/>
      <c r="H31" s="73"/>
      <c r="I31" s="73"/>
      <c r="J31" s="74"/>
      <c r="K31" s="74"/>
      <c r="L31" s="74"/>
      <c r="M31" s="72"/>
      <c r="N31" s="2"/>
      <c r="O31" s="72"/>
      <c r="P31" s="72"/>
      <c r="Q31" s="72"/>
      <c r="R31" s="72"/>
      <c r="S31" s="72"/>
      <c r="T31" s="72"/>
      <c r="U31" s="72"/>
      <c r="V31" s="72"/>
      <c r="W31" s="72"/>
      <c r="X31" s="110"/>
      <c r="Y31" s="83"/>
      <c r="Z31" s="83"/>
      <c r="AA31" s="83"/>
      <c r="AF31" s="83"/>
      <c r="AS31" s="83"/>
    </row>
    <row r="32" spans="1:45" ht="16" customHeight="1">
      <c r="A32" s="11" t="s">
        <v>17</v>
      </c>
      <c r="B32" s="11">
        <v>1</v>
      </c>
      <c r="C32" s="12">
        <v>88459794</v>
      </c>
      <c r="D32" s="10"/>
      <c r="E32" s="68">
        <v>4015439</v>
      </c>
      <c r="F32" s="68">
        <f t="shared" ref="F32:F34" si="4">E32-G32</f>
        <v>1788337</v>
      </c>
      <c r="G32" s="68">
        <v>2227102</v>
      </c>
      <c r="H32" s="10"/>
      <c r="I32" s="68">
        <v>616901.22</v>
      </c>
      <c r="J32" s="142">
        <v>722.81</v>
      </c>
      <c r="K32" s="142">
        <v>2227.69</v>
      </c>
      <c r="L32" s="142">
        <v>0.27700000000000002</v>
      </c>
      <c r="M32" s="143">
        <v>0</v>
      </c>
      <c r="N32" s="2"/>
      <c r="O32" s="2"/>
      <c r="P32" s="2"/>
      <c r="Q32" s="2"/>
      <c r="R32" s="2"/>
      <c r="S32" s="2"/>
      <c r="T32" s="2"/>
      <c r="U32" s="2"/>
      <c r="V32" s="2"/>
      <c r="W32" s="2"/>
      <c r="X32" s="109"/>
      <c r="AF32" s="108"/>
      <c r="AS32" s="108"/>
    </row>
    <row r="33" spans="1:45" ht="16" customHeight="1">
      <c r="A33" s="11" t="s">
        <v>17</v>
      </c>
      <c r="B33" s="11">
        <v>2</v>
      </c>
      <c r="C33" s="12">
        <v>78265454</v>
      </c>
      <c r="D33" s="10"/>
      <c r="E33" s="68">
        <v>3754860</v>
      </c>
      <c r="F33" s="68">
        <f t="shared" si="4"/>
        <v>1676451</v>
      </c>
      <c r="G33" s="68">
        <v>2078409</v>
      </c>
      <c r="H33" s="10"/>
      <c r="I33" s="68">
        <v>572984.75</v>
      </c>
      <c r="J33" s="142">
        <v>730.28</v>
      </c>
      <c r="K33" s="142">
        <v>2061.44</v>
      </c>
      <c r="L33" s="142">
        <v>0.27567999999999998</v>
      </c>
      <c r="M33" s="143">
        <v>0</v>
      </c>
      <c r="N33" s="2"/>
      <c r="O33" s="2"/>
      <c r="P33" s="2"/>
      <c r="Q33" s="2"/>
      <c r="R33" s="2"/>
      <c r="S33" s="2"/>
      <c r="T33" s="2"/>
      <c r="U33" s="2"/>
      <c r="V33" s="2"/>
      <c r="W33" s="2"/>
      <c r="X33" s="111"/>
      <c r="AF33" s="108"/>
      <c r="AS33" s="108"/>
    </row>
    <row r="34" spans="1:45" ht="16" customHeight="1">
      <c r="A34" s="11" t="s">
        <v>17</v>
      </c>
      <c r="B34" s="11">
        <v>3</v>
      </c>
      <c r="C34" s="12">
        <v>78334300</v>
      </c>
      <c r="D34" s="10"/>
      <c r="E34" s="68">
        <v>2841315</v>
      </c>
      <c r="F34" s="68">
        <f t="shared" si="4"/>
        <v>1395138</v>
      </c>
      <c r="G34" s="68">
        <v>1446177</v>
      </c>
      <c r="H34" s="10"/>
      <c r="I34" s="68">
        <v>424888.16</v>
      </c>
      <c r="J34" s="142">
        <v>614.6</v>
      </c>
      <c r="K34" s="142">
        <v>1661.72</v>
      </c>
      <c r="L34" s="142">
        <v>0.29380000000000001</v>
      </c>
      <c r="M34" s="143">
        <v>0</v>
      </c>
      <c r="N34" s="2"/>
      <c r="O34" s="2"/>
      <c r="P34" s="2"/>
      <c r="Q34" s="2"/>
      <c r="R34" s="2"/>
      <c r="S34" s="2"/>
      <c r="T34" s="2"/>
      <c r="U34" s="2"/>
      <c r="V34" s="2"/>
      <c r="W34" s="2"/>
      <c r="X34" s="111"/>
      <c r="AF34" s="108"/>
      <c r="AS34" s="108"/>
    </row>
    <row r="35" spans="1:45" ht="16" customHeight="1">
      <c r="A35" s="17" t="s">
        <v>17</v>
      </c>
      <c r="B35" s="17" t="s">
        <v>93</v>
      </c>
      <c r="C35" s="18">
        <v>35691128</v>
      </c>
      <c r="D35" s="10"/>
      <c r="E35" s="69">
        <v>10085326</v>
      </c>
      <c r="F35" s="69">
        <f>E35-G35</f>
        <v>4776468</v>
      </c>
      <c r="G35" s="69">
        <v>5308858</v>
      </c>
      <c r="H35" s="10"/>
      <c r="I35" s="69">
        <v>1556257.72</v>
      </c>
      <c r="J35" s="70">
        <v>1284.8699999999999</v>
      </c>
      <c r="K35" s="70">
        <v>2920.61</v>
      </c>
      <c r="L35" s="70">
        <v>0.29314000000000001</v>
      </c>
      <c r="M35" s="71">
        <v>0</v>
      </c>
      <c r="N35" s="2"/>
      <c r="O35" s="2"/>
      <c r="P35" s="2"/>
      <c r="Q35" s="2"/>
      <c r="R35" s="2"/>
      <c r="S35" s="2"/>
      <c r="T35" s="2"/>
      <c r="U35" s="2"/>
      <c r="V35" s="2"/>
      <c r="W35" s="2"/>
      <c r="X35" s="111"/>
      <c r="AF35" s="108"/>
      <c r="AS35" s="108"/>
    </row>
    <row r="36" spans="1:45" ht="16" customHeight="1">
      <c r="A36" s="2"/>
      <c r="B36" s="2"/>
      <c r="C36" s="10"/>
      <c r="D36" s="10"/>
      <c r="E36" s="2"/>
      <c r="G36" s="2"/>
      <c r="H36" s="73"/>
      <c r="I36" s="73"/>
      <c r="J36" s="74"/>
      <c r="K36" s="74"/>
      <c r="L36" s="74"/>
      <c r="M36" s="72"/>
      <c r="N36" s="2"/>
      <c r="O36" s="72"/>
      <c r="P36" s="72"/>
      <c r="Q36" s="72"/>
      <c r="R36" s="72"/>
      <c r="S36" s="72"/>
      <c r="T36" s="72"/>
      <c r="U36" s="72"/>
      <c r="V36" s="72"/>
      <c r="W36" s="72"/>
      <c r="X36" s="112"/>
      <c r="Y36" s="83"/>
      <c r="Z36" s="83"/>
      <c r="AA36" s="83"/>
    </row>
    <row r="37" spans="1:45" ht="16" customHeight="1">
      <c r="A37" s="11" t="s">
        <v>18</v>
      </c>
      <c r="B37" s="11">
        <v>1</v>
      </c>
      <c r="C37" s="12">
        <v>81924095</v>
      </c>
      <c r="D37" s="10"/>
      <c r="E37" s="68">
        <v>4205397</v>
      </c>
      <c r="F37" s="68">
        <f t="shared" ref="F37:F39" si="5">E37-G37</f>
        <v>1824414</v>
      </c>
      <c r="G37" s="68">
        <v>2380983</v>
      </c>
      <c r="H37" s="10"/>
      <c r="I37" s="68">
        <v>649240.42000000004</v>
      </c>
      <c r="J37" s="142">
        <v>756.18</v>
      </c>
      <c r="K37" s="142">
        <v>2290.12</v>
      </c>
      <c r="L37" s="142">
        <v>0.27267999999999998</v>
      </c>
      <c r="M37" s="143">
        <v>0</v>
      </c>
      <c r="N37" s="2"/>
      <c r="O37" s="2"/>
      <c r="P37" s="2"/>
      <c r="Q37" s="2"/>
      <c r="R37" s="2"/>
      <c r="S37" s="2"/>
      <c r="T37" s="2"/>
      <c r="U37" s="2"/>
      <c r="V37" s="2"/>
      <c r="W37" s="2"/>
      <c r="X37" s="111"/>
      <c r="AF37" s="108"/>
      <c r="AS37" s="108"/>
    </row>
    <row r="38" spans="1:45" ht="16" customHeight="1">
      <c r="A38" s="11" t="s">
        <v>18</v>
      </c>
      <c r="B38" s="11">
        <v>2</v>
      </c>
      <c r="C38" s="12">
        <v>95982733</v>
      </c>
      <c r="D38" s="10"/>
      <c r="E38" s="68">
        <v>4227050</v>
      </c>
      <c r="F38" s="68">
        <f t="shared" si="5"/>
        <v>1835930</v>
      </c>
      <c r="G38" s="68">
        <v>2391120</v>
      </c>
      <c r="H38" s="10"/>
      <c r="I38" s="68">
        <v>644130.4</v>
      </c>
      <c r="J38" s="142">
        <v>753.86</v>
      </c>
      <c r="K38" s="142">
        <v>2317.39</v>
      </c>
      <c r="L38" s="142">
        <v>0.26938000000000001</v>
      </c>
      <c r="M38" s="143">
        <v>0</v>
      </c>
      <c r="N38" s="2"/>
      <c r="O38" s="2"/>
      <c r="P38" s="2"/>
      <c r="Q38" s="2"/>
      <c r="R38" s="2"/>
      <c r="S38" s="2"/>
      <c r="T38" s="2"/>
      <c r="U38" s="2"/>
      <c r="V38" s="2"/>
      <c r="W38" s="2"/>
      <c r="X38" s="111"/>
      <c r="AF38" s="108"/>
      <c r="AS38" s="108"/>
    </row>
    <row r="39" spans="1:45" ht="16" customHeight="1">
      <c r="A39" s="11" t="s">
        <v>18</v>
      </c>
      <c r="B39" s="11">
        <v>3</v>
      </c>
      <c r="C39" s="12">
        <v>63619172</v>
      </c>
      <c r="D39" s="10"/>
      <c r="E39" s="68">
        <v>2405864</v>
      </c>
      <c r="F39" s="68">
        <f t="shared" si="5"/>
        <v>1199155</v>
      </c>
      <c r="G39" s="68">
        <v>1206709</v>
      </c>
      <c r="H39" s="10"/>
      <c r="I39" s="68">
        <v>353479.75</v>
      </c>
      <c r="J39" s="142">
        <v>546.46</v>
      </c>
      <c r="K39" s="142">
        <v>1561.39</v>
      </c>
      <c r="L39" s="142">
        <v>0.29293000000000002</v>
      </c>
      <c r="M39" s="143">
        <v>0</v>
      </c>
      <c r="N39" s="2"/>
      <c r="O39" s="2"/>
      <c r="P39" s="2"/>
      <c r="Q39" s="2"/>
      <c r="R39" s="2"/>
      <c r="S39" s="2"/>
      <c r="T39" s="2"/>
      <c r="U39" s="2"/>
      <c r="V39" s="2"/>
      <c r="W39" s="2"/>
      <c r="X39" s="39"/>
      <c r="AF39" s="108"/>
      <c r="AS39" s="108"/>
    </row>
    <row r="40" spans="1:45" ht="16" customHeight="1">
      <c r="A40" s="17" t="s">
        <v>18</v>
      </c>
      <c r="B40" s="17" t="s">
        <v>93</v>
      </c>
      <c r="C40" s="18">
        <v>34555452</v>
      </c>
      <c r="D40" s="10"/>
      <c r="E40" s="69">
        <v>10194393</v>
      </c>
      <c r="F40" s="69">
        <f>E40-G40</f>
        <v>4727840</v>
      </c>
      <c r="G40" s="69">
        <v>5466553</v>
      </c>
      <c r="H40" s="10"/>
      <c r="I40" s="69">
        <v>1575024.92</v>
      </c>
      <c r="J40" s="70">
        <v>1266.74</v>
      </c>
      <c r="K40" s="70">
        <v>3072.09</v>
      </c>
      <c r="L40" s="70">
        <v>0.28811999999999999</v>
      </c>
      <c r="M40" s="71">
        <v>0</v>
      </c>
      <c r="N40" s="2"/>
      <c r="O40" s="2"/>
      <c r="P40" s="2"/>
      <c r="Q40" s="2"/>
      <c r="R40" s="2"/>
      <c r="S40" s="2"/>
      <c r="T40" s="2"/>
      <c r="U40" s="2"/>
      <c r="V40" s="2"/>
      <c r="W40" s="2"/>
      <c r="X40" s="39"/>
      <c r="AF40" s="108"/>
      <c r="AS40" s="108"/>
    </row>
    <row r="41" spans="1:45" ht="16" customHeight="1">
      <c r="A41" s="2"/>
      <c r="B41" s="2"/>
      <c r="C41" s="10"/>
      <c r="D41" s="10"/>
      <c r="E41" s="2"/>
      <c r="G41" s="2"/>
      <c r="H41" s="73"/>
      <c r="I41" s="73"/>
      <c r="J41" s="74"/>
      <c r="K41" s="74"/>
      <c r="L41" s="74"/>
      <c r="M41" s="72"/>
      <c r="N41" s="2"/>
      <c r="O41" s="72"/>
      <c r="P41" s="72"/>
      <c r="Q41" s="72"/>
      <c r="R41" s="72"/>
      <c r="S41" s="72"/>
      <c r="T41" s="72"/>
      <c r="U41" s="72"/>
      <c r="V41" s="72"/>
      <c r="W41" s="72"/>
      <c r="X41" s="84"/>
      <c r="Y41" s="83"/>
      <c r="Z41" s="83"/>
      <c r="AA41" s="83"/>
    </row>
    <row r="42" spans="1:45" ht="16" customHeight="1">
      <c r="A42" s="11" t="s">
        <v>19</v>
      </c>
      <c r="B42" s="11">
        <v>1</v>
      </c>
      <c r="C42" s="12">
        <v>61176840</v>
      </c>
      <c r="D42" s="10"/>
      <c r="E42" s="68">
        <v>3076631</v>
      </c>
      <c r="F42" s="68">
        <f t="shared" ref="F42:F44" si="6">E42-G42</f>
        <v>1406500</v>
      </c>
      <c r="G42" s="68">
        <v>1670131</v>
      </c>
      <c r="H42" s="10"/>
      <c r="I42" s="68">
        <v>465449.04</v>
      </c>
      <c r="J42" s="142">
        <v>647.22</v>
      </c>
      <c r="K42" s="142">
        <v>1861.31</v>
      </c>
      <c r="L42" s="142">
        <v>0.27868999999999999</v>
      </c>
      <c r="M42" s="143">
        <v>0</v>
      </c>
      <c r="N42" s="2"/>
      <c r="O42" s="2"/>
      <c r="P42" s="2"/>
      <c r="Q42" s="2"/>
      <c r="R42" s="2"/>
      <c r="S42" s="2"/>
      <c r="T42" s="2"/>
      <c r="U42" s="2"/>
      <c r="V42" s="2"/>
      <c r="W42" s="2"/>
      <c r="X42" s="39"/>
      <c r="AF42" s="108"/>
      <c r="AS42" s="108"/>
    </row>
    <row r="43" spans="1:45" ht="16" customHeight="1">
      <c r="A43" s="11" t="s">
        <v>19</v>
      </c>
      <c r="B43" s="11">
        <v>2</v>
      </c>
      <c r="C43" s="12">
        <v>67568388</v>
      </c>
      <c r="D43" s="10"/>
      <c r="E43" s="68">
        <v>3052849</v>
      </c>
      <c r="F43" s="68">
        <f t="shared" si="6"/>
        <v>1393724</v>
      </c>
      <c r="G43" s="68">
        <v>1659125</v>
      </c>
      <c r="H43" s="10"/>
      <c r="I43" s="68">
        <v>462328.88</v>
      </c>
      <c r="J43" s="142">
        <v>633.80999999999995</v>
      </c>
      <c r="K43" s="142">
        <v>1888.25</v>
      </c>
      <c r="L43" s="142">
        <v>0.27866000000000002</v>
      </c>
      <c r="M43" s="143">
        <v>0</v>
      </c>
      <c r="N43" s="2"/>
      <c r="O43" s="2"/>
      <c r="P43" s="2"/>
      <c r="Q43" s="2"/>
      <c r="R43" s="2"/>
      <c r="S43" s="2"/>
      <c r="T43" s="2"/>
      <c r="U43" s="2"/>
      <c r="V43" s="2"/>
      <c r="W43" s="2"/>
      <c r="X43" s="39"/>
      <c r="AF43" s="108"/>
      <c r="AS43" s="108"/>
    </row>
    <row r="44" spans="1:45" ht="16" customHeight="1">
      <c r="A44" s="11" t="s">
        <v>19</v>
      </c>
      <c r="B44" s="11">
        <v>3</v>
      </c>
      <c r="C44" s="12">
        <v>76188920</v>
      </c>
      <c r="D44" s="10"/>
      <c r="E44" s="68">
        <v>3782237</v>
      </c>
      <c r="F44" s="68">
        <f t="shared" si="6"/>
        <v>1845052</v>
      </c>
      <c r="G44" s="68">
        <v>1937185</v>
      </c>
      <c r="H44" s="10"/>
      <c r="I44" s="68">
        <v>571746.44999999995</v>
      </c>
      <c r="J44" s="142">
        <v>696.43</v>
      </c>
      <c r="K44" s="142">
        <v>1960.63</v>
      </c>
      <c r="L44" s="142">
        <v>0.29514000000000001</v>
      </c>
      <c r="M44" s="143">
        <v>0</v>
      </c>
      <c r="N44" s="2"/>
      <c r="O44" s="2"/>
      <c r="P44" s="2"/>
      <c r="Q44" s="2"/>
      <c r="R44" s="2"/>
      <c r="S44" s="2"/>
      <c r="T44" s="2"/>
      <c r="U44" s="2"/>
      <c r="V44" s="2"/>
      <c r="W44" s="2"/>
      <c r="X44" s="39"/>
      <c r="AF44" s="108"/>
      <c r="AS44" s="108"/>
    </row>
    <row r="45" spans="1:45" ht="16" customHeight="1">
      <c r="A45" s="17" t="s">
        <v>19</v>
      </c>
      <c r="B45" s="17" t="s">
        <v>93</v>
      </c>
      <c r="C45" s="18">
        <v>29782983</v>
      </c>
      <c r="D45" s="10"/>
      <c r="E45" s="69">
        <v>8870087</v>
      </c>
      <c r="F45" s="69">
        <f>E45-G45</f>
        <v>4158243</v>
      </c>
      <c r="G45" s="69">
        <v>4711844</v>
      </c>
      <c r="H45" s="10"/>
      <c r="I45" s="69">
        <v>1379003.32</v>
      </c>
      <c r="J45" s="70">
        <v>1216.6099999999999</v>
      </c>
      <c r="K45" s="70">
        <v>2739.45</v>
      </c>
      <c r="L45" s="70">
        <v>0.29266999999999999</v>
      </c>
      <c r="M45" s="71">
        <v>0</v>
      </c>
      <c r="N45" s="2"/>
      <c r="O45" s="2"/>
      <c r="P45" s="2"/>
      <c r="Q45" s="2"/>
      <c r="R45" s="2"/>
      <c r="S45" s="2"/>
      <c r="T45" s="2"/>
      <c r="U45" s="2"/>
      <c r="V45" s="2"/>
      <c r="W45" s="2"/>
      <c r="X45" s="39"/>
      <c r="AF45" s="108"/>
      <c r="AS45" s="108"/>
    </row>
    <row r="46" spans="1:45" ht="16" customHeight="1">
      <c r="A46" s="2"/>
      <c r="B46" s="2"/>
      <c r="C46" s="10"/>
      <c r="D46" s="10"/>
      <c r="E46" s="2"/>
      <c r="G46" s="2"/>
      <c r="H46" s="73"/>
      <c r="I46" s="73"/>
      <c r="J46" s="74"/>
      <c r="K46" s="74"/>
      <c r="L46" s="74"/>
      <c r="M46" s="72"/>
      <c r="N46" s="2"/>
      <c r="O46" s="72"/>
      <c r="P46" s="72"/>
      <c r="Q46" s="72"/>
      <c r="R46" s="72"/>
      <c r="S46" s="72"/>
      <c r="T46" s="72"/>
      <c r="U46" s="72"/>
      <c r="V46" s="72"/>
      <c r="W46" s="72"/>
      <c r="X46" s="84"/>
      <c r="Y46" s="83"/>
      <c r="Z46" s="83"/>
      <c r="AA46" s="83"/>
    </row>
    <row r="47" spans="1:45" ht="16" customHeight="1">
      <c r="A47" s="11" t="s">
        <v>20</v>
      </c>
      <c r="B47" s="11">
        <v>1</v>
      </c>
      <c r="C47" s="12">
        <v>113036808</v>
      </c>
      <c r="D47" s="10"/>
      <c r="E47" s="68">
        <v>3092674</v>
      </c>
      <c r="F47" s="68">
        <f t="shared" ref="F47:F49" si="7">E47-G47</f>
        <v>1494508</v>
      </c>
      <c r="G47" s="68">
        <v>1598166</v>
      </c>
      <c r="H47" s="10"/>
      <c r="I47" s="68">
        <v>459536.08</v>
      </c>
      <c r="J47" s="142">
        <v>625.37</v>
      </c>
      <c r="K47" s="142">
        <v>1820.72</v>
      </c>
      <c r="L47" s="142">
        <v>0.28754000000000002</v>
      </c>
      <c r="M47" s="143">
        <v>0</v>
      </c>
      <c r="N47" s="2"/>
      <c r="O47" s="2"/>
      <c r="P47" s="2"/>
      <c r="Q47" s="2"/>
      <c r="R47" s="2"/>
      <c r="S47" s="2"/>
      <c r="T47" s="2"/>
      <c r="U47" s="2"/>
      <c r="V47" s="2"/>
      <c r="W47" s="2"/>
      <c r="X47" s="39"/>
      <c r="AF47" s="108"/>
      <c r="AS47" s="108"/>
    </row>
    <row r="48" spans="1:45" ht="16" customHeight="1">
      <c r="A48" s="11" t="s">
        <v>20</v>
      </c>
      <c r="B48" s="11">
        <v>2</v>
      </c>
      <c r="C48" s="12">
        <v>114596892</v>
      </c>
      <c r="D48" s="10"/>
      <c r="E48" s="68">
        <v>3401433</v>
      </c>
      <c r="F48" s="68">
        <f t="shared" si="7"/>
        <v>1564565</v>
      </c>
      <c r="G48" s="68">
        <v>1836868</v>
      </c>
      <c r="H48" s="10"/>
      <c r="I48" s="68">
        <v>508664.47</v>
      </c>
      <c r="J48" s="142">
        <v>642.52</v>
      </c>
      <c r="K48" s="142">
        <v>2067.17</v>
      </c>
      <c r="L48" s="142">
        <v>0.27692</v>
      </c>
      <c r="M48" s="143">
        <v>0</v>
      </c>
      <c r="N48" s="2"/>
      <c r="O48" s="2"/>
      <c r="P48" s="2"/>
      <c r="Q48" s="2"/>
      <c r="R48" s="2"/>
      <c r="S48" s="2"/>
      <c r="T48" s="2"/>
      <c r="U48" s="2"/>
      <c r="V48" s="2"/>
      <c r="W48" s="2"/>
      <c r="X48" s="39"/>
      <c r="AF48" s="108"/>
      <c r="AS48" s="108"/>
    </row>
    <row r="49" spans="1:45" ht="16" customHeight="1">
      <c r="A49" s="11" t="s">
        <v>20</v>
      </c>
      <c r="B49" s="11">
        <v>3</v>
      </c>
      <c r="C49" s="12">
        <v>118523319</v>
      </c>
      <c r="D49" s="10"/>
      <c r="E49" s="68">
        <v>4060559</v>
      </c>
      <c r="F49" s="68">
        <f t="shared" si="7"/>
        <v>1834744</v>
      </c>
      <c r="G49" s="68">
        <v>2225815</v>
      </c>
      <c r="H49" s="10"/>
      <c r="I49" s="68">
        <v>611423.73</v>
      </c>
      <c r="J49" s="142">
        <v>741.43</v>
      </c>
      <c r="K49" s="142">
        <v>2177.41</v>
      </c>
      <c r="L49" s="142">
        <v>0.2747</v>
      </c>
      <c r="M49" s="143">
        <v>0</v>
      </c>
      <c r="N49" s="2"/>
      <c r="O49" s="2"/>
      <c r="P49" s="2"/>
      <c r="Q49" s="2"/>
      <c r="R49" s="2"/>
      <c r="S49" s="2"/>
      <c r="T49" s="2"/>
      <c r="U49" s="2"/>
      <c r="V49" s="2"/>
      <c r="W49" s="2"/>
      <c r="X49" s="39"/>
      <c r="AF49" s="108"/>
      <c r="AS49" s="108"/>
    </row>
    <row r="50" spans="1:45" ht="16" customHeight="1">
      <c r="A50" s="17" t="s">
        <v>20</v>
      </c>
      <c r="B50" s="17" t="s">
        <v>93</v>
      </c>
      <c r="C50" s="18">
        <v>46801760</v>
      </c>
      <c r="D50" s="10"/>
      <c r="E50" s="69">
        <v>11350218</v>
      </c>
      <c r="F50" s="69">
        <f>E50-G50</f>
        <v>5531861</v>
      </c>
      <c r="G50" s="69">
        <v>5818357</v>
      </c>
      <c r="H50" s="10"/>
      <c r="I50" s="69">
        <v>1714277.28</v>
      </c>
      <c r="J50" s="70">
        <v>1324.21</v>
      </c>
      <c r="K50" s="70">
        <v>3099.27</v>
      </c>
      <c r="L50" s="70">
        <v>0.29463</v>
      </c>
      <c r="M50" s="71">
        <v>0</v>
      </c>
      <c r="N50" s="2"/>
      <c r="O50" s="2"/>
      <c r="P50" s="2"/>
      <c r="Q50" s="2"/>
      <c r="R50" s="2"/>
      <c r="S50" s="2"/>
      <c r="T50" s="2"/>
      <c r="U50" s="2"/>
      <c r="V50" s="2"/>
      <c r="W50" s="2"/>
      <c r="X50" s="39"/>
      <c r="AF50" s="108"/>
      <c r="AS50" s="108"/>
    </row>
    <row r="51" spans="1:45" ht="16" customHeight="1">
      <c r="A51" s="2"/>
      <c r="B51" s="2"/>
      <c r="C51" s="10"/>
      <c r="D51" s="10"/>
      <c r="E51" s="2"/>
      <c r="G51" s="2"/>
      <c r="H51" s="73"/>
      <c r="I51" s="73"/>
      <c r="J51" s="74"/>
      <c r="K51" s="74"/>
      <c r="L51" s="74"/>
      <c r="M51" s="72"/>
      <c r="N51" s="2"/>
      <c r="O51" s="72"/>
      <c r="P51" s="72"/>
      <c r="Q51" s="72"/>
      <c r="R51" s="72"/>
      <c r="S51" s="72"/>
      <c r="T51" s="72"/>
      <c r="U51" s="72"/>
      <c r="V51" s="72"/>
      <c r="W51" s="72"/>
      <c r="X51" s="84"/>
      <c r="Y51" s="83"/>
      <c r="Z51" s="83"/>
      <c r="AA51" s="83"/>
    </row>
    <row r="52" spans="1:45" ht="16" customHeight="1">
      <c r="A52" s="11" t="s">
        <v>21</v>
      </c>
      <c r="B52" s="11">
        <v>1</v>
      </c>
      <c r="C52" s="12">
        <v>92530711</v>
      </c>
      <c r="D52" s="10"/>
      <c r="E52" s="68">
        <v>4077200</v>
      </c>
      <c r="F52" s="68">
        <f t="shared" ref="F52:F54" si="8">E52-G52</f>
        <v>1846822</v>
      </c>
      <c r="G52" s="68">
        <v>2230378</v>
      </c>
      <c r="H52" s="10"/>
      <c r="I52" s="68">
        <v>615266.01</v>
      </c>
      <c r="J52" s="142">
        <v>746.89</v>
      </c>
      <c r="K52" s="142">
        <v>2162.44</v>
      </c>
      <c r="L52" s="142">
        <v>0.27585999999999999</v>
      </c>
      <c r="M52" s="143">
        <v>0</v>
      </c>
      <c r="N52" s="2"/>
      <c r="O52" s="2"/>
      <c r="P52" s="2"/>
      <c r="Q52" s="2"/>
      <c r="R52" s="2"/>
      <c r="S52" s="2"/>
      <c r="T52" s="2"/>
      <c r="U52" s="2"/>
      <c r="V52" s="2"/>
      <c r="W52" s="2"/>
      <c r="X52" s="39"/>
      <c r="AF52" s="108"/>
      <c r="AS52" s="108"/>
    </row>
    <row r="53" spans="1:45" ht="16" customHeight="1">
      <c r="A53" s="11" t="s">
        <v>21</v>
      </c>
      <c r="B53" s="11">
        <v>2</v>
      </c>
      <c r="C53" s="12">
        <v>78641081</v>
      </c>
      <c r="D53" s="10"/>
      <c r="E53" s="68">
        <v>2979253</v>
      </c>
      <c r="F53" s="68">
        <f t="shared" si="8"/>
        <v>1347893</v>
      </c>
      <c r="G53" s="68">
        <v>1631360</v>
      </c>
      <c r="H53" s="10"/>
      <c r="I53" s="68">
        <v>442142.44</v>
      </c>
      <c r="J53" s="142">
        <v>616.99</v>
      </c>
      <c r="K53" s="142">
        <v>1927.45</v>
      </c>
      <c r="L53" s="142">
        <v>0.27102999999999999</v>
      </c>
      <c r="M53" s="143">
        <v>0</v>
      </c>
      <c r="N53" s="2"/>
      <c r="O53" s="2"/>
      <c r="P53" s="2"/>
      <c r="Q53" s="2"/>
      <c r="R53" s="2"/>
      <c r="S53" s="2"/>
      <c r="T53" s="2"/>
      <c r="U53" s="2"/>
      <c r="V53" s="2"/>
      <c r="W53" s="2"/>
      <c r="X53" s="39"/>
      <c r="AF53" s="108"/>
      <c r="AS53" s="108"/>
    </row>
    <row r="54" spans="1:45" ht="16" customHeight="1">
      <c r="A54" s="11" t="s">
        <v>21</v>
      </c>
      <c r="B54" s="11">
        <v>3</v>
      </c>
      <c r="C54" s="12">
        <v>111666340</v>
      </c>
      <c r="D54" s="10"/>
      <c r="E54" s="68">
        <v>4414056</v>
      </c>
      <c r="F54" s="68">
        <f t="shared" si="8"/>
        <v>1992439</v>
      </c>
      <c r="G54" s="68">
        <v>2421617</v>
      </c>
      <c r="H54" s="10"/>
      <c r="I54" s="68">
        <v>666145.66</v>
      </c>
      <c r="J54" s="142">
        <v>778.46</v>
      </c>
      <c r="K54" s="142">
        <v>2255.06</v>
      </c>
      <c r="L54" s="142">
        <v>0.27507999999999999</v>
      </c>
      <c r="M54" s="143">
        <v>0</v>
      </c>
      <c r="N54" s="2"/>
      <c r="O54" s="2"/>
      <c r="P54" s="2"/>
      <c r="Q54" s="2"/>
      <c r="R54" s="2"/>
      <c r="S54" s="2"/>
      <c r="T54" s="2"/>
      <c r="U54" s="2"/>
      <c r="V54" s="2"/>
      <c r="W54" s="2"/>
      <c r="X54" s="39"/>
      <c r="AF54" s="108"/>
      <c r="AS54" s="108"/>
    </row>
    <row r="55" spans="1:45" ht="16" customHeight="1">
      <c r="A55" s="17" t="s">
        <v>21</v>
      </c>
      <c r="B55" s="17" t="s">
        <v>93</v>
      </c>
      <c r="C55" s="18">
        <v>43889295</v>
      </c>
      <c r="D55" s="10"/>
      <c r="E55" s="69">
        <v>11260149</v>
      </c>
      <c r="F55" s="69">
        <f>E55-G55</f>
        <v>5102092</v>
      </c>
      <c r="G55" s="69">
        <v>6158057</v>
      </c>
      <c r="H55" s="10"/>
      <c r="I55" s="69">
        <v>1725240.11</v>
      </c>
      <c r="J55" s="70">
        <v>1377.13</v>
      </c>
      <c r="K55" s="70">
        <v>3218.89</v>
      </c>
      <c r="L55" s="70">
        <v>0.28016000000000002</v>
      </c>
      <c r="M55" s="71">
        <v>0</v>
      </c>
      <c r="N55" s="2"/>
      <c r="O55" s="2"/>
      <c r="P55" s="2"/>
      <c r="Q55" s="2"/>
      <c r="R55" s="2"/>
      <c r="S55" s="2"/>
      <c r="T55" s="2"/>
      <c r="U55" s="2"/>
      <c r="V55" s="2"/>
      <c r="W55" s="2"/>
      <c r="X55" s="39"/>
      <c r="AF55" s="108"/>
      <c r="AS55" s="108"/>
    </row>
    <row r="56" spans="1:45" ht="16" customHeight="1">
      <c r="A56" s="2"/>
      <c r="B56" s="2"/>
      <c r="C56" s="10"/>
      <c r="D56" s="10"/>
      <c r="E56" s="72"/>
      <c r="G56" s="72"/>
      <c r="H56" s="73"/>
      <c r="I56" s="73"/>
      <c r="J56" s="74"/>
      <c r="K56" s="74"/>
      <c r="L56" s="74"/>
      <c r="M56" s="72"/>
      <c r="N56" s="2"/>
      <c r="O56" s="72"/>
      <c r="P56" s="72"/>
      <c r="Q56" s="72"/>
      <c r="R56" s="72"/>
      <c r="S56" s="72"/>
      <c r="T56" s="72"/>
      <c r="U56" s="72"/>
      <c r="V56" s="72"/>
      <c r="W56" s="72"/>
      <c r="X56" s="84"/>
      <c r="Y56" s="83"/>
      <c r="Z56" s="83"/>
      <c r="AA56" s="83"/>
      <c r="AF56" s="83"/>
      <c r="AS56" s="83"/>
    </row>
    <row r="57" spans="1:45" ht="16" customHeight="1">
      <c r="A57" s="11" t="s">
        <v>22</v>
      </c>
      <c r="B57" s="11">
        <v>1</v>
      </c>
      <c r="C57" s="12">
        <v>92054282</v>
      </c>
      <c r="D57" s="10"/>
      <c r="E57" s="68">
        <v>2819504</v>
      </c>
      <c r="F57" s="68">
        <f t="shared" ref="F57:F59" si="9">E57-G57</f>
        <v>1372784</v>
      </c>
      <c r="G57" s="68">
        <v>1446720</v>
      </c>
      <c r="H57" s="10"/>
      <c r="I57" s="68">
        <v>412193.95</v>
      </c>
      <c r="J57" s="142">
        <v>598.86</v>
      </c>
      <c r="K57" s="142">
        <v>1727.5</v>
      </c>
      <c r="L57" s="142">
        <v>0.28492000000000001</v>
      </c>
      <c r="M57" s="143">
        <v>0</v>
      </c>
      <c r="N57" s="2"/>
      <c r="O57" s="2"/>
      <c r="P57" s="2"/>
      <c r="Q57" s="2"/>
      <c r="R57" s="2"/>
      <c r="S57" s="2"/>
      <c r="T57" s="2"/>
      <c r="U57" s="2"/>
      <c r="V57" s="2"/>
      <c r="W57" s="2"/>
      <c r="X57" s="39"/>
      <c r="AF57" s="108"/>
      <c r="AS57" s="108"/>
    </row>
    <row r="58" spans="1:45" ht="16" customHeight="1">
      <c r="A58" s="11" t="s">
        <v>22</v>
      </c>
      <c r="B58" s="11">
        <v>2</v>
      </c>
      <c r="C58" s="12">
        <v>101940011</v>
      </c>
      <c r="D58" s="10"/>
      <c r="E58" s="68">
        <v>3839965</v>
      </c>
      <c r="F58" s="68">
        <f t="shared" si="9"/>
        <v>1804935</v>
      </c>
      <c r="G58" s="68">
        <v>2035030</v>
      </c>
      <c r="H58" s="10"/>
      <c r="I58" s="68">
        <v>568949.18000000005</v>
      </c>
      <c r="J58" s="142">
        <v>715.55</v>
      </c>
      <c r="K58" s="142">
        <v>2048.88</v>
      </c>
      <c r="L58" s="142">
        <v>0.27958</v>
      </c>
      <c r="M58" s="143">
        <v>0</v>
      </c>
      <c r="N58" s="2"/>
      <c r="O58" s="2"/>
      <c r="P58" s="2"/>
      <c r="Q58" s="2"/>
      <c r="R58" s="2"/>
      <c r="S58" s="2"/>
      <c r="T58" s="2"/>
      <c r="U58" s="2"/>
      <c r="V58" s="2"/>
      <c r="W58" s="2"/>
      <c r="X58" s="39"/>
      <c r="AF58" s="108"/>
      <c r="AS58" s="108"/>
    </row>
    <row r="59" spans="1:45" ht="16" customHeight="1">
      <c r="A59" s="11" t="s">
        <v>22</v>
      </c>
      <c r="B59" s="11">
        <v>3</v>
      </c>
      <c r="C59" s="12">
        <v>122700551</v>
      </c>
      <c r="D59" s="10"/>
      <c r="E59" s="68">
        <v>4575158</v>
      </c>
      <c r="F59" s="68">
        <f t="shared" si="9"/>
        <v>2148329</v>
      </c>
      <c r="G59" s="68">
        <v>2426829</v>
      </c>
      <c r="H59" s="10"/>
      <c r="I59" s="68">
        <v>681969.52</v>
      </c>
      <c r="J59" s="142">
        <v>728.49</v>
      </c>
      <c r="K59" s="142">
        <v>2395.19</v>
      </c>
      <c r="L59" s="142">
        <v>0.28100999999999998</v>
      </c>
      <c r="M59" s="143">
        <v>0</v>
      </c>
      <c r="N59" s="2"/>
      <c r="O59" s="2"/>
      <c r="P59" s="2"/>
      <c r="Q59" s="2"/>
      <c r="R59" s="2"/>
      <c r="S59" s="2"/>
      <c r="T59" s="2"/>
      <c r="U59" s="2"/>
      <c r="V59" s="2"/>
      <c r="W59" s="2"/>
      <c r="X59" s="39"/>
      <c r="AF59" s="108"/>
      <c r="AS59" s="108"/>
    </row>
    <row r="60" spans="1:45" ht="16" customHeight="1">
      <c r="A60" s="17" t="s">
        <v>22</v>
      </c>
      <c r="B60" s="17" t="s">
        <v>93</v>
      </c>
      <c r="C60" s="18">
        <v>54227919</v>
      </c>
      <c r="D60" s="10"/>
      <c r="E60" s="69">
        <v>11795820</v>
      </c>
      <c r="F60" s="69">
        <f>E60-G60</f>
        <v>4950821</v>
      </c>
      <c r="G60" s="69">
        <v>6844999</v>
      </c>
      <c r="H60" s="10"/>
      <c r="I60" s="69">
        <v>1791007.49</v>
      </c>
      <c r="J60" s="70">
        <v>1396.96</v>
      </c>
      <c r="K60" s="70">
        <v>3617.85</v>
      </c>
      <c r="L60" s="70">
        <v>0.26164999999999999</v>
      </c>
      <c r="M60" s="71">
        <v>0</v>
      </c>
      <c r="N60" s="2"/>
      <c r="O60" s="2"/>
      <c r="P60" s="2"/>
      <c r="Q60" s="2"/>
      <c r="R60" s="2"/>
      <c r="S60" s="2"/>
      <c r="T60" s="2"/>
      <c r="U60" s="2"/>
      <c r="V60" s="2"/>
      <c r="W60" s="2"/>
      <c r="X60" s="39"/>
      <c r="AF60" s="108"/>
      <c r="AS60" s="108"/>
    </row>
    <row r="61" spans="1:45" ht="16" customHeight="1">
      <c r="A61" s="2"/>
      <c r="B61" s="2"/>
      <c r="C61" s="10"/>
      <c r="D61" s="10"/>
      <c r="E61" s="2"/>
      <c r="G61" s="2"/>
      <c r="H61" s="73"/>
      <c r="I61" s="73"/>
      <c r="J61" s="74"/>
      <c r="K61" s="74"/>
      <c r="L61" s="74"/>
      <c r="M61" s="72"/>
      <c r="N61" s="2"/>
      <c r="O61" s="72"/>
      <c r="P61" s="72"/>
      <c r="Q61" s="72"/>
      <c r="R61" s="72"/>
      <c r="S61" s="72"/>
      <c r="T61" s="72"/>
      <c r="U61" s="72"/>
      <c r="V61" s="72"/>
      <c r="W61" s="72"/>
      <c r="X61" s="84"/>
      <c r="Y61" s="83"/>
      <c r="Z61" s="83"/>
      <c r="AA61" s="83"/>
    </row>
    <row r="62" spans="1:45" ht="16" customHeight="1">
      <c r="A62" s="11" t="s">
        <v>23</v>
      </c>
      <c r="B62" s="11">
        <v>1</v>
      </c>
      <c r="C62" s="12">
        <v>96360790</v>
      </c>
      <c r="D62" s="10"/>
      <c r="E62" s="68">
        <v>2995690</v>
      </c>
      <c r="F62" s="68">
        <f t="shared" ref="F62:F65" si="10">E62-G62</f>
        <v>1444643</v>
      </c>
      <c r="G62" s="68">
        <v>1551047</v>
      </c>
      <c r="H62" s="10"/>
      <c r="I62" s="68">
        <v>446974.27</v>
      </c>
      <c r="J62" s="142">
        <v>616.49</v>
      </c>
      <c r="K62" s="142">
        <v>1790.91</v>
      </c>
      <c r="L62" s="142">
        <v>0.28817999999999999</v>
      </c>
      <c r="M62" s="143">
        <v>0</v>
      </c>
      <c r="N62" s="2"/>
      <c r="O62" s="2"/>
      <c r="P62" s="2"/>
      <c r="Q62" s="2"/>
      <c r="R62" s="2"/>
      <c r="S62" s="2"/>
      <c r="T62" s="2"/>
      <c r="U62" s="2"/>
      <c r="V62" s="2"/>
      <c r="W62" s="2"/>
      <c r="X62" s="39"/>
      <c r="AF62" s="108"/>
      <c r="AS62" s="108"/>
    </row>
    <row r="63" spans="1:45" ht="16" customHeight="1">
      <c r="A63" s="11" t="s">
        <v>23</v>
      </c>
      <c r="B63" s="11">
        <v>2</v>
      </c>
      <c r="C63" s="12">
        <v>85147294</v>
      </c>
      <c r="D63" s="10"/>
      <c r="E63" s="68">
        <v>3054711</v>
      </c>
      <c r="F63" s="68">
        <f t="shared" si="10"/>
        <v>1475618</v>
      </c>
      <c r="G63" s="68">
        <v>1579093</v>
      </c>
      <c r="H63" s="10"/>
      <c r="I63" s="68">
        <v>457577.26</v>
      </c>
      <c r="J63" s="142">
        <v>628.69000000000005</v>
      </c>
      <c r="K63" s="142">
        <v>1783.88</v>
      </c>
      <c r="L63" s="142">
        <v>0.28977000000000003</v>
      </c>
      <c r="M63" s="143">
        <v>0</v>
      </c>
      <c r="N63" s="2"/>
      <c r="O63" s="2"/>
      <c r="P63" s="2"/>
      <c r="Q63" s="2"/>
      <c r="R63" s="2"/>
      <c r="S63" s="2"/>
      <c r="T63" s="2"/>
      <c r="U63" s="2"/>
      <c r="V63" s="2"/>
      <c r="W63" s="2"/>
      <c r="X63" s="39"/>
      <c r="AF63" s="108"/>
      <c r="AS63" s="108"/>
    </row>
    <row r="64" spans="1:45" ht="16" customHeight="1">
      <c r="A64" s="11" t="s">
        <v>23</v>
      </c>
      <c r="B64" s="11">
        <v>3</v>
      </c>
      <c r="C64" s="12">
        <v>111287048</v>
      </c>
      <c r="D64" s="10"/>
      <c r="E64" s="68">
        <v>3275277</v>
      </c>
      <c r="F64" s="68">
        <f t="shared" si="10"/>
        <v>1551327</v>
      </c>
      <c r="G64" s="68">
        <v>1723950</v>
      </c>
      <c r="H64" s="10"/>
      <c r="I64" s="68">
        <v>489903.09</v>
      </c>
      <c r="J64" s="142">
        <v>652.29</v>
      </c>
      <c r="K64" s="142">
        <v>1891.87</v>
      </c>
      <c r="L64" s="142">
        <v>0.28416999999999998</v>
      </c>
      <c r="M64" s="143">
        <v>0</v>
      </c>
      <c r="N64" s="2"/>
      <c r="O64" s="2"/>
      <c r="P64" s="2"/>
      <c r="Q64" s="2"/>
      <c r="R64" s="2"/>
      <c r="S64" s="2"/>
      <c r="T64" s="2"/>
      <c r="U64" s="2"/>
      <c r="V64" s="2"/>
      <c r="W64" s="2"/>
      <c r="X64" s="39"/>
      <c r="AF64" s="108"/>
      <c r="AS64" s="108"/>
    </row>
    <row r="65" spans="1:45" ht="16" customHeight="1">
      <c r="A65" s="11" t="s">
        <v>23</v>
      </c>
      <c r="B65" s="11">
        <v>4</v>
      </c>
      <c r="C65" s="12">
        <v>117802261</v>
      </c>
      <c r="D65" s="10"/>
      <c r="E65" s="68">
        <v>4159180</v>
      </c>
      <c r="F65" s="68">
        <f t="shared" si="10"/>
        <v>1868628</v>
      </c>
      <c r="G65" s="68">
        <v>2290552</v>
      </c>
      <c r="H65" s="10"/>
      <c r="I65" s="68">
        <v>627912.72</v>
      </c>
      <c r="J65" s="142">
        <v>751.44</v>
      </c>
      <c r="K65" s="142">
        <v>2212.61</v>
      </c>
      <c r="L65" s="142">
        <v>0.27412999999999998</v>
      </c>
      <c r="M65" s="143">
        <v>0</v>
      </c>
      <c r="N65" s="2"/>
      <c r="O65" s="2"/>
      <c r="P65" s="2"/>
      <c r="Q65" s="2"/>
      <c r="R65" s="2"/>
      <c r="S65" s="2"/>
      <c r="T65" s="2"/>
      <c r="U65" s="2"/>
      <c r="V65" s="2"/>
      <c r="W65" s="2"/>
      <c r="X65" s="39"/>
      <c r="AF65" s="108"/>
      <c r="AS65" s="108"/>
    </row>
    <row r="66" spans="1:45" ht="16" customHeight="1">
      <c r="A66" s="17" t="s">
        <v>23</v>
      </c>
      <c r="B66" s="17" t="s">
        <v>93</v>
      </c>
      <c r="C66" s="18">
        <v>63137205</v>
      </c>
      <c r="D66" s="10"/>
      <c r="E66" s="69">
        <v>14614815</v>
      </c>
      <c r="F66" s="69">
        <f>E66-G66</f>
        <v>7284476</v>
      </c>
      <c r="G66" s="69">
        <v>7330339</v>
      </c>
      <c r="H66" s="10"/>
      <c r="I66" s="69">
        <v>2211437.86</v>
      </c>
      <c r="J66" s="70">
        <v>1612.08</v>
      </c>
      <c r="K66" s="70">
        <v>3175.34</v>
      </c>
      <c r="L66" s="70">
        <v>0.30168</v>
      </c>
      <c r="M66" s="71">
        <v>0</v>
      </c>
      <c r="N66" s="2"/>
      <c r="O66" s="2"/>
      <c r="P66" s="2"/>
      <c r="Q66" s="2"/>
      <c r="R66" s="2"/>
      <c r="S66" s="2"/>
      <c r="T66" s="2"/>
      <c r="U66" s="2"/>
      <c r="V66" s="2"/>
      <c r="W66" s="2"/>
      <c r="X66" s="39"/>
      <c r="AF66" s="108"/>
      <c r="AS66" s="108"/>
    </row>
    <row r="67" spans="1:45" ht="16" customHeight="1">
      <c r="A67" s="2"/>
      <c r="B67" s="2"/>
      <c r="C67" s="10"/>
      <c r="D67" s="10"/>
      <c r="E67" s="2"/>
      <c r="G67" s="2"/>
      <c r="H67" s="73"/>
      <c r="I67" s="73"/>
      <c r="J67" s="74"/>
      <c r="K67" s="74"/>
      <c r="L67" s="74"/>
      <c r="M67" s="72"/>
      <c r="N67" s="2"/>
      <c r="O67" s="72"/>
      <c r="P67" s="72"/>
      <c r="Q67" s="72"/>
      <c r="R67" s="72"/>
      <c r="S67" s="72"/>
      <c r="T67" s="72"/>
      <c r="U67" s="72"/>
      <c r="V67" s="72"/>
      <c r="W67" s="72"/>
      <c r="X67" s="84"/>
      <c r="Y67" s="83"/>
      <c r="Z67" s="83"/>
      <c r="AA67" s="83"/>
    </row>
    <row r="68" spans="1:45" ht="16" customHeight="1">
      <c r="A68" s="11" t="s">
        <v>24</v>
      </c>
      <c r="B68" s="11">
        <v>1</v>
      </c>
      <c r="C68" s="12">
        <v>104858746</v>
      </c>
      <c r="D68" s="10"/>
      <c r="E68" s="68">
        <v>3523288</v>
      </c>
      <c r="F68" s="68">
        <f t="shared" ref="F68:F70" si="11">E68-G68</f>
        <v>1463121</v>
      </c>
      <c r="G68" s="68">
        <v>2060167</v>
      </c>
      <c r="H68" s="10"/>
      <c r="I68" s="68">
        <v>531378.85</v>
      </c>
      <c r="J68" s="142">
        <v>683.02</v>
      </c>
      <c r="K68" s="142">
        <v>2238.29</v>
      </c>
      <c r="L68" s="142">
        <v>0.25792999999999999</v>
      </c>
      <c r="M68" s="143">
        <v>0</v>
      </c>
      <c r="N68" s="2"/>
      <c r="O68" s="2"/>
      <c r="P68" s="2"/>
      <c r="Q68" s="2"/>
      <c r="R68" s="2"/>
      <c r="S68" s="2"/>
      <c r="T68" s="2"/>
      <c r="U68" s="2"/>
      <c r="V68" s="2"/>
      <c r="W68" s="2"/>
      <c r="X68" s="39"/>
      <c r="AF68" s="108"/>
      <c r="AS68" s="108"/>
    </row>
    <row r="69" spans="1:45" ht="16" customHeight="1">
      <c r="A69" s="11" t="s">
        <v>24</v>
      </c>
      <c r="B69" s="11">
        <v>2</v>
      </c>
      <c r="C69" s="12">
        <v>114159653</v>
      </c>
      <c r="D69" s="10"/>
      <c r="E69" s="68">
        <v>4488930</v>
      </c>
      <c r="F69" s="68">
        <f t="shared" si="11"/>
        <v>2013842</v>
      </c>
      <c r="G69" s="68">
        <v>2475088</v>
      </c>
      <c r="H69" s="10"/>
      <c r="I69" s="68">
        <v>681555.29</v>
      </c>
      <c r="J69" s="142">
        <v>795.29</v>
      </c>
      <c r="K69" s="142">
        <v>2255.21</v>
      </c>
      <c r="L69" s="142">
        <v>0.27537</v>
      </c>
      <c r="M69" s="143">
        <v>0</v>
      </c>
      <c r="N69" s="2"/>
      <c r="O69" s="2"/>
      <c r="P69" s="2"/>
      <c r="Q69" s="2"/>
      <c r="R69" s="2"/>
      <c r="S69" s="2"/>
      <c r="T69" s="2"/>
      <c r="U69" s="2"/>
      <c r="V69" s="2"/>
      <c r="W69" s="2"/>
      <c r="X69" s="39"/>
      <c r="AF69" s="108"/>
      <c r="AS69" s="108"/>
    </row>
    <row r="70" spans="1:45" ht="16" customHeight="1">
      <c r="A70" s="11" t="s">
        <v>24</v>
      </c>
      <c r="B70" s="11">
        <v>3</v>
      </c>
      <c r="C70" s="12">
        <v>122577623</v>
      </c>
      <c r="D70" s="10"/>
      <c r="E70" s="68">
        <v>4748888</v>
      </c>
      <c r="F70" s="68">
        <f t="shared" si="11"/>
        <v>2065236</v>
      </c>
      <c r="G70" s="68">
        <v>2683652</v>
      </c>
      <c r="H70" s="10"/>
      <c r="I70" s="68">
        <v>722597.25</v>
      </c>
      <c r="J70" s="142">
        <v>803.32</v>
      </c>
      <c r="K70" s="142">
        <v>2441.1799999999998</v>
      </c>
      <c r="L70" s="142">
        <v>0.26926</v>
      </c>
      <c r="M70" s="143">
        <v>0</v>
      </c>
      <c r="N70" s="2"/>
      <c r="O70" s="2"/>
      <c r="P70" s="2"/>
      <c r="Q70" s="2"/>
      <c r="R70" s="2"/>
      <c r="S70" s="2"/>
      <c r="T70" s="2"/>
      <c r="U70" s="2"/>
      <c r="V70" s="2"/>
      <c r="W70" s="2"/>
      <c r="X70" s="39"/>
      <c r="AF70" s="108"/>
      <c r="AS70" s="108"/>
    </row>
    <row r="71" spans="1:45" ht="16" customHeight="1">
      <c r="A71" s="17" t="s">
        <v>24</v>
      </c>
      <c r="B71" s="17" t="s">
        <v>93</v>
      </c>
      <c r="C71" s="18">
        <v>53752029</v>
      </c>
      <c r="D71" s="10"/>
      <c r="E71" s="69">
        <v>13195570</v>
      </c>
      <c r="F71" s="69">
        <f>E71-G71</f>
        <v>6061984</v>
      </c>
      <c r="G71" s="69">
        <v>7133586</v>
      </c>
      <c r="H71" s="10"/>
      <c r="I71" s="69">
        <v>2014500.93</v>
      </c>
      <c r="J71" s="70">
        <v>1486.36</v>
      </c>
      <c r="K71" s="70">
        <v>3444.04</v>
      </c>
      <c r="L71" s="70">
        <v>0.28239999999999998</v>
      </c>
      <c r="M71" s="71">
        <v>0</v>
      </c>
      <c r="N71" s="2"/>
      <c r="O71" s="2"/>
      <c r="P71" s="2"/>
      <c r="Q71" s="2"/>
      <c r="R71" s="2"/>
      <c r="S71" s="2"/>
      <c r="T71" s="2"/>
      <c r="U71" s="2"/>
      <c r="V71" s="2"/>
      <c r="W71" s="2"/>
      <c r="X71" s="39"/>
      <c r="AF71" s="108"/>
      <c r="AS71" s="108"/>
    </row>
    <row r="72" spans="1:45" ht="16" customHeight="1">
      <c r="A72" s="2"/>
      <c r="B72" s="2"/>
      <c r="C72" s="10"/>
      <c r="D72" s="10"/>
      <c r="E72" s="2"/>
      <c r="G72" s="2"/>
      <c r="H72" s="73"/>
      <c r="I72" s="73"/>
      <c r="J72" s="74"/>
      <c r="K72" s="74"/>
      <c r="L72" s="74"/>
      <c r="M72" s="72"/>
      <c r="N72" s="2"/>
      <c r="O72" s="72"/>
      <c r="P72" s="72"/>
      <c r="Q72" s="72"/>
      <c r="R72" s="72"/>
      <c r="S72" s="72"/>
      <c r="T72" s="72"/>
      <c r="U72" s="72"/>
      <c r="V72" s="72"/>
      <c r="W72" s="72"/>
      <c r="X72" s="84"/>
      <c r="Y72" s="83"/>
      <c r="Z72" s="83"/>
      <c r="AA72" s="83"/>
    </row>
    <row r="73" spans="1:45" ht="16" customHeight="1">
      <c r="A73" s="11" t="s">
        <v>25</v>
      </c>
      <c r="B73" s="11">
        <v>1</v>
      </c>
      <c r="C73" s="12">
        <v>118300752</v>
      </c>
      <c r="D73" s="10"/>
      <c r="E73" s="68">
        <v>3551320</v>
      </c>
      <c r="F73" s="68">
        <f t="shared" ref="F73:F75" si="12">E73-G73</f>
        <v>1641005</v>
      </c>
      <c r="G73" s="68">
        <v>1910315</v>
      </c>
      <c r="H73" s="10"/>
      <c r="I73" s="68">
        <v>532890.48</v>
      </c>
      <c r="J73" s="142">
        <v>673.16</v>
      </c>
      <c r="K73" s="142">
        <v>2046.22</v>
      </c>
      <c r="L73" s="142">
        <v>0.27894999999999998</v>
      </c>
      <c r="M73" s="143">
        <v>0</v>
      </c>
      <c r="N73" s="2"/>
      <c r="O73" s="2"/>
      <c r="P73" s="2"/>
      <c r="Q73" s="2"/>
      <c r="R73" s="2"/>
      <c r="S73" s="2"/>
      <c r="T73" s="2"/>
      <c r="U73" s="2"/>
      <c r="V73" s="2"/>
      <c r="W73" s="2"/>
      <c r="X73" s="39"/>
      <c r="AF73" s="108"/>
      <c r="AS73" s="108"/>
    </row>
    <row r="74" spans="1:45" ht="16" customHeight="1">
      <c r="A74" s="11" t="s">
        <v>25</v>
      </c>
      <c r="B74" s="11">
        <v>2</v>
      </c>
      <c r="C74" s="12">
        <v>85918609</v>
      </c>
      <c r="D74" s="10"/>
      <c r="E74" s="68">
        <v>2891409</v>
      </c>
      <c r="F74" s="68">
        <f t="shared" si="12"/>
        <v>1334030</v>
      </c>
      <c r="G74" s="68">
        <v>1557379</v>
      </c>
      <c r="H74" s="10"/>
      <c r="I74" s="68">
        <v>432916.25</v>
      </c>
      <c r="J74" s="142">
        <v>594.5</v>
      </c>
      <c r="K74" s="142">
        <v>1891.43</v>
      </c>
      <c r="L74" s="142">
        <v>0.27798</v>
      </c>
      <c r="M74" s="143">
        <v>0</v>
      </c>
      <c r="N74" s="2"/>
      <c r="O74" s="2"/>
      <c r="P74" s="2"/>
      <c r="Q74" s="2"/>
      <c r="R74" s="2"/>
      <c r="S74" s="2"/>
      <c r="T74" s="2"/>
      <c r="U74" s="2"/>
      <c r="V74" s="2"/>
      <c r="W74" s="2"/>
      <c r="X74" s="39"/>
      <c r="AF74" s="108"/>
      <c r="AS74" s="108"/>
    </row>
    <row r="75" spans="1:45" ht="16" customHeight="1">
      <c r="A75" s="11" t="s">
        <v>25</v>
      </c>
      <c r="B75" s="11">
        <v>3</v>
      </c>
      <c r="C75" s="12">
        <v>111338787</v>
      </c>
      <c r="D75" s="10"/>
      <c r="E75" s="68">
        <v>4711145</v>
      </c>
      <c r="F75" s="68">
        <f t="shared" si="12"/>
        <v>2092277</v>
      </c>
      <c r="G75" s="68">
        <v>2618868</v>
      </c>
      <c r="H75" s="10"/>
      <c r="I75" s="68">
        <v>716994.21</v>
      </c>
      <c r="J75" s="142">
        <v>831.55</v>
      </c>
      <c r="K75" s="142">
        <v>2287.16</v>
      </c>
      <c r="L75" s="142">
        <v>0.27378000000000002</v>
      </c>
      <c r="M75" s="143">
        <v>0</v>
      </c>
      <c r="N75" s="2"/>
      <c r="O75" s="2"/>
      <c r="P75" s="2"/>
      <c r="Q75" s="2"/>
      <c r="R75" s="2"/>
      <c r="S75" s="2"/>
      <c r="T75" s="2"/>
      <c r="U75" s="2"/>
      <c r="V75" s="2"/>
      <c r="W75" s="2"/>
      <c r="X75" s="39"/>
      <c r="AF75" s="108"/>
      <c r="AS75" s="108"/>
    </row>
    <row r="76" spans="1:45" ht="16" customHeight="1">
      <c r="A76" s="17" t="s">
        <v>25</v>
      </c>
      <c r="B76" s="17" t="s">
        <v>93</v>
      </c>
      <c r="C76" s="18">
        <v>46389251</v>
      </c>
      <c r="D76" s="10"/>
      <c r="E76" s="69">
        <v>11490805</v>
      </c>
      <c r="F76" s="69">
        <f>E76-G76</f>
        <v>5397912</v>
      </c>
      <c r="G76" s="69">
        <v>6092893</v>
      </c>
      <c r="H76" s="10"/>
      <c r="I76" s="69">
        <v>1750853.32</v>
      </c>
      <c r="J76" s="70">
        <v>1354.4</v>
      </c>
      <c r="K76" s="70">
        <v>3205.87</v>
      </c>
      <c r="L76" s="70">
        <v>0.28736</v>
      </c>
      <c r="M76" s="71">
        <v>0</v>
      </c>
      <c r="N76" s="2"/>
      <c r="O76" s="2"/>
      <c r="P76" s="2"/>
      <c r="Q76" s="2"/>
      <c r="R76" s="2"/>
      <c r="S76" s="2"/>
      <c r="T76" s="2"/>
      <c r="U76" s="2"/>
      <c r="V76" s="2"/>
      <c r="W76" s="2"/>
      <c r="X76" s="39"/>
      <c r="AF76" s="108"/>
      <c r="AS76" s="108"/>
    </row>
    <row r="77" spans="1:45" ht="16" customHeight="1">
      <c r="A77" s="2"/>
      <c r="B77" s="2"/>
      <c r="C77" s="10"/>
      <c r="D77" s="10"/>
      <c r="E77" s="2"/>
      <c r="G77" s="2"/>
      <c r="H77" s="73"/>
      <c r="I77" s="73"/>
      <c r="J77" s="74"/>
      <c r="K77" s="74"/>
      <c r="L77" s="74"/>
      <c r="M77" s="72"/>
      <c r="N77" s="2"/>
      <c r="O77" s="72"/>
      <c r="P77" s="72"/>
      <c r="Q77" s="72"/>
      <c r="R77" s="72"/>
      <c r="S77" s="72"/>
      <c r="T77" s="72"/>
      <c r="U77" s="72"/>
      <c r="V77" s="72"/>
      <c r="W77" s="72"/>
      <c r="X77" s="84"/>
      <c r="Y77" s="83"/>
      <c r="Z77" s="83"/>
      <c r="AA77" s="83"/>
    </row>
    <row r="78" spans="1:45" ht="16" customHeight="1">
      <c r="A78" s="11" t="s">
        <v>26</v>
      </c>
      <c r="B78" s="11">
        <v>1</v>
      </c>
      <c r="C78" s="12">
        <v>89242242</v>
      </c>
      <c r="D78" s="10"/>
      <c r="E78" s="68">
        <v>3244469</v>
      </c>
      <c r="F78" s="68">
        <f t="shared" ref="F78:F80" si="13">E78-G78</f>
        <v>1436987</v>
      </c>
      <c r="G78" s="68">
        <v>1807482</v>
      </c>
      <c r="H78" s="10"/>
      <c r="I78" s="68">
        <v>488086.2</v>
      </c>
      <c r="J78" s="142">
        <v>626.41999999999996</v>
      </c>
      <c r="K78" s="142">
        <v>2106.25</v>
      </c>
      <c r="L78" s="142">
        <v>0.27004</v>
      </c>
      <c r="M78" s="143">
        <v>0</v>
      </c>
      <c r="N78" s="2"/>
      <c r="O78" s="2"/>
      <c r="P78" s="2"/>
      <c r="Q78" s="2"/>
      <c r="R78" s="2"/>
      <c r="S78" s="2"/>
      <c r="T78" s="2"/>
      <c r="U78" s="2"/>
      <c r="V78" s="2"/>
      <c r="W78" s="2"/>
      <c r="X78" s="39"/>
      <c r="AF78" s="108"/>
      <c r="AS78" s="108"/>
    </row>
    <row r="79" spans="1:45" ht="16" customHeight="1">
      <c r="A79" s="11" t="s">
        <v>26</v>
      </c>
      <c r="B79" s="11">
        <v>2</v>
      </c>
      <c r="C79" s="12">
        <v>106558694</v>
      </c>
      <c r="D79" s="10"/>
      <c r="E79" s="68">
        <v>3400782</v>
      </c>
      <c r="F79" s="68">
        <f t="shared" si="13"/>
        <v>1550791</v>
      </c>
      <c r="G79" s="68">
        <v>1849991</v>
      </c>
      <c r="H79" s="10"/>
      <c r="I79" s="68">
        <v>513005.45</v>
      </c>
      <c r="J79" s="142">
        <v>662.49</v>
      </c>
      <c r="K79" s="142">
        <v>2018.13</v>
      </c>
      <c r="L79" s="142">
        <v>0.27729999999999999</v>
      </c>
      <c r="M79" s="143">
        <v>0</v>
      </c>
      <c r="N79" s="2"/>
      <c r="O79" s="2"/>
      <c r="P79" s="2"/>
      <c r="Q79" s="2"/>
      <c r="R79" s="2"/>
      <c r="S79" s="2"/>
      <c r="T79" s="2"/>
      <c r="U79" s="2"/>
      <c r="V79" s="2"/>
      <c r="W79" s="2"/>
      <c r="X79" s="39"/>
      <c r="AF79" s="108"/>
      <c r="AS79" s="108"/>
    </row>
    <row r="80" spans="1:45" ht="16" customHeight="1">
      <c r="A80" s="11" t="s">
        <v>26</v>
      </c>
      <c r="B80" s="11">
        <v>3</v>
      </c>
      <c r="C80" s="12">
        <v>116983624</v>
      </c>
      <c r="D80" s="10"/>
      <c r="E80" s="68">
        <v>4396743</v>
      </c>
      <c r="F80" s="68">
        <f t="shared" si="13"/>
        <v>1969544</v>
      </c>
      <c r="G80" s="68">
        <v>2427199</v>
      </c>
      <c r="H80" s="10"/>
      <c r="I80" s="68">
        <v>668783.06999999995</v>
      </c>
      <c r="J80" s="142">
        <v>768.68</v>
      </c>
      <c r="K80" s="142">
        <v>2287.56</v>
      </c>
      <c r="L80" s="142">
        <v>0.27554000000000001</v>
      </c>
      <c r="M80" s="143">
        <v>0</v>
      </c>
      <c r="N80" s="2"/>
      <c r="O80" s="2"/>
      <c r="P80" s="2"/>
      <c r="Q80" s="2"/>
      <c r="R80" s="2"/>
      <c r="S80" s="2"/>
      <c r="T80" s="2"/>
      <c r="U80" s="2"/>
      <c r="V80" s="2"/>
      <c r="W80" s="2"/>
      <c r="X80" s="39"/>
      <c r="AF80" s="108"/>
      <c r="AS80" s="108"/>
    </row>
    <row r="81" spans="1:45" ht="16" customHeight="1">
      <c r="A81" s="17" t="s">
        <v>26</v>
      </c>
      <c r="B81" s="17" t="s">
        <v>93</v>
      </c>
      <c r="C81" s="18">
        <v>47866619</v>
      </c>
      <c r="D81" s="10"/>
      <c r="E81" s="69">
        <v>11504327</v>
      </c>
      <c r="F81" s="69">
        <f>E81-G81</f>
        <v>5389332</v>
      </c>
      <c r="G81" s="69">
        <v>6114995</v>
      </c>
      <c r="H81" s="10"/>
      <c r="I81" s="69">
        <v>1752567.35</v>
      </c>
      <c r="J81" s="70">
        <v>1346.71</v>
      </c>
      <c r="K81" s="70">
        <v>3239.31</v>
      </c>
      <c r="L81" s="70">
        <v>0.28660000000000002</v>
      </c>
      <c r="M81" s="71">
        <v>0</v>
      </c>
      <c r="N81" s="2"/>
      <c r="O81" s="2"/>
      <c r="P81" s="2"/>
      <c r="Q81" s="2"/>
      <c r="R81" s="2"/>
      <c r="S81" s="2"/>
      <c r="T81" s="2"/>
      <c r="U81" s="2"/>
      <c r="V81" s="2"/>
      <c r="W81" s="2"/>
      <c r="X81" s="39"/>
      <c r="AF81" s="108"/>
      <c r="AS81" s="108"/>
    </row>
    <row r="82" spans="1:45" ht="16" customHeight="1">
      <c r="A82" s="2"/>
      <c r="B82" s="2"/>
      <c r="C82" s="10"/>
      <c r="D82" s="10"/>
      <c r="E82" s="72"/>
      <c r="G82" s="72"/>
      <c r="H82" s="73"/>
      <c r="I82" s="73"/>
      <c r="J82" s="74"/>
      <c r="K82" s="74"/>
      <c r="L82" s="74"/>
      <c r="M82" s="72"/>
      <c r="N82" s="2"/>
      <c r="O82" s="72"/>
      <c r="P82" s="72"/>
      <c r="Q82" s="72"/>
      <c r="R82" s="72"/>
      <c r="S82" s="72"/>
      <c r="T82" s="72"/>
      <c r="U82" s="72"/>
      <c r="V82" s="72"/>
      <c r="W82" s="72"/>
      <c r="X82" s="84"/>
      <c r="Y82" s="83"/>
      <c r="Z82" s="83"/>
      <c r="AA82" s="83"/>
      <c r="AF82" s="83"/>
      <c r="AS82" s="83"/>
    </row>
    <row r="83" spans="1:45" ht="16" customHeight="1">
      <c r="A83" s="11" t="s">
        <v>27</v>
      </c>
      <c r="B83" s="11">
        <v>1</v>
      </c>
      <c r="C83" s="12">
        <v>102639738</v>
      </c>
      <c r="D83" s="10"/>
      <c r="E83" s="68">
        <v>3926884</v>
      </c>
      <c r="F83" s="68">
        <f t="shared" ref="F83:F85" si="14">E83-G83</f>
        <v>1728615</v>
      </c>
      <c r="G83" s="68">
        <v>2198269</v>
      </c>
      <c r="H83" s="10"/>
      <c r="I83" s="68">
        <v>592613.32999999996</v>
      </c>
      <c r="J83" s="142">
        <v>714.73</v>
      </c>
      <c r="K83" s="142">
        <v>2246.5300000000002</v>
      </c>
      <c r="L83" s="142">
        <v>0.26957999999999999</v>
      </c>
      <c r="M83" s="68">
        <v>0</v>
      </c>
      <c r="N83" s="2"/>
      <c r="O83" s="2"/>
      <c r="P83" s="2"/>
      <c r="Q83" s="2"/>
      <c r="R83" s="2"/>
      <c r="S83" s="2"/>
      <c r="T83" s="2"/>
      <c r="U83" s="2"/>
      <c r="V83" s="2"/>
      <c r="W83" s="2"/>
      <c r="X83" s="39"/>
      <c r="AF83" s="108"/>
      <c r="AS83" s="108"/>
    </row>
    <row r="84" spans="1:45" ht="16" customHeight="1">
      <c r="A84" s="11" t="s">
        <v>27</v>
      </c>
      <c r="B84" s="11">
        <v>2</v>
      </c>
      <c r="C84" s="12">
        <v>102829226</v>
      </c>
      <c r="D84" s="10"/>
      <c r="E84" s="68">
        <v>3536365</v>
      </c>
      <c r="F84" s="68">
        <f t="shared" si="14"/>
        <v>1540579</v>
      </c>
      <c r="G84" s="68">
        <v>1995786</v>
      </c>
      <c r="H84" s="10"/>
      <c r="I84" s="68">
        <v>531120.76</v>
      </c>
      <c r="J84" s="142">
        <v>670.48</v>
      </c>
      <c r="K84" s="142">
        <v>2184.5100000000002</v>
      </c>
      <c r="L84" s="142">
        <v>0.26612000000000002</v>
      </c>
      <c r="M84" s="68">
        <v>0</v>
      </c>
      <c r="N84" s="2"/>
      <c r="O84" s="2"/>
      <c r="P84" s="2"/>
      <c r="Q84" s="2"/>
      <c r="R84" s="2"/>
      <c r="S84" s="2"/>
      <c r="T84" s="2"/>
      <c r="U84" s="2"/>
      <c r="V84" s="2"/>
      <c r="W84" s="2"/>
      <c r="X84" s="39"/>
      <c r="AF84" s="108"/>
      <c r="AS84" s="108"/>
    </row>
    <row r="85" spans="1:45" ht="16" customHeight="1">
      <c r="A85" s="11" t="s">
        <v>27</v>
      </c>
      <c r="B85" s="11">
        <v>3</v>
      </c>
      <c r="C85" s="12">
        <v>106299120</v>
      </c>
      <c r="D85" s="10"/>
      <c r="E85" s="68">
        <v>4273910</v>
      </c>
      <c r="F85" s="68">
        <f t="shared" si="14"/>
        <v>1898388</v>
      </c>
      <c r="G85" s="68">
        <v>2375522</v>
      </c>
      <c r="H85" s="10"/>
      <c r="I85" s="68">
        <v>647580.31999999995</v>
      </c>
      <c r="J85" s="142">
        <v>777.37</v>
      </c>
      <c r="K85" s="142">
        <v>2222.8000000000002</v>
      </c>
      <c r="L85" s="142">
        <v>0.27261000000000002</v>
      </c>
      <c r="M85" s="68">
        <v>0</v>
      </c>
      <c r="N85" s="2"/>
      <c r="O85" s="2"/>
      <c r="P85" s="2"/>
      <c r="Q85" s="2"/>
      <c r="R85" s="2"/>
      <c r="S85" s="2"/>
      <c r="T85" s="2"/>
      <c r="U85" s="2"/>
      <c r="V85" s="2"/>
      <c r="W85" s="2"/>
      <c r="X85" s="39"/>
      <c r="AF85" s="108"/>
      <c r="AS85" s="108"/>
    </row>
    <row r="86" spans="1:45" ht="16" customHeight="1">
      <c r="A86" s="17" t="s">
        <v>27</v>
      </c>
      <c r="B86" s="17" t="s">
        <v>93</v>
      </c>
      <c r="C86" s="18">
        <v>47424679</v>
      </c>
      <c r="D86" s="10"/>
      <c r="E86" s="69">
        <v>11837033</v>
      </c>
      <c r="F86" s="69">
        <f>E86-G86</f>
        <v>5383375</v>
      </c>
      <c r="G86" s="69">
        <v>6453658</v>
      </c>
      <c r="H86" s="10"/>
      <c r="I86" s="69">
        <v>1809678.34</v>
      </c>
      <c r="J86" s="70">
        <v>1399.77</v>
      </c>
      <c r="K86" s="70">
        <v>3317.67</v>
      </c>
      <c r="L86" s="70">
        <v>0.28040999999999999</v>
      </c>
      <c r="M86" s="69">
        <v>0</v>
      </c>
      <c r="N86" s="2"/>
      <c r="O86" s="2"/>
      <c r="P86" s="2"/>
      <c r="Q86" s="2"/>
      <c r="R86" s="2"/>
      <c r="S86" s="2"/>
      <c r="T86" s="2"/>
      <c r="U86" s="2"/>
      <c r="V86" s="2"/>
      <c r="W86" s="2"/>
      <c r="X86" s="39"/>
      <c r="AF86" s="108"/>
      <c r="AS86" s="108"/>
    </row>
    <row r="87" spans="1:45" ht="16" customHeight="1">
      <c r="A87" s="2"/>
      <c r="B87" s="2"/>
      <c r="C87" s="10"/>
      <c r="D87" s="10"/>
      <c r="E87" s="2"/>
      <c r="G87" s="2"/>
      <c r="H87" s="73"/>
      <c r="I87" s="73"/>
      <c r="J87" s="74"/>
      <c r="K87" s="74"/>
      <c r="L87" s="74"/>
      <c r="M87" s="72"/>
      <c r="N87" s="2"/>
      <c r="O87" s="72"/>
      <c r="P87" s="72"/>
      <c r="Q87" s="72"/>
      <c r="R87" s="72"/>
      <c r="S87" s="72"/>
      <c r="T87" s="72"/>
      <c r="U87" s="72"/>
      <c r="V87" s="72"/>
      <c r="W87" s="72"/>
      <c r="X87" s="84"/>
      <c r="Y87" s="83"/>
      <c r="Z87" s="83"/>
      <c r="AA87" s="83"/>
    </row>
    <row r="88" spans="1:45" ht="16" customHeight="1">
      <c r="A88" s="21" t="s">
        <v>28</v>
      </c>
      <c r="B88" s="21">
        <v>1</v>
      </c>
      <c r="C88" s="98">
        <v>104905972</v>
      </c>
      <c r="D88" s="10"/>
      <c r="E88" s="68">
        <v>3577127</v>
      </c>
      <c r="F88" s="68">
        <f t="shared" ref="F88:F90" si="15">E88-G88</f>
        <v>1671828</v>
      </c>
      <c r="G88" s="68">
        <v>1905299</v>
      </c>
      <c r="H88" s="10"/>
      <c r="I88" s="68">
        <v>539470.15</v>
      </c>
      <c r="J88" s="142">
        <v>695.62</v>
      </c>
      <c r="K88" s="142">
        <v>1963.48</v>
      </c>
      <c r="L88" s="142">
        <v>0.28314</v>
      </c>
      <c r="M88" s="143">
        <v>0</v>
      </c>
      <c r="N88" s="2"/>
      <c r="O88" s="2"/>
      <c r="P88" s="2"/>
      <c r="Q88" s="2"/>
      <c r="R88" s="2"/>
      <c r="S88" s="2"/>
      <c r="T88" s="2"/>
      <c r="U88" s="2"/>
      <c r="V88" s="2"/>
      <c r="W88" s="2"/>
      <c r="X88" s="39"/>
      <c r="AF88" s="108"/>
      <c r="AS88" s="108"/>
    </row>
    <row r="89" spans="1:45" ht="16" customHeight="1">
      <c r="A89" s="21" t="s">
        <v>28</v>
      </c>
      <c r="B89" s="21">
        <v>2</v>
      </c>
      <c r="C89" s="98">
        <v>83921655</v>
      </c>
      <c r="D89" s="10"/>
      <c r="E89" s="68">
        <v>3019909</v>
      </c>
      <c r="F89" s="68">
        <f t="shared" si="15"/>
        <v>1399670</v>
      </c>
      <c r="G89" s="68">
        <v>1620239</v>
      </c>
      <c r="H89" s="10"/>
      <c r="I89" s="68">
        <v>453267.53</v>
      </c>
      <c r="J89" s="142">
        <v>641.75</v>
      </c>
      <c r="K89" s="142">
        <v>1818.42</v>
      </c>
      <c r="L89" s="142">
        <v>0.27975</v>
      </c>
      <c r="M89" s="143">
        <v>0</v>
      </c>
      <c r="N89" s="2"/>
      <c r="O89" s="2"/>
      <c r="P89" s="2"/>
      <c r="Q89" s="2"/>
      <c r="R89" s="2"/>
      <c r="S89" s="2"/>
      <c r="T89" s="2"/>
      <c r="U89" s="2"/>
      <c r="V89" s="2"/>
      <c r="W89" s="2"/>
      <c r="X89" s="39"/>
      <c r="AF89" s="108"/>
      <c r="AS89" s="108"/>
    </row>
    <row r="90" spans="1:45" ht="16" customHeight="1">
      <c r="A90" s="21" t="s">
        <v>28</v>
      </c>
      <c r="B90" s="21">
        <v>3</v>
      </c>
      <c r="C90" s="98">
        <v>99637242</v>
      </c>
      <c r="D90" s="10"/>
      <c r="E90" s="68">
        <v>3013830</v>
      </c>
      <c r="F90" s="68">
        <f t="shared" si="15"/>
        <v>1413199</v>
      </c>
      <c r="G90" s="68">
        <v>1600631</v>
      </c>
      <c r="H90" s="10"/>
      <c r="I90" s="68">
        <v>450429.15</v>
      </c>
      <c r="J90" s="142">
        <v>619.26</v>
      </c>
      <c r="K90" s="142">
        <v>1857.39</v>
      </c>
      <c r="L90" s="142">
        <v>0.28140999999999999</v>
      </c>
      <c r="M90" s="143">
        <v>0</v>
      </c>
      <c r="N90" s="2"/>
      <c r="O90" s="2"/>
      <c r="P90" s="2"/>
      <c r="Q90" s="2"/>
      <c r="R90" s="2"/>
      <c r="S90" s="2"/>
      <c r="T90" s="2"/>
      <c r="U90" s="2"/>
      <c r="V90" s="2"/>
      <c r="W90" s="2"/>
      <c r="X90" s="39"/>
      <c r="AF90" s="108"/>
      <c r="AS90" s="108"/>
    </row>
    <row r="91" spans="1:45" ht="16" customHeight="1">
      <c r="A91" s="22" t="s">
        <v>28</v>
      </c>
      <c r="B91" s="22" t="s">
        <v>93</v>
      </c>
      <c r="C91" s="23">
        <v>40432475</v>
      </c>
      <c r="D91" s="10"/>
      <c r="E91" s="69">
        <v>9890050</v>
      </c>
      <c r="F91" s="69">
        <f>E91-G91</f>
        <v>4735306</v>
      </c>
      <c r="G91" s="69">
        <v>5154744</v>
      </c>
      <c r="H91" s="10"/>
      <c r="I91" s="69">
        <v>1505089.74</v>
      </c>
      <c r="J91" s="70">
        <v>1289.4100000000001</v>
      </c>
      <c r="K91" s="70">
        <v>2830.47</v>
      </c>
      <c r="L91" s="70">
        <v>0.29198000000000002</v>
      </c>
      <c r="M91" s="71">
        <v>0</v>
      </c>
      <c r="N91" s="2"/>
      <c r="O91" s="2"/>
      <c r="P91" s="2"/>
      <c r="Q91" s="2"/>
      <c r="R91" s="2"/>
      <c r="S91" s="2"/>
      <c r="T91" s="2"/>
      <c r="U91" s="2"/>
      <c r="V91" s="2"/>
      <c r="W91" s="2"/>
      <c r="X91" s="39"/>
      <c r="AF91" s="108"/>
      <c r="AS91" s="108"/>
    </row>
    <row r="92" spans="1:45" ht="16" customHeight="1">
      <c r="A92" s="2"/>
      <c r="B92" s="2"/>
      <c r="C92" s="6"/>
      <c r="D92" s="10"/>
      <c r="E92" s="2"/>
      <c r="G92" s="2"/>
      <c r="H92" s="73"/>
      <c r="I92" s="73"/>
      <c r="J92" s="81"/>
      <c r="K92" s="81"/>
      <c r="L92" s="81"/>
      <c r="M92" s="72"/>
      <c r="N92" s="2"/>
      <c r="O92" s="2"/>
      <c r="P92" s="2"/>
      <c r="Q92" s="2"/>
      <c r="R92" s="2"/>
      <c r="S92" s="2"/>
      <c r="T92" s="2"/>
      <c r="U92" s="2"/>
      <c r="V92" s="2"/>
      <c r="W92" s="2"/>
      <c r="X92" s="39"/>
    </row>
    <row r="93" spans="1:45" ht="16" customHeight="1">
      <c r="A93" s="272" t="s">
        <v>179</v>
      </c>
      <c r="B93" s="272"/>
      <c r="C93" s="272"/>
      <c r="D93" s="10"/>
      <c r="E93" s="73"/>
      <c r="F93" s="73"/>
      <c r="G93" s="73"/>
      <c r="H93" s="73"/>
      <c r="I93" s="73"/>
      <c r="J93" s="81"/>
      <c r="K93" s="81"/>
      <c r="L93" s="81"/>
      <c r="M93" s="72"/>
      <c r="N93" s="2"/>
      <c r="O93" s="2"/>
      <c r="P93" s="2"/>
      <c r="Q93" s="2"/>
      <c r="R93" s="2"/>
      <c r="S93" s="2"/>
      <c r="T93" s="2"/>
      <c r="U93" s="2"/>
      <c r="V93" s="2"/>
      <c r="W93" s="2"/>
      <c r="X93" s="39"/>
    </row>
    <row r="94" spans="1:45" ht="16" customHeight="1">
      <c r="A94" s="2"/>
      <c r="B94" s="2"/>
      <c r="C94" s="10"/>
      <c r="D94" s="10"/>
      <c r="E94" s="73"/>
      <c r="F94" s="73"/>
      <c r="G94" s="73"/>
      <c r="H94" s="73"/>
      <c r="I94" s="73"/>
      <c r="J94" s="74"/>
      <c r="K94" s="74"/>
      <c r="L94" s="74"/>
      <c r="M94" s="72"/>
      <c r="N94" s="2"/>
      <c r="O94" s="2"/>
      <c r="P94" s="2"/>
      <c r="Q94" s="2"/>
      <c r="R94" s="2"/>
      <c r="S94" s="2"/>
      <c r="T94" s="2"/>
      <c r="U94" s="2"/>
      <c r="V94" s="2"/>
      <c r="W94" s="2"/>
      <c r="X94" s="39"/>
    </row>
    <row r="95" spans="1:45" ht="16" customHeight="1">
      <c r="A95" s="11" t="s">
        <v>29</v>
      </c>
      <c r="B95" s="24">
        <v>1</v>
      </c>
      <c r="C95" s="25">
        <v>40346383</v>
      </c>
      <c r="D95" s="2"/>
      <c r="E95" s="68">
        <v>48186</v>
      </c>
      <c r="F95" s="68">
        <f t="shared" ref="F95:F96" si="16">E95-G95</f>
        <v>36563</v>
      </c>
      <c r="G95" s="68">
        <v>11623</v>
      </c>
      <c r="H95" s="10"/>
      <c r="I95" s="68">
        <v>7317.3</v>
      </c>
      <c r="J95" s="142">
        <v>78.39</v>
      </c>
      <c r="K95" s="142">
        <v>54.93</v>
      </c>
      <c r="L95" s="142">
        <v>0.62955000000000005</v>
      </c>
      <c r="M95" s="143">
        <v>0</v>
      </c>
      <c r="N95" s="2"/>
      <c r="O95" s="93"/>
      <c r="P95" s="93"/>
      <c r="Q95" s="74"/>
      <c r="R95" s="74"/>
      <c r="S95" s="74"/>
      <c r="T95" s="74"/>
      <c r="U95" s="94"/>
      <c r="V95" s="94"/>
      <c r="W95" s="74"/>
      <c r="X95" s="112"/>
      <c r="Z95" s="83"/>
      <c r="AA95" s="83"/>
    </row>
    <row r="96" spans="1:45" ht="16" customHeight="1">
      <c r="A96" s="11" t="s">
        <v>29</v>
      </c>
      <c r="B96" s="24">
        <v>2</v>
      </c>
      <c r="C96" s="25">
        <v>45938264</v>
      </c>
      <c r="D96" s="2"/>
      <c r="E96" s="68">
        <v>35714</v>
      </c>
      <c r="F96" s="68">
        <f t="shared" si="16"/>
        <v>27556</v>
      </c>
      <c r="G96" s="68">
        <v>8158</v>
      </c>
      <c r="H96" s="10"/>
      <c r="I96" s="68">
        <v>5466.31</v>
      </c>
      <c r="J96" s="142">
        <v>68.36</v>
      </c>
      <c r="K96" s="142">
        <v>39.380000000000003</v>
      </c>
      <c r="L96" s="142">
        <v>0.67005000000000003</v>
      </c>
      <c r="M96" s="143">
        <v>0</v>
      </c>
      <c r="N96" s="2"/>
      <c r="O96" s="72"/>
      <c r="P96" s="72"/>
      <c r="Q96" s="74"/>
      <c r="R96" s="74"/>
      <c r="S96" s="74"/>
      <c r="T96" s="74"/>
      <c r="U96" s="94"/>
      <c r="V96" s="94"/>
      <c r="W96" s="74"/>
      <c r="X96" s="112"/>
      <c r="Y96" s="83"/>
      <c r="Z96" s="83"/>
      <c r="AA96" s="83"/>
    </row>
    <row r="97" spans="1:27" ht="16" customHeight="1">
      <c r="A97" s="17" t="s">
        <v>29</v>
      </c>
      <c r="B97" s="26" t="s">
        <v>93</v>
      </c>
      <c r="C97" s="27">
        <v>5749730</v>
      </c>
      <c r="D97" s="2"/>
      <c r="E97" s="69">
        <v>349332</v>
      </c>
      <c r="F97" s="69">
        <f>E97-G97</f>
        <v>269762</v>
      </c>
      <c r="G97" s="69">
        <v>79570</v>
      </c>
      <c r="H97" s="94"/>
      <c r="I97" s="69">
        <v>49774.11</v>
      </c>
      <c r="J97" s="70">
        <v>197.52</v>
      </c>
      <c r="K97" s="70">
        <v>150.85</v>
      </c>
      <c r="L97" s="70">
        <v>0.62553999999999998</v>
      </c>
      <c r="M97" s="71">
        <v>0</v>
      </c>
      <c r="N97" s="2"/>
      <c r="O97" s="72"/>
      <c r="P97" s="72"/>
      <c r="Q97" s="74"/>
      <c r="R97" s="74"/>
      <c r="S97" s="74"/>
      <c r="T97" s="74"/>
      <c r="U97" s="94"/>
      <c r="V97" s="94"/>
      <c r="W97" s="74"/>
      <c r="X97" s="112"/>
      <c r="Y97" s="83"/>
      <c r="Z97" s="83"/>
      <c r="AA97" s="83"/>
    </row>
    <row r="98" spans="1:27" ht="16" customHeight="1">
      <c r="A98" s="2"/>
      <c r="B98" s="2"/>
      <c r="C98" s="2"/>
      <c r="D98" s="2"/>
      <c r="E98" s="287"/>
      <c r="F98" s="287"/>
      <c r="G98" s="287"/>
      <c r="H98" s="87"/>
      <c r="I98" s="73"/>
      <c r="J98" s="74"/>
      <c r="K98" s="72"/>
      <c r="L98" s="72"/>
      <c r="M98" s="72"/>
      <c r="N98" s="2"/>
      <c r="O98" s="72"/>
      <c r="P98" s="72"/>
      <c r="Q98" s="72"/>
      <c r="R98" s="72"/>
      <c r="S98" s="93"/>
      <c r="T98" s="93"/>
      <c r="U98" s="94"/>
      <c r="V98" s="94"/>
      <c r="W98" s="74"/>
      <c r="X98" s="112"/>
      <c r="Y98" s="83"/>
      <c r="Z98" s="83"/>
      <c r="AA98" s="83"/>
    </row>
    <row r="99" spans="1:27" ht="16" customHeight="1">
      <c r="A99" s="11" t="s">
        <v>30</v>
      </c>
      <c r="B99" s="24">
        <v>1</v>
      </c>
      <c r="C99" s="98">
        <v>62097639</v>
      </c>
      <c r="D99" s="2"/>
      <c r="E99" s="68">
        <v>190333</v>
      </c>
      <c r="F99" s="68">
        <f t="shared" ref="F99:F100" si="17">E99-G99</f>
        <v>148358</v>
      </c>
      <c r="G99" s="68">
        <v>41975</v>
      </c>
      <c r="H99" s="10"/>
      <c r="I99" s="68">
        <v>27992.74</v>
      </c>
      <c r="J99" s="142">
        <v>151.96</v>
      </c>
      <c r="K99" s="142">
        <v>92.01</v>
      </c>
      <c r="L99" s="142">
        <v>0.66688999999999998</v>
      </c>
      <c r="M99" s="143">
        <v>0</v>
      </c>
      <c r="N99" s="2"/>
      <c r="O99" s="72"/>
      <c r="P99" s="72"/>
      <c r="Q99" s="72"/>
      <c r="R99" s="72"/>
      <c r="S99" s="72"/>
      <c r="T99" s="72"/>
      <c r="U99" s="94"/>
      <c r="V99" s="94"/>
      <c r="W99" s="74"/>
      <c r="X99" s="112"/>
      <c r="Y99" s="83"/>
      <c r="Z99" s="83"/>
      <c r="AA99" s="83"/>
    </row>
    <row r="100" spans="1:27" ht="16" customHeight="1">
      <c r="A100" s="11" t="s">
        <v>30</v>
      </c>
      <c r="B100" s="24">
        <v>2</v>
      </c>
      <c r="C100" s="25">
        <v>37290459</v>
      </c>
      <c r="D100" s="2"/>
      <c r="E100" s="68">
        <v>15650</v>
      </c>
      <c r="F100" s="68">
        <f t="shared" si="17"/>
        <v>12120</v>
      </c>
      <c r="G100" s="68">
        <v>3530</v>
      </c>
      <c r="H100" s="10"/>
      <c r="I100" s="68">
        <v>2455</v>
      </c>
      <c r="J100" s="142">
        <v>43.82</v>
      </c>
      <c r="K100" s="142">
        <v>24.53</v>
      </c>
      <c r="L100" s="142">
        <v>0.69547000000000003</v>
      </c>
      <c r="M100" s="143">
        <v>0</v>
      </c>
      <c r="N100" s="2"/>
      <c r="O100" s="72"/>
      <c r="P100" s="72"/>
      <c r="Q100" s="72"/>
      <c r="R100" s="72"/>
      <c r="S100" s="72"/>
      <c r="T100" s="72"/>
      <c r="U100" s="94"/>
      <c r="V100" s="94"/>
      <c r="W100" s="74"/>
      <c r="X100" s="112"/>
      <c r="Z100" s="83"/>
      <c r="AA100" s="83"/>
    </row>
    <row r="101" spans="1:27" ht="16" customHeight="1">
      <c r="A101" s="17" t="s">
        <v>30</v>
      </c>
      <c r="B101" s="26" t="s">
        <v>93</v>
      </c>
      <c r="C101" s="27">
        <v>6686610</v>
      </c>
      <c r="D101" s="2"/>
      <c r="E101" s="69">
        <v>526767</v>
      </c>
      <c r="F101" s="69">
        <f t="shared" ref="F101" si="18">E101-G101</f>
        <v>410911</v>
      </c>
      <c r="G101" s="69">
        <v>115856</v>
      </c>
      <c r="H101" s="94"/>
      <c r="I101" s="69">
        <v>73806.14</v>
      </c>
      <c r="J101" s="70">
        <v>241.69</v>
      </c>
      <c r="K101" s="70">
        <v>173.98</v>
      </c>
      <c r="L101" s="70">
        <v>0.63705000000000001</v>
      </c>
      <c r="M101" s="71">
        <v>0</v>
      </c>
      <c r="N101" s="2"/>
      <c r="O101" s="72"/>
      <c r="P101" s="72"/>
      <c r="Q101" s="72"/>
      <c r="R101" s="72"/>
      <c r="S101" s="72"/>
      <c r="T101" s="72"/>
      <c r="U101" s="94"/>
      <c r="V101" s="94"/>
      <c r="W101" s="74"/>
      <c r="X101" s="112"/>
      <c r="Y101" s="83"/>
      <c r="Z101" s="83"/>
      <c r="AA101" s="83"/>
    </row>
    <row r="102" spans="1:27" ht="16" customHeight="1">
      <c r="A102" s="2"/>
      <c r="B102" s="2"/>
      <c r="C102" s="2"/>
      <c r="D102" s="2"/>
      <c r="E102" s="94"/>
      <c r="F102" s="10"/>
      <c r="G102" s="10"/>
      <c r="H102" s="10"/>
      <c r="I102" s="73"/>
      <c r="J102" s="74"/>
      <c r="K102" s="72"/>
      <c r="L102" s="72"/>
      <c r="M102" s="72"/>
      <c r="N102" s="2"/>
      <c r="O102" s="72"/>
      <c r="P102" s="72"/>
      <c r="Q102" s="72"/>
      <c r="R102" s="72"/>
      <c r="S102" s="72"/>
      <c r="T102" s="72"/>
      <c r="U102" s="94"/>
      <c r="V102" s="94"/>
      <c r="W102" s="74"/>
      <c r="X102" s="112"/>
      <c r="Y102" s="83"/>
      <c r="Z102" s="83"/>
      <c r="AA102" s="83"/>
    </row>
    <row r="103" spans="1:27" ht="16" customHeight="1">
      <c r="A103" s="11" t="s">
        <v>31</v>
      </c>
      <c r="B103" s="24">
        <v>1</v>
      </c>
      <c r="C103" s="25">
        <v>67712832</v>
      </c>
      <c r="D103" s="2"/>
      <c r="E103" s="68">
        <v>52767</v>
      </c>
      <c r="F103" s="68">
        <f t="shared" ref="F103:F104" si="19">E103-G103</f>
        <v>41185</v>
      </c>
      <c r="G103" s="68">
        <v>11582</v>
      </c>
      <c r="H103" s="85"/>
      <c r="I103" s="68">
        <v>8167.14</v>
      </c>
      <c r="J103" s="142">
        <v>81.97</v>
      </c>
      <c r="K103" s="142">
        <v>41.66</v>
      </c>
      <c r="L103" s="142">
        <v>0.70516000000000001</v>
      </c>
      <c r="M103" s="143">
        <v>0</v>
      </c>
      <c r="N103" s="2"/>
      <c r="O103" s="72"/>
      <c r="P103" s="72"/>
      <c r="Q103" s="72"/>
      <c r="R103" s="72"/>
      <c r="S103" s="72"/>
      <c r="T103" s="72"/>
      <c r="U103" s="72"/>
      <c r="V103" s="72"/>
      <c r="W103" s="72"/>
      <c r="X103" s="84"/>
      <c r="Y103" s="83"/>
      <c r="Z103" s="83"/>
      <c r="AA103" s="83"/>
    </row>
    <row r="104" spans="1:27" ht="16" customHeight="1">
      <c r="A104" s="11" t="s">
        <v>31</v>
      </c>
      <c r="B104" s="24">
        <v>2</v>
      </c>
      <c r="C104" s="25">
        <v>62131451</v>
      </c>
      <c r="D104" s="2"/>
      <c r="E104" s="68">
        <v>34079</v>
      </c>
      <c r="F104" s="68">
        <f t="shared" si="19"/>
        <v>26185</v>
      </c>
      <c r="G104" s="68">
        <v>7894</v>
      </c>
      <c r="H104" s="86"/>
      <c r="I104" s="68">
        <v>5312.48</v>
      </c>
      <c r="J104" s="142">
        <v>65.959999999999994</v>
      </c>
      <c r="K104" s="142">
        <v>39.14</v>
      </c>
      <c r="L104" s="142">
        <v>0.67298000000000002</v>
      </c>
      <c r="M104" s="143">
        <v>0</v>
      </c>
      <c r="N104" s="2"/>
      <c r="O104" s="72"/>
      <c r="P104" s="72"/>
      <c r="Q104" s="72"/>
      <c r="R104" s="72"/>
      <c r="S104" s="72"/>
      <c r="T104" s="72"/>
      <c r="U104" s="72"/>
      <c r="V104" s="72"/>
      <c r="W104" s="72"/>
      <c r="X104" s="84"/>
      <c r="Y104" s="83"/>
      <c r="Z104" s="83"/>
      <c r="AA104" s="83"/>
    </row>
    <row r="105" spans="1:27" ht="16" customHeight="1">
      <c r="A105" s="17" t="s">
        <v>31</v>
      </c>
      <c r="B105" s="26" t="s">
        <v>93</v>
      </c>
      <c r="C105" s="27">
        <v>6241447</v>
      </c>
      <c r="D105" s="2"/>
      <c r="E105" s="69">
        <v>393580</v>
      </c>
      <c r="F105" s="69">
        <f>E105-G105</f>
        <v>307664</v>
      </c>
      <c r="G105" s="69">
        <v>85916</v>
      </c>
      <c r="H105" s="94"/>
      <c r="I105" s="69">
        <v>56261.05</v>
      </c>
      <c r="J105" s="70">
        <v>208.85</v>
      </c>
      <c r="K105" s="70">
        <v>141.99</v>
      </c>
      <c r="L105" s="70">
        <v>0.65483999999999998</v>
      </c>
      <c r="M105" s="71">
        <v>0</v>
      </c>
      <c r="N105" s="2"/>
      <c r="O105" s="72"/>
      <c r="P105" s="72"/>
      <c r="Q105" s="72"/>
      <c r="R105" s="72"/>
      <c r="S105" s="72"/>
      <c r="T105" s="72"/>
      <c r="U105" s="72"/>
      <c r="V105" s="72"/>
      <c r="W105" s="72"/>
      <c r="X105" s="84"/>
      <c r="Y105" s="83"/>
      <c r="Z105" s="83"/>
      <c r="AA105" s="83"/>
    </row>
    <row r="106" spans="1:27" ht="16" customHeight="1">
      <c r="A106" s="2"/>
      <c r="B106" s="2"/>
      <c r="C106" s="2"/>
      <c r="D106" s="2"/>
      <c r="E106" s="288"/>
      <c r="F106" s="288"/>
      <c r="G106" s="288"/>
      <c r="H106" s="95"/>
      <c r="I106" s="73"/>
      <c r="J106" s="74"/>
      <c r="K106" s="72"/>
      <c r="L106" s="72"/>
      <c r="M106" s="72"/>
      <c r="N106" s="2"/>
      <c r="O106" s="72"/>
      <c r="P106" s="72"/>
      <c r="Q106" s="72"/>
      <c r="R106" s="72"/>
      <c r="S106" s="72"/>
      <c r="T106" s="72"/>
      <c r="U106" s="72"/>
      <c r="V106" s="72"/>
      <c r="W106" s="72"/>
      <c r="X106" s="84"/>
      <c r="Y106" s="83"/>
      <c r="Z106" s="83"/>
      <c r="AA106" s="83"/>
    </row>
    <row r="107" spans="1:27" ht="16" customHeight="1">
      <c r="A107" s="21" t="s">
        <v>32</v>
      </c>
      <c r="B107" s="28">
        <v>1</v>
      </c>
      <c r="C107" s="25">
        <v>74401386</v>
      </c>
      <c r="D107" s="2"/>
      <c r="E107" s="68">
        <v>176892</v>
      </c>
      <c r="F107" s="68">
        <f t="shared" ref="F107:F108" si="20">E107-G107</f>
        <v>139464</v>
      </c>
      <c r="G107" s="68">
        <v>37428</v>
      </c>
      <c r="H107" s="86"/>
      <c r="I107" s="68">
        <v>26098.07</v>
      </c>
      <c r="J107" s="142">
        <v>146.24</v>
      </c>
      <c r="K107" s="142">
        <v>77.48</v>
      </c>
      <c r="L107" s="142">
        <v>0.69728999999999997</v>
      </c>
      <c r="M107" s="143">
        <v>0</v>
      </c>
      <c r="N107" s="2"/>
      <c r="O107" s="72"/>
      <c r="P107" s="72"/>
      <c r="Q107" s="72"/>
      <c r="R107" s="72"/>
      <c r="S107" s="72"/>
      <c r="T107" s="72"/>
      <c r="U107" s="72"/>
      <c r="V107" s="72"/>
      <c r="W107" s="72"/>
      <c r="X107" s="84"/>
      <c r="Y107" s="83"/>
      <c r="Z107" s="83"/>
      <c r="AA107" s="83"/>
    </row>
    <row r="108" spans="1:27" ht="16" customHeight="1">
      <c r="A108" s="21" t="s">
        <v>32</v>
      </c>
      <c r="B108" s="28">
        <v>2</v>
      </c>
      <c r="C108" s="25">
        <v>42983533</v>
      </c>
      <c r="D108" s="2"/>
      <c r="E108" s="68">
        <v>20118</v>
      </c>
      <c r="F108" s="68">
        <f t="shared" si="20"/>
        <v>15645</v>
      </c>
      <c r="G108" s="68">
        <v>4473</v>
      </c>
      <c r="H108" s="10"/>
      <c r="I108" s="68">
        <v>3130.87</v>
      </c>
      <c r="J108" s="142">
        <v>50.83</v>
      </c>
      <c r="K108" s="142">
        <v>26.41</v>
      </c>
      <c r="L108" s="142">
        <v>0.69994999999999996</v>
      </c>
      <c r="M108" s="143">
        <v>0</v>
      </c>
      <c r="N108" s="2"/>
      <c r="O108" s="72"/>
      <c r="P108" s="72"/>
      <c r="Q108" s="72"/>
      <c r="R108" s="72"/>
      <c r="S108" s="72"/>
      <c r="T108" s="72"/>
      <c r="U108" s="72"/>
      <c r="V108" s="72"/>
      <c r="W108" s="72"/>
      <c r="X108" s="84"/>
      <c r="Y108" s="83"/>
      <c r="Z108" s="83"/>
      <c r="AA108" s="83"/>
    </row>
    <row r="109" spans="1:27" ht="16" customHeight="1">
      <c r="A109" s="22" t="s">
        <v>32</v>
      </c>
      <c r="B109" s="29" t="s">
        <v>93</v>
      </c>
      <c r="C109" s="27">
        <v>6545417</v>
      </c>
      <c r="D109" s="2"/>
      <c r="E109" s="69">
        <v>546949</v>
      </c>
      <c r="F109" s="69">
        <f t="shared" ref="F109" si="21">E109-G109</f>
        <v>432264</v>
      </c>
      <c r="G109" s="69">
        <v>114685</v>
      </c>
      <c r="H109" s="94"/>
      <c r="I109" s="69">
        <v>76617.929999999993</v>
      </c>
      <c r="J109" s="70">
        <v>248.53</v>
      </c>
      <c r="K109" s="70">
        <v>153.16999999999999</v>
      </c>
      <c r="L109" s="70">
        <v>0.66807000000000005</v>
      </c>
      <c r="M109" s="71">
        <v>0</v>
      </c>
      <c r="N109" s="2"/>
      <c r="O109" s="72"/>
      <c r="P109" s="72"/>
      <c r="Q109" s="72"/>
      <c r="R109" s="72"/>
      <c r="S109" s="72"/>
      <c r="T109" s="72"/>
      <c r="U109" s="72"/>
      <c r="V109" s="72"/>
      <c r="W109" s="72"/>
      <c r="X109" s="84"/>
      <c r="Y109" s="83"/>
      <c r="Z109" s="83"/>
      <c r="AA109" s="83"/>
    </row>
    <row r="110" spans="1:27" ht="16" customHeight="1">
      <c r="A110" s="2"/>
      <c r="B110" s="2"/>
      <c r="C110" s="2"/>
      <c r="D110" s="2"/>
      <c r="E110" s="287"/>
      <c r="F110" s="287"/>
      <c r="G110" s="287"/>
      <c r="H110" s="87"/>
      <c r="I110" s="73"/>
      <c r="J110" s="74"/>
      <c r="K110" s="72"/>
      <c r="L110" s="72"/>
      <c r="M110" s="72"/>
      <c r="N110" s="2"/>
      <c r="O110" s="72"/>
      <c r="P110" s="72"/>
      <c r="Q110" s="72"/>
      <c r="R110" s="72"/>
      <c r="S110" s="72"/>
      <c r="T110" s="72"/>
      <c r="U110" s="72"/>
      <c r="V110" s="72"/>
      <c r="W110" s="72"/>
      <c r="X110" s="84"/>
      <c r="Y110" s="83"/>
      <c r="Z110" s="83"/>
      <c r="AA110" s="83"/>
    </row>
    <row r="111" spans="1:27" ht="16" customHeight="1">
      <c r="A111" s="21" t="s">
        <v>33</v>
      </c>
      <c r="B111" s="28">
        <v>1</v>
      </c>
      <c r="C111" s="25">
        <v>58940345</v>
      </c>
      <c r="D111" s="2"/>
      <c r="E111" s="68">
        <v>341244</v>
      </c>
      <c r="F111" s="68">
        <f t="shared" ref="F111:F112" si="22">E111-G111</f>
        <v>265757</v>
      </c>
      <c r="G111" s="68">
        <v>75487</v>
      </c>
      <c r="H111" s="87"/>
      <c r="I111" s="68">
        <v>48702.9</v>
      </c>
      <c r="J111" s="142">
        <v>199.46</v>
      </c>
      <c r="K111" s="142">
        <v>134.28</v>
      </c>
      <c r="L111" s="142">
        <v>0.64517999999999998</v>
      </c>
      <c r="M111" s="143">
        <v>0</v>
      </c>
      <c r="N111" s="2"/>
      <c r="O111" s="72"/>
      <c r="P111" s="72"/>
      <c r="Q111" s="72"/>
      <c r="R111" s="72"/>
      <c r="S111" s="72"/>
      <c r="T111" s="72"/>
      <c r="U111" s="72"/>
      <c r="V111" s="72"/>
      <c r="W111" s="72"/>
      <c r="X111" s="84"/>
      <c r="Y111" s="83"/>
      <c r="Z111" s="83"/>
      <c r="AA111" s="83"/>
    </row>
    <row r="112" spans="1:27" ht="16" customHeight="1">
      <c r="A112" s="21" t="s">
        <v>33</v>
      </c>
      <c r="B112" s="28">
        <v>2</v>
      </c>
      <c r="C112" s="25">
        <v>63181966</v>
      </c>
      <c r="D112" s="2"/>
      <c r="E112" s="68">
        <v>246448</v>
      </c>
      <c r="F112" s="68">
        <f t="shared" si="22"/>
        <v>190386</v>
      </c>
      <c r="G112" s="68">
        <v>56062</v>
      </c>
      <c r="H112" s="88"/>
      <c r="I112" s="68">
        <v>35425.01</v>
      </c>
      <c r="J112" s="142">
        <v>172.45</v>
      </c>
      <c r="K112" s="142">
        <v>119.67</v>
      </c>
      <c r="L112" s="142">
        <v>0.63188999999999995</v>
      </c>
      <c r="M112" s="143">
        <v>0</v>
      </c>
      <c r="N112" s="2"/>
      <c r="O112" s="72"/>
      <c r="P112" s="72"/>
      <c r="Q112" s="72"/>
      <c r="R112" s="72"/>
      <c r="S112" s="72"/>
      <c r="T112" s="72"/>
      <c r="U112" s="72"/>
      <c r="V112" s="72"/>
      <c r="W112" s="72"/>
      <c r="X112" s="84"/>
      <c r="Y112" s="83"/>
      <c r="Z112" s="83"/>
      <c r="AA112" s="83"/>
    </row>
    <row r="113" spans="1:27" ht="16" customHeight="1">
      <c r="A113" s="22" t="s">
        <v>33</v>
      </c>
      <c r="B113" s="29" t="s">
        <v>93</v>
      </c>
      <c r="C113" s="27">
        <v>10635220</v>
      </c>
      <c r="D113" s="2"/>
      <c r="E113" s="69">
        <v>1564759</v>
      </c>
      <c r="F113" s="75">
        <f>E113-G113</f>
        <v>1210317</v>
      </c>
      <c r="G113" s="69">
        <v>354442</v>
      </c>
      <c r="H113" s="94"/>
      <c r="I113" s="69">
        <v>212104.89</v>
      </c>
      <c r="J113" s="70">
        <v>427.19</v>
      </c>
      <c r="K113" s="70">
        <v>333.19</v>
      </c>
      <c r="L113" s="70">
        <v>0.59841999999999995</v>
      </c>
      <c r="M113" s="71">
        <v>0</v>
      </c>
      <c r="N113" s="2"/>
      <c r="O113" s="72"/>
      <c r="P113" s="72"/>
      <c r="Q113" s="72"/>
      <c r="R113" s="72"/>
      <c r="S113" s="72"/>
      <c r="T113" s="72"/>
      <c r="U113" s="72"/>
      <c r="V113" s="72"/>
      <c r="W113" s="72"/>
      <c r="X113" s="84"/>
      <c r="Y113" s="83"/>
      <c r="Z113" s="83"/>
      <c r="AA113" s="83"/>
    </row>
    <row r="114" spans="1:27" ht="16" customHeight="1">
      <c r="A114" s="2"/>
      <c r="B114" s="2"/>
      <c r="C114" s="2"/>
      <c r="D114" s="2"/>
      <c r="E114" s="94"/>
      <c r="F114" s="10"/>
      <c r="G114" s="10"/>
      <c r="H114" s="10"/>
      <c r="I114" s="73"/>
      <c r="J114" s="74"/>
      <c r="K114" s="72"/>
      <c r="L114" s="72"/>
      <c r="M114" s="72"/>
      <c r="N114" s="2"/>
      <c r="O114" s="72"/>
      <c r="P114" s="72"/>
      <c r="Q114" s="72"/>
      <c r="R114" s="72"/>
      <c r="S114" s="72"/>
      <c r="T114" s="72"/>
      <c r="U114" s="72"/>
      <c r="V114" s="72"/>
      <c r="W114" s="72"/>
      <c r="X114" s="84"/>
      <c r="Y114" s="83"/>
      <c r="Z114" s="83"/>
      <c r="AA114" s="83"/>
    </row>
    <row r="115" spans="1:27" ht="16" customHeight="1">
      <c r="A115" s="21" t="s">
        <v>34</v>
      </c>
      <c r="B115" s="28">
        <v>1</v>
      </c>
      <c r="C115" s="25">
        <v>70505284</v>
      </c>
      <c r="D115" s="2"/>
      <c r="E115" s="68">
        <v>158529</v>
      </c>
      <c r="F115" s="68">
        <f t="shared" ref="F115:F116" si="23">E115-G115</f>
        <v>122241</v>
      </c>
      <c r="G115" s="68">
        <v>36288</v>
      </c>
      <c r="H115" s="4"/>
      <c r="I115" s="68">
        <v>23345.21</v>
      </c>
      <c r="J115" s="142">
        <v>139.28</v>
      </c>
      <c r="K115" s="142">
        <v>92.92</v>
      </c>
      <c r="L115" s="142">
        <v>0.64332999999999996</v>
      </c>
      <c r="M115" s="143">
        <v>0</v>
      </c>
      <c r="N115" s="2"/>
      <c r="O115" s="72"/>
      <c r="P115" s="72"/>
      <c r="Q115" s="72"/>
      <c r="R115" s="72"/>
      <c r="S115" s="72"/>
      <c r="T115" s="72"/>
      <c r="U115" s="72"/>
      <c r="V115" s="72"/>
      <c r="W115" s="72"/>
      <c r="X115" s="84"/>
      <c r="Y115" s="83"/>
      <c r="Z115" s="83"/>
      <c r="AA115" s="83"/>
    </row>
    <row r="116" spans="1:27" ht="16" customHeight="1">
      <c r="A116" s="21" t="s">
        <v>34</v>
      </c>
      <c r="B116" s="28">
        <v>2</v>
      </c>
      <c r="C116" s="25">
        <v>71440393</v>
      </c>
      <c r="D116" s="2"/>
      <c r="E116" s="68">
        <v>197893</v>
      </c>
      <c r="F116" s="68">
        <f t="shared" si="23"/>
        <v>149336</v>
      </c>
      <c r="G116" s="68">
        <v>48557</v>
      </c>
      <c r="H116" s="87"/>
      <c r="I116" s="68">
        <v>28848.05</v>
      </c>
      <c r="J116" s="142">
        <v>153.25</v>
      </c>
      <c r="K116" s="142">
        <v>128.6</v>
      </c>
      <c r="L116" s="142">
        <v>0.59411000000000003</v>
      </c>
      <c r="M116" s="143">
        <v>0</v>
      </c>
      <c r="N116" s="2"/>
      <c r="O116" s="72"/>
      <c r="P116" s="72"/>
      <c r="Q116" s="72"/>
      <c r="R116" s="72"/>
      <c r="S116" s="72"/>
      <c r="T116" s="72"/>
      <c r="U116" s="72"/>
      <c r="V116" s="72"/>
      <c r="W116" s="72"/>
      <c r="X116" s="84"/>
      <c r="Y116" s="83"/>
      <c r="Z116" s="83"/>
      <c r="AA116" s="83"/>
    </row>
    <row r="117" spans="1:27" ht="16" customHeight="1">
      <c r="A117" s="22" t="s">
        <v>34</v>
      </c>
      <c r="B117" s="29" t="s">
        <v>93</v>
      </c>
      <c r="C117" s="27">
        <v>9166105</v>
      </c>
      <c r="D117" s="2"/>
      <c r="E117" s="69">
        <v>1124050</v>
      </c>
      <c r="F117" s="69">
        <f>E117-G117</f>
        <v>857391</v>
      </c>
      <c r="G117" s="69">
        <v>266659</v>
      </c>
      <c r="H117" s="94"/>
      <c r="I117" s="69">
        <v>153614.99</v>
      </c>
      <c r="J117" s="70">
        <v>355.32</v>
      </c>
      <c r="K117" s="70">
        <v>318.14999999999998</v>
      </c>
      <c r="L117" s="70">
        <v>0.57606999999999997</v>
      </c>
      <c r="M117" s="71">
        <v>0</v>
      </c>
      <c r="N117" s="2"/>
      <c r="O117" s="72"/>
      <c r="P117" s="72"/>
      <c r="Q117" s="72"/>
      <c r="R117" s="72"/>
      <c r="S117" s="72"/>
      <c r="T117" s="72"/>
      <c r="U117" s="72"/>
      <c r="V117" s="72"/>
      <c r="W117" s="72"/>
      <c r="X117" s="84"/>
      <c r="Y117" s="83"/>
      <c r="Z117" s="83"/>
      <c r="AA117" s="83"/>
    </row>
    <row r="118" spans="1:27" ht="16" customHeight="1">
      <c r="A118" s="2"/>
      <c r="B118" s="2"/>
      <c r="C118" s="2"/>
      <c r="D118" s="2"/>
      <c r="E118" s="94"/>
      <c r="F118" s="30"/>
      <c r="G118" s="30"/>
      <c r="H118" s="88"/>
      <c r="I118" s="73"/>
      <c r="J118" s="74"/>
      <c r="K118" s="72"/>
      <c r="L118" s="72"/>
      <c r="M118" s="72"/>
      <c r="N118" s="2"/>
      <c r="O118" s="72"/>
      <c r="P118" s="72"/>
      <c r="Q118" s="72"/>
      <c r="R118" s="72"/>
      <c r="S118" s="72"/>
      <c r="T118" s="72"/>
      <c r="U118" s="72"/>
      <c r="V118" s="72"/>
      <c r="W118" s="72"/>
      <c r="X118" s="84"/>
      <c r="Y118" s="83"/>
      <c r="Z118" s="83"/>
      <c r="AA118" s="83"/>
    </row>
    <row r="119" spans="1:27" ht="16" customHeight="1">
      <c r="A119" s="21" t="s">
        <v>35</v>
      </c>
      <c r="B119" s="28">
        <v>1</v>
      </c>
      <c r="C119" s="25">
        <v>63669801</v>
      </c>
      <c r="D119" s="2"/>
      <c r="E119" s="68">
        <v>160123</v>
      </c>
      <c r="F119" s="68">
        <f t="shared" ref="F119:F120" si="24">E119-G119</f>
        <v>123133</v>
      </c>
      <c r="G119" s="68">
        <v>36990</v>
      </c>
      <c r="H119" s="87"/>
      <c r="I119" s="68">
        <v>23123.5</v>
      </c>
      <c r="J119" s="142">
        <v>136.88999999999999</v>
      </c>
      <c r="K119" s="142">
        <v>101.3</v>
      </c>
      <c r="L119" s="142">
        <v>0.62512999999999996</v>
      </c>
      <c r="M119" s="143">
        <v>0</v>
      </c>
      <c r="N119" s="2"/>
      <c r="O119" s="72"/>
      <c r="P119" s="72"/>
      <c r="Q119" s="72"/>
      <c r="R119" s="72"/>
      <c r="S119" s="72"/>
      <c r="T119" s="72"/>
      <c r="U119" s="72"/>
      <c r="V119" s="72"/>
      <c r="W119" s="72"/>
      <c r="X119" s="84"/>
      <c r="Y119" s="83"/>
      <c r="Z119" s="83"/>
      <c r="AA119" s="83"/>
    </row>
    <row r="120" spans="1:27" ht="16" customHeight="1">
      <c r="A120" s="21" t="s">
        <v>35</v>
      </c>
      <c r="B120" s="28">
        <v>2</v>
      </c>
      <c r="C120" s="25">
        <v>70223497</v>
      </c>
      <c r="D120" s="2"/>
      <c r="E120" s="68">
        <v>157268</v>
      </c>
      <c r="F120" s="68">
        <f t="shared" si="24"/>
        <v>119454</v>
      </c>
      <c r="G120" s="68">
        <v>37814</v>
      </c>
      <c r="H120" s="10"/>
      <c r="I120" s="68">
        <v>23083.61</v>
      </c>
      <c r="J120" s="142">
        <v>137.41999999999999</v>
      </c>
      <c r="K120" s="142">
        <v>107.19</v>
      </c>
      <c r="L120" s="142">
        <v>0.61045000000000005</v>
      </c>
      <c r="M120" s="143">
        <v>0</v>
      </c>
      <c r="N120" s="2"/>
      <c r="O120" s="72"/>
      <c r="P120" s="72"/>
      <c r="Q120" s="72"/>
      <c r="R120" s="72"/>
      <c r="S120" s="72"/>
      <c r="T120" s="72"/>
      <c r="U120" s="72"/>
      <c r="V120" s="72"/>
      <c r="W120" s="72"/>
      <c r="X120" s="84"/>
      <c r="Y120" s="83"/>
      <c r="Z120" s="83"/>
      <c r="AA120" s="83"/>
    </row>
    <row r="121" spans="1:27" ht="16" customHeight="1">
      <c r="A121" s="22" t="s">
        <v>35</v>
      </c>
      <c r="B121" s="29" t="s">
        <v>93</v>
      </c>
      <c r="C121" s="27">
        <v>8073517</v>
      </c>
      <c r="D121" s="2"/>
      <c r="E121" s="69">
        <v>958528</v>
      </c>
      <c r="F121" s="69">
        <f>E121-G121</f>
        <v>736207</v>
      </c>
      <c r="G121" s="69">
        <v>222321</v>
      </c>
      <c r="H121" s="94"/>
      <c r="I121" s="69">
        <v>131269.17000000001</v>
      </c>
      <c r="J121" s="70">
        <v>328.76</v>
      </c>
      <c r="K121" s="70">
        <v>276.95999999999998</v>
      </c>
      <c r="L121" s="70">
        <v>0.59045000000000003</v>
      </c>
      <c r="M121" s="71">
        <v>0</v>
      </c>
      <c r="N121" s="2"/>
      <c r="O121" s="72"/>
      <c r="P121" s="72"/>
      <c r="Q121" s="72"/>
      <c r="R121" s="72"/>
      <c r="S121" s="72"/>
      <c r="T121" s="72"/>
      <c r="U121" s="72"/>
      <c r="V121" s="72"/>
      <c r="W121" s="72"/>
      <c r="X121" s="84"/>
      <c r="Y121" s="83"/>
      <c r="Z121" s="83"/>
      <c r="AA121" s="83"/>
    </row>
    <row r="122" spans="1:27" ht="16" customHeight="1">
      <c r="A122" s="2"/>
      <c r="B122" s="2"/>
      <c r="C122" s="2"/>
      <c r="D122" s="2"/>
      <c r="E122" s="94"/>
      <c r="F122" s="174"/>
      <c r="G122" s="174"/>
      <c r="H122" s="89"/>
      <c r="I122" s="73"/>
      <c r="J122" s="74"/>
      <c r="K122" s="72"/>
      <c r="L122" s="72"/>
      <c r="M122" s="72"/>
      <c r="N122" s="2"/>
      <c r="O122" s="72"/>
      <c r="P122" s="72"/>
      <c r="Q122" s="72"/>
      <c r="R122" s="72"/>
      <c r="S122" s="72"/>
      <c r="T122" s="72"/>
      <c r="U122" s="72"/>
      <c r="V122" s="72"/>
      <c r="W122" s="72"/>
      <c r="X122" s="84"/>
      <c r="Y122" s="83"/>
      <c r="Z122" s="83"/>
      <c r="AA122" s="83"/>
    </row>
    <row r="123" spans="1:27" ht="16" customHeight="1">
      <c r="A123" s="21" t="s">
        <v>36</v>
      </c>
      <c r="B123" s="28">
        <v>1</v>
      </c>
      <c r="C123" s="98">
        <v>63557683</v>
      </c>
      <c r="D123" s="2"/>
      <c r="E123" s="68">
        <v>125105</v>
      </c>
      <c r="F123" s="68">
        <f t="shared" ref="F123:F124" si="25">E123-G123</f>
        <v>95822</v>
      </c>
      <c r="G123" s="68">
        <v>29283</v>
      </c>
      <c r="H123" s="89"/>
      <c r="I123" s="68">
        <v>18369.060000000001</v>
      </c>
      <c r="J123" s="142">
        <v>125.4</v>
      </c>
      <c r="K123" s="142">
        <v>87.04</v>
      </c>
      <c r="L123" s="142">
        <v>0.62729000000000001</v>
      </c>
      <c r="M123" s="143">
        <v>0</v>
      </c>
      <c r="N123" s="2"/>
      <c r="O123" s="72"/>
      <c r="P123" s="72"/>
      <c r="Q123" s="72"/>
      <c r="R123" s="72"/>
      <c r="S123" s="72"/>
      <c r="T123" s="72"/>
      <c r="U123" s="72"/>
      <c r="V123" s="72"/>
      <c r="W123" s="72"/>
      <c r="X123" s="84"/>
      <c r="Y123" s="83"/>
      <c r="Z123" s="83"/>
      <c r="AA123" s="83"/>
    </row>
    <row r="124" spans="1:27" ht="16" customHeight="1">
      <c r="A124" s="21" t="s">
        <v>36</v>
      </c>
      <c r="B124" s="28">
        <v>2</v>
      </c>
      <c r="C124" s="25">
        <v>59418968</v>
      </c>
      <c r="D124" s="2"/>
      <c r="E124" s="68">
        <v>98320</v>
      </c>
      <c r="F124" s="68">
        <f t="shared" si="25"/>
        <v>74669</v>
      </c>
      <c r="G124" s="68">
        <v>23651</v>
      </c>
      <c r="H124" s="90"/>
      <c r="I124" s="68">
        <v>14566.37</v>
      </c>
      <c r="J124" s="142">
        <v>112.73</v>
      </c>
      <c r="K124" s="142">
        <v>80.58</v>
      </c>
      <c r="L124" s="142">
        <v>0.61589000000000005</v>
      </c>
      <c r="M124" s="143">
        <v>0</v>
      </c>
      <c r="N124" s="2"/>
      <c r="O124" s="72"/>
      <c r="P124" s="72"/>
      <c r="Q124" s="72"/>
      <c r="R124" s="72"/>
      <c r="S124" s="72"/>
      <c r="T124" s="72"/>
      <c r="U124" s="72"/>
      <c r="V124" s="72"/>
      <c r="W124" s="72"/>
      <c r="X124" s="84"/>
      <c r="Y124" s="83"/>
      <c r="Z124" s="83"/>
      <c r="AA124" s="83"/>
    </row>
    <row r="125" spans="1:27" ht="16" customHeight="1">
      <c r="A125" s="22" t="s">
        <v>36</v>
      </c>
      <c r="B125" s="29" t="s">
        <v>93</v>
      </c>
      <c r="C125" s="27">
        <v>7465964</v>
      </c>
      <c r="D125" s="2"/>
      <c r="E125" s="69">
        <v>754724</v>
      </c>
      <c r="F125" s="69">
        <f>E125-G125</f>
        <v>576762</v>
      </c>
      <c r="G125" s="69">
        <v>177962</v>
      </c>
      <c r="H125" s="94"/>
      <c r="I125" s="69">
        <v>104320.1</v>
      </c>
      <c r="J125" s="70">
        <v>289.88</v>
      </c>
      <c r="K125" s="70">
        <v>254.04</v>
      </c>
      <c r="L125" s="70">
        <v>0.58618999999999999</v>
      </c>
      <c r="M125" s="71">
        <v>0</v>
      </c>
      <c r="N125" s="2"/>
      <c r="O125" s="72"/>
      <c r="P125" s="72"/>
      <c r="Q125" s="72"/>
      <c r="R125" s="72"/>
      <c r="S125" s="72"/>
      <c r="T125" s="72"/>
      <c r="U125" s="72"/>
      <c r="V125" s="72"/>
      <c r="W125" s="72"/>
      <c r="X125" s="84"/>
      <c r="Y125" s="83"/>
      <c r="Z125" s="83"/>
      <c r="AA125" s="83"/>
    </row>
    <row r="126" spans="1:27" ht="16" customHeight="1">
      <c r="A126" s="2"/>
      <c r="B126" s="2"/>
      <c r="C126" s="2"/>
      <c r="D126" s="2"/>
      <c r="E126" s="94"/>
      <c r="F126" s="73"/>
      <c r="G126" s="73"/>
      <c r="H126" s="73"/>
      <c r="I126" s="73"/>
      <c r="J126" s="74"/>
      <c r="K126" s="72"/>
      <c r="L126" s="72"/>
      <c r="M126" s="72"/>
      <c r="N126" s="2"/>
      <c r="O126" s="2"/>
      <c r="P126" s="2"/>
      <c r="Q126" s="2"/>
      <c r="R126" s="2"/>
      <c r="S126" s="2"/>
      <c r="T126" s="2"/>
      <c r="U126" s="2"/>
      <c r="V126" s="2"/>
      <c r="W126" s="2"/>
      <c r="X126" s="39"/>
    </row>
    <row r="127" spans="1:27" ht="16" customHeight="1">
      <c r="A127" s="41"/>
      <c r="B127" s="41"/>
      <c r="C127" s="41"/>
      <c r="D127" s="41"/>
      <c r="E127" s="42"/>
      <c r="F127" s="42"/>
      <c r="G127" s="42"/>
      <c r="H127" s="42"/>
      <c r="I127" s="42"/>
      <c r="J127" s="43"/>
      <c r="K127" s="41"/>
      <c r="L127" s="41"/>
      <c r="M127" s="41"/>
      <c r="N127" s="41"/>
      <c r="O127" s="41"/>
      <c r="P127" s="41"/>
      <c r="Q127" s="41"/>
      <c r="R127" s="41"/>
      <c r="S127" s="41"/>
      <c r="T127" s="41"/>
      <c r="U127" s="41"/>
      <c r="V127" s="41"/>
      <c r="W127" s="41"/>
      <c r="X127" s="191"/>
    </row>
    <row r="129" spans="1:27" ht="16" customHeight="1">
      <c r="A129" s="272" t="s">
        <v>165</v>
      </c>
      <c r="B129" s="273"/>
      <c r="C129" s="273"/>
    </row>
    <row r="131" spans="1:27" ht="16" customHeight="1">
      <c r="A131" s="21" t="s">
        <v>164</v>
      </c>
      <c r="B131" s="28">
        <v>1</v>
      </c>
      <c r="C131" s="98">
        <v>38914880</v>
      </c>
      <c r="D131" s="129"/>
      <c r="E131" s="68">
        <v>1053897</v>
      </c>
      <c r="F131" s="68">
        <f t="shared" ref="F131:F132" si="26">E131-G131</f>
        <v>634714</v>
      </c>
      <c r="G131" s="68">
        <v>419183</v>
      </c>
      <c r="H131" s="165"/>
      <c r="I131" s="68">
        <v>142918.84</v>
      </c>
      <c r="J131" s="142">
        <v>341.46</v>
      </c>
      <c r="K131" s="142">
        <v>809.06</v>
      </c>
      <c r="L131" s="177">
        <v>0.34094999999999998</v>
      </c>
      <c r="M131" s="145">
        <v>0</v>
      </c>
      <c r="O131" s="83"/>
      <c r="P131" s="83"/>
      <c r="Q131" s="83"/>
      <c r="R131" s="83"/>
      <c r="S131" s="83"/>
      <c r="T131" s="83"/>
      <c r="U131" s="83"/>
      <c r="V131" s="83"/>
      <c r="W131" s="83"/>
      <c r="X131" s="83"/>
      <c r="Y131" s="83"/>
      <c r="Z131" s="83"/>
      <c r="AA131" s="83"/>
    </row>
    <row r="132" spans="1:27" ht="16" customHeight="1">
      <c r="A132" s="21" t="s">
        <v>164</v>
      </c>
      <c r="B132" s="28">
        <v>2</v>
      </c>
      <c r="C132" s="98">
        <v>48711244</v>
      </c>
      <c r="D132" s="129"/>
      <c r="E132" s="68">
        <v>955321</v>
      </c>
      <c r="F132" s="68">
        <f t="shared" si="26"/>
        <v>576260</v>
      </c>
      <c r="G132" s="68">
        <v>379061</v>
      </c>
      <c r="H132" s="166"/>
      <c r="I132" s="68">
        <v>131735.07</v>
      </c>
      <c r="J132" s="142">
        <v>333.82</v>
      </c>
      <c r="K132" s="142">
        <v>740.9</v>
      </c>
      <c r="L132" s="177">
        <v>0.34753000000000001</v>
      </c>
      <c r="M132" s="145">
        <v>0</v>
      </c>
      <c r="O132" s="83"/>
      <c r="P132" s="83"/>
      <c r="Q132" s="83"/>
      <c r="R132" s="83"/>
      <c r="S132" s="83"/>
      <c r="T132" s="83"/>
      <c r="U132" s="83"/>
      <c r="V132" s="83"/>
      <c r="W132" s="83"/>
      <c r="X132" s="83"/>
      <c r="Y132" s="83"/>
      <c r="Z132" s="83"/>
      <c r="AA132" s="83"/>
    </row>
    <row r="133" spans="1:27" ht="16" customHeight="1">
      <c r="A133" s="22" t="s">
        <v>164</v>
      </c>
      <c r="B133" s="29" t="s">
        <v>93</v>
      </c>
      <c r="C133" s="23">
        <v>7162886</v>
      </c>
      <c r="D133" s="129"/>
      <c r="E133" s="69">
        <v>2327311</v>
      </c>
      <c r="F133" s="69">
        <f>E133-G133</f>
        <v>1284165</v>
      </c>
      <c r="G133" s="69">
        <v>1043146</v>
      </c>
      <c r="H133" s="167"/>
      <c r="I133" s="69">
        <v>328255.67</v>
      </c>
      <c r="J133" s="70">
        <v>531.78</v>
      </c>
      <c r="K133" s="70">
        <v>1344.33</v>
      </c>
      <c r="L133" s="178">
        <v>0.31468000000000002</v>
      </c>
      <c r="M133" s="65">
        <v>0</v>
      </c>
      <c r="O133" s="83"/>
      <c r="P133" s="83"/>
      <c r="Q133" s="83"/>
      <c r="R133" s="83"/>
      <c r="S133" s="83"/>
      <c r="T133" s="83"/>
      <c r="U133" s="83"/>
      <c r="V133" s="83"/>
      <c r="W133" s="83"/>
      <c r="X133" s="83"/>
      <c r="Y133" s="83"/>
      <c r="Z133" s="83"/>
      <c r="AA133" s="83"/>
    </row>
    <row r="135" spans="1:27" ht="16" customHeight="1">
      <c r="A135" s="21" t="s">
        <v>170</v>
      </c>
      <c r="B135" s="28">
        <v>1</v>
      </c>
      <c r="C135" s="98">
        <v>65822646</v>
      </c>
      <c r="D135" s="129"/>
      <c r="E135" s="68">
        <v>1061664</v>
      </c>
      <c r="F135" s="68">
        <f t="shared" ref="F135:F136" si="27">E135-G135</f>
        <v>590617</v>
      </c>
      <c r="G135" s="68">
        <v>471047</v>
      </c>
      <c r="H135" s="165"/>
      <c r="I135" s="68">
        <v>146698.23000000001</v>
      </c>
      <c r="J135" s="142">
        <v>347.42</v>
      </c>
      <c r="K135" s="142">
        <v>933.58</v>
      </c>
      <c r="L135" s="177">
        <v>0.31142999999999998</v>
      </c>
      <c r="M135" s="145">
        <v>0</v>
      </c>
    </row>
    <row r="136" spans="1:27" ht="16" customHeight="1">
      <c r="A136" s="21" t="s">
        <v>170</v>
      </c>
      <c r="B136" s="28">
        <v>2</v>
      </c>
      <c r="C136" s="98">
        <v>40276747</v>
      </c>
      <c r="D136" s="129"/>
      <c r="E136" s="68">
        <v>559565</v>
      </c>
      <c r="F136" s="68">
        <f t="shared" si="27"/>
        <v>297161</v>
      </c>
      <c r="G136" s="68">
        <v>262404</v>
      </c>
      <c r="H136" s="166"/>
      <c r="I136" s="68">
        <v>76415.490000000005</v>
      </c>
      <c r="J136" s="142">
        <v>252.17</v>
      </c>
      <c r="K136" s="142">
        <v>737.55</v>
      </c>
      <c r="L136" s="177">
        <v>0.29121000000000002</v>
      </c>
      <c r="M136" s="145">
        <v>0</v>
      </c>
    </row>
    <row r="137" spans="1:27" ht="16" customHeight="1">
      <c r="A137" s="22" t="s">
        <v>170</v>
      </c>
      <c r="B137" s="29" t="s">
        <v>93</v>
      </c>
      <c r="C137" s="23">
        <v>7847003</v>
      </c>
      <c r="D137" s="129"/>
      <c r="E137" s="69">
        <v>1954563</v>
      </c>
      <c r="F137" s="69">
        <f>E137-G137</f>
        <v>998063</v>
      </c>
      <c r="G137" s="69">
        <v>956500</v>
      </c>
      <c r="H137" s="167"/>
      <c r="I137" s="69">
        <v>276034.38</v>
      </c>
      <c r="J137" s="70">
        <v>478.64</v>
      </c>
      <c r="K137" s="70">
        <v>1421.66</v>
      </c>
      <c r="L137" s="178">
        <v>0.28859000000000001</v>
      </c>
      <c r="M137" s="65">
        <v>0</v>
      </c>
    </row>
    <row r="138" spans="1:27" ht="16" customHeight="1">
      <c r="E138" s="169"/>
      <c r="F138" s="169"/>
      <c r="G138" s="169"/>
      <c r="H138" s="169"/>
      <c r="I138" s="169"/>
      <c r="J138" s="169"/>
      <c r="K138" s="169"/>
      <c r="L138" s="169"/>
      <c r="M138" s="169"/>
    </row>
    <row r="139" spans="1:27" ht="16" customHeight="1">
      <c r="A139" s="21" t="s">
        <v>167</v>
      </c>
      <c r="B139" s="28" t="s">
        <v>168</v>
      </c>
      <c r="C139" s="98">
        <v>15581996</v>
      </c>
      <c r="D139" s="129"/>
      <c r="E139" s="68">
        <v>226417</v>
      </c>
      <c r="F139" s="68">
        <f t="shared" ref="F139:F140" si="28">E139-G139</f>
        <v>153949</v>
      </c>
      <c r="G139" s="68">
        <v>72468</v>
      </c>
      <c r="H139" s="165"/>
      <c r="I139" s="68">
        <v>30830.31</v>
      </c>
      <c r="J139" s="142">
        <v>160.03</v>
      </c>
      <c r="K139" s="142">
        <v>260.19</v>
      </c>
      <c r="L139" s="142">
        <v>0.42542999999999997</v>
      </c>
      <c r="M139" s="143">
        <v>0</v>
      </c>
    </row>
    <row r="140" spans="1:27" ht="16" customHeight="1">
      <c r="A140" s="21" t="s">
        <v>167</v>
      </c>
      <c r="B140" s="28" t="s">
        <v>169</v>
      </c>
      <c r="C140" s="98">
        <v>15768787</v>
      </c>
      <c r="D140" s="129"/>
      <c r="E140" s="68">
        <v>173074</v>
      </c>
      <c r="F140" s="68">
        <f t="shared" si="28"/>
        <v>119426</v>
      </c>
      <c r="G140" s="68">
        <v>53648</v>
      </c>
      <c r="H140" s="166"/>
      <c r="I140" s="68">
        <v>23607.65</v>
      </c>
      <c r="J140" s="142">
        <v>142.47</v>
      </c>
      <c r="K140" s="142">
        <v>210.85</v>
      </c>
      <c r="L140" s="142">
        <v>0.44005</v>
      </c>
      <c r="M140" s="143">
        <v>0</v>
      </c>
    </row>
    <row r="141" spans="1:27" ht="16" customHeight="1">
      <c r="A141" s="22" t="s">
        <v>167</v>
      </c>
      <c r="B141" s="29" t="s">
        <v>93</v>
      </c>
      <c r="C141" s="23">
        <v>2533947</v>
      </c>
      <c r="D141" s="129"/>
      <c r="E141" s="69">
        <v>648482</v>
      </c>
      <c r="F141" s="69">
        <f>E141-G141</f>
        <v>417572</v>
      </c>
      <c r="G141" s="69">
        <v>230910</v>
      </c>
      <c r="H141" s="167"/>
      <c r="I141" s="69">
        <v>88235.75</v>
      </c>
      <c r="J141" s="70">
        <v>265.26</v>
      </c>
      <c r="K141" s="70">
        <v>537.87</v>
      </c>
      <c r="L141" s="70">
        <v>0.38212000000000002</v>
      </c>
      <c r="M141" s="71">
        <v>0</v>
      </c>
    </row>
    <row r="142" spans="1:27" ht="16" customHeight="1">
      <c r="E142" s="169"/>
      <c r="F142" s="169"/>
      <c r="G142" s="169"/>
      <c r="H142" s="169"/>
      <c r="I142" s="169"/>
      <c r="J142" s="169"/>
      <c r="K142" s="169"/>
      <c r="L142" s="169"/>
      <c r="M142" s="169"/>
    </row>
  </sheetData>
  <mergeCells count="12">
    <mergeCell ref="A129:C129"/>
    <mergeCell ref="O6:V6"/>
    <mergeCell ref="A1:C1"/>
    <mergeCell ref="E1:G1"/>
    <mergeCell ref="I1:M1"/>
    <mergeCell ref="O1:V1"/>
    <mergeCell ref="A4:C4"/>
    <mergeCell ref="O11:V11"/>
    <mergeCell ref="A93:C93"/>
    <mergeCell ref="E98:G98"/>
    <mergeCell ref="E106:G106"/>
    <mergeCell ref="E110:G110"/>
  </mergeCells>
  <pageMargins left="0.7" right="0.7" top="0.75" bottom="0.75" header="0.3" footer="0.3"/>
  <ignoredErrors>
    <ignoredError sqref="Q8:V9"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0A83F-7B29-E44E-BCEB-C892166C5ADD}">
  <dimension ref="A1:AA146"/>
  <sheetViews>
    <sheetView zoomScaleNormal="100" workbookViewId="0">
      <pane xSplit="3" ySplit="2" topLeftCell="D3" activePane="bottomRight" state="frozen"/>
      <selection pane="topRight" activeCell="D1" sqref="D1"/>
      <selection pane="bottomLeft" activeCell="A3" sqref="A3"/>
      <selection pane="bottomRight" sqref="A1:C1"/>
    </sheetView>
  </sheetViews>
  <sheetFormatPr baseColWidth="10" defaultRowHeight="16" customHeight="1"/>
  <cols>
    <col min="1" max="1" width="17.83203125" customWidth="1"/>
    <col min="2" max="2" width="9.83203125" customWidth="1"/>
    <col min="3" max="3" width="23.33203125" customWidth="1"/>
    <col min="5" max="8" width="26.83203125" customWidth="1"/>
    <col min="9" max="9" width="10.83203125" style="31"/>
    <col min="10" max="14" width="26.83203125" customWidth="1"/>
    <col min="16" max="16" width="35.83203125" customWidth="1"/>
    <col min="17" max="23" width="20.83203125" customWidth="1"/>
    <col min="25" max="25" width="10.83203125" style="31" customWidth="1"/>
    <col min="26" max="26" width="0" hidden="1" customWidth="1"/>
  </cols>
  <sheetData>
    <row r="1" spans="1:27" ht="16" customHeight="1">
      <c r="A1" s="284" t="s">
        <v>0</v>
      </c>
      <c r="B1" s="284"/>
      <c r="C1" s="284"/>
      <c r="D1" s="2"/>
      <c r="E1" s="290" t="s">
        <v>37</v>
      </c>
      <c r="F1" s="290"/>
      <c r="G1" s="290"/>
      <c r="H1" s="290"/>
      <c r="I1" s="82"/>
      <c r="J1" s="285" t="s">
        <v>38</v>
      </c>
      <c r="K1" s="285"/>
      <c r="L1" s="285"/>
      <c r="M1" s="285"/>
      <c r="N1" s="285"/>
      <c r="O1" s="2"/>
      <c r="P1" s="267" t="s">
        <v>146</v>
      </c>
      <c r="Q1" s="286"/>
      <c r="R1" s="286"/>
      <c r="S1" s="286"/>
      <c r="T1" s="286"/>
      <c r="U1" s="286"/>
      <c r="V1" s="286"/>
      <c r="W1" s="286"/>
      <c r="Y1" s="82"/>
      <c r="Z1" s="34"/>
      <c r="AA1" s="48"/>
    </row>
    <row r="2" spans="1:27" ht="16" customHeight="1">
      <c r="A2" s="5" t="s">
        <v>3</v>
      </c>
      <c r="B2" s="5" t="s">
        <v>4</v>
      </c>
      <c r="C2" s="5" t="s">
        <v>5</v>
      </c>
      <c r="D2" s="1"/>
      <c r="E2" s="16" t="s">
        <v>147</v>
      </c>
      <c r="F2" s="32" t="s">
        <v>135</v>
      </c>
      <c r="G2" s="32" t="s">
        <v>137</v>
      </c>
      <c r="H2" s="32" t="s">
        <v>166</v>
      </c>
      <c r="I2" s="8"/>
      <c r="J2" s="32" t="s">
        <v>138</v>
      </c>
      <c r="K2" s="33" t="s">
        <v>139</v>
      </c>
      <c r="L2" s="19" t="s">
        <v>6</v>
      </c>
      <c r="M2" s="19" t="s">
        <v>7</v>
      </c>
      <c r="N2" s="19" t="s">
        <v>8</v>
      </c>
      <c r="O2" s="1"/>
      <c r="P2" s="1"/>
      <c r="Q2" s="1"/>
      <c r="R2" s="1"/>
      <c r="S2" s="1"/>
      <c r="T2" s="1"/>
      <c r="U2" s="1"/>
      <c r="V2" s="1"/>
      <c r="W2" s="1"/>
      <c r="X2" s="1"/>
      <c r="Y2" s="8"/>
      <c r="Z2" s="35"/>
      <c r="AA2" s="48"/>
    </row>
    <row r="3" spans="1:27" ht="16" customHeight="1">
      <c r="A3" s="1"/>
      <c r="B3" s="1"/>
      <c r="C3" s="1"/>
      <c r="D3" s="1"/>
      <c r="E3" s="1"/>
      <c r="F3" s="6"/>
      <c r="G3" s="6"/>
      <c r="H3" s="6"/>
      <c r="I3" s="8"/>
      <c r="J3" s="6"/>
      <c r="K3" s="8"/>
      <c r="L3" s="1"/>
      <c r="M3" s="1"/>
      <c r="N3" s="1"/>
      <c r="O3" s="1"/>
      <c r="P3" s="1"/>
      <c r="Q3" s="1"/>
      <c r="R3" s="1"/>
      <c r="S3" s="1"/>
      <c r="T3" s="1"/>
      <c r="U3" s="1"/>
      <c r="V3" s="1"/>
      <c r="W3" s="1"/>
      <c r="X3" s="1"/>
      <c r="Y3" s="8"/>
      <c r="Z3" s="35"/>
      <c r="AA3" s="48"/>
    </row>
    <row r="4" spans="1:27" ht="16" customHeight="1">
      <c r="A4" s="280" t="s">
        <v>9</v>
      </c>
      <c r="B4" s="291"/>
      <c r="C4" s="291"/>
      <c r="D4" s="1"/>
      <c r="E4" s="1"/>
      <c r="F4" s="6"/>
      <c r="G4" s="6"/>
      <c r="H4" s="6"/>
      <c r="I4" s="8"/>
      <c r="J4" s="6"/>
      <c r="K4" s="8"/>
      <c r="L4" s="1"/>
      <c r="M4" s="1"/>
      <c r="N4" s="1"/>
      <c r="O4" s="1"/>
      <c r="P4" s="1"/>
      <c r="Q4" s="1"/>
      <c r="R4" s="1"/>
      <c r="S4" s="1"/>
      <c r="T4" s="1"/>
      <c r="U4" s="1"/>
      <c r="V4" s="1"/>
      <c r="W4" s="1"/>
      <c r="X4" s="1"/>
      <c r="Y4" s="8"/>
      <c r="Z4" s="35"/>
      <c r="AA4" s="48"/>
    </row>
    <row r="5" spans="1:27" ht="16" customHeight="1">
      <c r="A5" s="1"/>
      <c r="B5" s="1"/>
      <c r="C5" s="1"/>
      <c r="D5" s="9"/>
      <c r="E5" s="9"/>
      <c r="F5" s="179"/>
      <c r="G5" s="10"/>
      <c r="H5" s="179"/>
      <c r="I5" s="8"/>
      <c r="J5" s="180"/>
      <c r="K5" s="180"/>
      <c r="L5" s="180"/>
      <c r="M5" s="180"/>
      <c r="N5" s="1"/>
      <c r="O5" s="1"/>
      <c r="P5" s="1"/>
      <c r="Q5" s="1"/>
      <c r="R5" s="1"/>
      <c r="S5" s="1"/>
      <c r="T5" s="1"/>
      <c r="U5" s="1"/>
      <c r="V5" s="1"/>
      <c r="W5" s="1"/>
      <c r="X5" s="1"/>
      <c r="Y5" s="8"/>
      <c r="Z5" s="35"/>
      <c r="AA5" s="48"/>
    </row>
    <row r="6" spans="1:27" ht="16" customHeight="1">
      <c r="A6" s="11" t="s">
        <v>10</v>
      </c>
      <c r="B6" s="11">
        <v>1</v>
      </c>
      <c r="C6" s="12">
        <v>73430640</v>
      </c>
      <c r="D6" s="2"/>
      <c r="E6" s="146">
        <v>6.3600000000000002E-3</v>
      </c>
      <c r="F6" s="64">
        <v>2007692</v>
      </c>
      <c r="G6" s="64"/>
      <c r="H6" s="147">
        <v>789160</v>
      </c>
      <c r="I6" s="9"/>
      <c r="J6" s="64">
        <v>38386.769999999997</v>
      </c>
      <c r="K6" s="144">
        <v>203.42</v>
      </c>
      <c r="L6" s="144">
        <v>3690.83</v>
      </c>
      <c r="M6" s="146">
        <v>4.8640000000000003E-2</v>
      </c>
      <c r="N6" s="145">
        <v>0</v>
      </c>
      <c r="O6" s="2"/>
      <c r="P6" s="281" t="s">
        <v>145</v>
      </c>
      <c r="Q6" s="282"/>
      <c r="R6" s="282"/>
      <c r="S6" s="282"/>
      <c r="T6" s="282"/>
      <c r="U6" s="282"/>
      <c r="V6" s="282"/>
      <c r="W6" s="283"/>
      <c r="X6" s="2"/>
      <c r="Y6" s="271"/>
      <c r="Z6" s="289"/>
      <c r="AA6" s="48"/>
    </row>
    <row r="7" spans="1:27" ht="16" customHeight="1">
      <c r="A7" s="11" t="s">
        <v>10</v>
      </c>
      <c r="B7" s="11">
        <v>2</v>
      </c>
      <c r="C7" s="12">
        <v>80972363</v>
      </c>
      <c r="D7" s="2"/>
      <c r="E7" s="146">
        <v>6.4599999999999996E-3</v>
      </c>
      <c r="F7" s="64">
        <v>1888119</v>
      </c>
      <c r="G7" s="64"/>
      <c r="H7" s="147">
        <v>751823</v>
      </c>
      <c r="I7" s="9"/>
      <c r="J7" s="64">
        <v>37372.85</v>
      </c>
      <c r="K7" s="144">
        <v>189.53</v>
      </c>
      <c r="L7" s="144">
        <v>3769.52</v>
      </c>
      <c r="M7" s="146">
        <v>4.9709999999999997E-2</v>
      </c>
      <c r="N7" s="145">
        <v>0</v>
      </c>
      <c r="O7" s="2"/>
      <c r="P7" s="7" t="s">
        <v>11</v>
      </c>
      <c r="Q7" s="7" t="s">
        <v>12</v>
      </c>
      <c r="R7" s="7" t="s">
        <v>136</v>
      </c>
      <c r="S7" s="7" t="s">
        <v>140</v>
      </c>
      <c r="T7" s="7" t="s">
        <v>141</v>
      </c>
      <c r="U7" s="7" t="s">
        <v>6</v>
      </c>
      <c r="V7" s="7" t="s">
        <v>7</v>
      </c>
      <c r="W7" s="15" t="s">
        <v>8</v>
      </c>
      <c r="X7" s="2"/>
      <c r="Y7" s="8"/>
      <c r="Z7" s="36"/>
      <c r="AA7" s="48"/>
    </row>
    <row r="8" spans="1:27" ht="16" customHeight="1">
      <c r="A8" s="11" t="s">
        <v>10</v>
      </c>
      <c r="B8" s="11">
        <v>3</v>
      </c>
      <c r="C8" s="12">
        <v>72668921</v>
      </c>
      <c r="D8" s="2"/>
      <c r="E8" s="146">
        <v>6.3600000000000002E-3</v>
      </c>
      <c r="F8" s="64">
        <v>1773342</v>
      </c>
      <c r="G8" s="64"/>
      <c r="H8" s="147">
        <v>673583</v>
      </c>
      <c r="I8" s="9"/>
      <c r="J8" s="64">
        <v>33235.589999999997</v>
      </c>
      <c r="K8" s="144">
        <v>183.28</v>
      </c>
      <c r="L8" s="144">
        <v>3493.83</v>
      </c>
      <c r="M8" s="146">
        <v>4.9340000000000002E-2</v>
      </c>
      <c r="N8" s="145">
        <v>0</v>
      </c>
      <c r="O8" s="2"/>
      <c r="P8" s="117" t="s">
        <v>9</v>
      </c>
      <c r="Q8" s="118">
        <v>53</v>
      </c>
      <c r="R8" s="119">
        <f>AVERAGE(F6:F9,F12:F14,F17:F19,F22:F24,F27:F29,F32:F34,F37:F39,F42:F44,F47:F49,F52:F54,F57:F59,F62:F65,F68:F70,F73:F75,F78:F80,F83:F85,F88:F90)</f>
        <v>2074868.4905660378</v>
      </c>
      <c r="S8" s="119">
        <f>AVERAGE(H6:H9,H12:H14,H17:H19,H22:H24,H27:H29,H32:H34,H37:H39,H42:H44,H47:H49,H52:H54,H57:H59,H62:H65,H68:H70,H73:H75,H78:H80,H83:H85,H88:H90)</f>
        <v>864600.5660377359</v>
      </c>
      <c r="T8" s="119">
        <f>AVERAGE(J6:J9,J12:J14,J17:J19,J22:J24,J27:J29,J32:J34,J37:J39,J42:J44,J47:J49,J52:J54,J57:J59,J62:J65,J68:J70,J73:J75,J78:J80,J83:J85,J88:J90)</f>
        <v>42426.602641509438</v>
      </c>
      <c r="U8" s="120">
        <f>AVERAGE(L6:L9,L12:L14,L17:L19,L22:L24,L27:L29,L32:L34,L37:L39,L42:L44,L47:L49,L52:L54,L57:L59,L62:L65,L68:L70,L73:L75,L78:L80,L83:L85,L88:L90)</f>
        <v>3947.2298113207557</v>
      </c>
      <c r="V8" s="121">
        <f>AVERAGE(M6:M9,M12:M14,M17:M19,M22:M24,M27:M29,M32:M34,M37:M39,M42:M44,M47:M49,M52:M54,M57:M59,M62:M65,M68:M70,M73:M75,M78:M80,M83:M85,M88:M90)</f>
        <v>4.8936603773584893E-2</v>
      </c>
      <c r="W8" s="64">
        <f>SUM(N6:N9,N12:N14,N17:N19,N22:N24,N27:N29,N32:N34,N37:N39,N42:N44,N47:N49,N52:N54,N57:N59,N62:N65,N68:N70,N73:N75,N78:N80,N83:N85,N88:N90)</f>
        <v>0</v>
      </c>
      <c r="X8" s="2"/>
      <c r="Y8" s="181"/>
      <c r="Z8" s="37"/>
      <c r="AA8" s="48"/>
    </row>
    <row r="9" spans="1:27" ht="16" customHeight="1">
      <c r="A9" s="11" t="s">
        <v>10</v>
      </c>
      <c r="B9" s="11">
        <v>4</v>
      </c>
      <c r="C9" s="12">
        <v>54552732</v>
      </c>
      <c r="D9" s="2"/>
      <c r="E9" s="146">
        <v>6.4599999999999996E-3</v>
      </c>
      <c r="F9" s="64">
        <v>1679481</v>
      </c>
      <c r="G9" s="64"/>
      <c r="H9" s="147">
        <v>677535</v>
      </c>
      <c r="I9" s="9"/>
      <c r="J9" s="64">
        <v>33598.61</v>
      </c>
      <c r="K9" s="144">
        <v>183.01</v>
      </c>
      <c r="L9" s="144">
        <v>3518.6</v>
      </c>
      <c r="M9" s="146">
        <v>4.9590000000000002E-2</v>
      </c>
      <c r="N9" s="145">
        <v>0</v>
      </c>
      <c r="O9" s="2"/>
      <c r="P9" s="117" t="s">
        <v>86</v>
      </c>
      <c r="Q9" s="122">
        <v>7</v>
      </c>
      <c r="R9" s="119">
        <f>AVERAGE(F95,F111,F112,F116,F119,F120,F123)</f>
        <v>1397.5714285714287</v>
      </c>
      <c r="S9" s="119">
        <f>AVERAGE(H95,H111,H112,H116,H119,H120,H123)</f>
        <v>55.142857142857146</v>
      </c>
      <c r="T9" s="119">
        <f>AVERAGE(J95,J111,J112,J116,J119,J120,J123)</f>
        <v>2.5071428571428571</v>
      </c>
      <c r="U9" s="119">
        <f>AVERAGE(L95,L111,L112,L116,L119,L120,L123)</f>
        <v>30.752857142857142</v>
      </c>
      <c r="V9" s="120">
        <f>AVERAGE(M95,M111,M112,M116,M119,M120,M123)</f>
        <v>4.4117142857142855E-2</v>
      </c>
      <c r="W9" s="119">
        <f>SUM(N95,N111,N112,N116,N119,N120,N123)</f>
        <v>0</v>
      </c>
      <c r="X9" s="2"/>
      <c r="Y9" s="181"/>
      <c r="Z9" s="37"/>
      <c r="AA9" s="48"/>
    </row>
    <row r="10" spans="1:27" ht="16" customHeight="1">
      <c r="A10" s="17" t="s">
        <v>10</v>
      </c>
      <c r="B10" s="17" t="s">
        <v>93</v>
      </c>
      <c r="C10" s="18">
        <v>42411712</v>
      </c>
      <c r="D10" s="2"/>
      <c r="E10" s="91">
        <v>6.8500000000000002E-3</v>
      </c>
      <c r="F10" s="66">
        <v>6559004</v>
      </c>
      <c r="G10" s="66"/>
      <c r="H10" s="44">
        <v>2999800</v>
      </c>
      <c r="I10" s="9"/>
      <c r="J10" s="66">
        <v>149468.20000000001</v>
      </c>
      <c r="K10" s="92">
        <v>406.33</v>
      </c>
      <c r="L10" s="92">
        <v>7014.8</v>
      </c>
      <c r="M10" s="91">
        <v>4.9829999999999999E-2</v>
      </c>
      <c r="N10" s="65">
        <v>0</v>
      </c>
      <c r="O10" s="2"/>
      <c r="P10" s="113"/>
      <c r="Q10" s="114"/>
      <c r="R10" s="87"/>
      <c r="S10" s="87"/>
      <c r="T10" s="87"/>
      <c r="U10" s="87"/>
      <c r="V10" s="89"/>
      <c r="W10" s="87"/>
      <c r="X10" s="2"/>
      <c r="Y10" s="116"/>
      <c r="Z10" s="38"/>
      <c r="AA10" s="48"/>
    </row>
    <row r="11" spans="1:27" ht="16" customHeight="1">
      <c r="A11" s="2"/>
      <c r="B11" s="2"/>
      <c r="C11" s="10"/>
      <c r="D11" s="9"/>
      <c r="H11" s="182"/>
      <c r="I11" s="126"/>
      <c r="J11" s="182"/>
      <c r="K11" s="183"/>
      <c r="L11" s="183"/>
      <c r="M11" s="183"/>
      <c r="N11" s="129"/>
      <c r="O11" s="2"/>
      <c r="P11" s="175" t="s">
        <v>144</v>
      </c>
      <c r="Q11" s="149"/>
      <c r="R11" s="149"/>
      <c r="S11" s="149"/>
      <c r="T11" s="149"/>
      <c r="U11" s="149"/>
      <c r="V11" s="149"/>
      <c r="W11" s="150"/>
      <c r="X11" s="2"/>
      <c r="Y11" s="181"/>
      <c r="Z11" s="37"/>
      <c r="AA11" s="48"/>
    </row>
    <row r="12" spans="1:27" ht="16" customHeight="1">
      <c r="A12" s="11" t="s">
        <v>13</v>
      </c>
      <c r="B12" s="11">
        <v>1</v>
      </c>
      <c r="C12" s="12">
        <v>114442537</v>
      </c>
      <c r="D12" s="10"/>
      <c r="E12" s="146">
        <v>6.4599999999999996E-3</v>
      </c>
      <c r="F12" s="64">
        <v>3365501</v>
      </c>
      <c r="G12" s="64"/>
      <c r="H12" s="147">
        <v>1436469</v>
      </c>
      <c r="I12" s="9"/>
      <c r="J12" s="64">
        <v>68820.39</v>
      </c>
      <c r="K12" s="144">
        <v>266.20999999999998</v>
      </c>
      <c r="L12" s="144">
        <v>5137.5200000000004</v>
      </c>
      <c r="M12" s="146">
        <v>4.7910000000000001E-2</v>
      </c>
      <c r="N12" s="145">
        <v>0</v>
      </c>
      <c r="O12" s="2"/>
      <c r="P12" s="7" t="s">
        <v>11</v>
      </c>
      <c r="Q12" s="7" t="s">
        <v>12</v>
      </c>
      <c r="R12" s="7" t="s">
        <v>136</v>
      </c>
      <c r="S12" s="7" t="s">
        <v>140</v>
      </c>
      <c r="T12" s="7" t="s">
        <v>141</v>
      </c>
      <c r="U12" s="7" t="s">
        <v>6</v>
      </c>
      <c r="V12" s="7" t="s">
        <v>7</v>
      </c>
      <c r="W12" s="15" t="s">
        <v>8</v>
      </c>
      <c r="X12" s="2"/>
      <c r="Y12" s="9"/>
      <c r="Z12" s="39"/>
      <c r="AA12" s="48"/>
    </row>
    <row r="13" spans="1:27" ht="16" customHeight="1">
      <c r="A13" s="11" t="s">
        <v>13</v>
      </c>
      <c r="B13" s="11">
        <v>2</v>
      </c>
      <c r="C13" s="12">
        <v>86408797</v>
      </c>
      <c r="D13" s="10"/>
      <c r="E13" s="146">
        <v>5.8500000000000002E-3</v>
      </c>
      <c r="F13" s="64">
        <v>1827843</v>
      </c>
      <c r="G13" s="64"/>
      <c r="H13" s="147">
        <v>627564</v>
      </c>
      <c r="I13" s="9"/>
      <c r="J13" s="64">
        <v>28053.56</v>
      </c>
      <c r="K13" s="144">
        <v>165.8</v>
      </c>
      <c r="L13" s="144">
        <v>3615.83</v>
      </c>
      <c r="M13" s="146">
        <v>4.4699999999999997E-2</v>
      </c>
      <c r="N13" s="145">
        <v>0</v>
      </c>
      <c r="O13" s="2"/>
      <c r="P13" s="76" t="s">
        <v>9</v>
      </c>
      <c r="Q13" s="77">
        <v>17</v>
      </c>
      <c r="R13" s="78">
        <f>AVERAGE(F10,F15,F20,F25,F30,F35,F40,F45,F50,F55,F60,F66,F71,F76,F81,F86,F91)</f>
        <v>6168038.6470588231</v>
      </c>
      <c r="S13" s="78">
        <f>AVERAGE(H10,H15,H20,H25,H30,H35,H40,H45,H50,H55,H60,H66,H71,H76,H81,H86,H91)</f>
        <v>2790469.6470588236</v>
      </c>
      <c r="T13" s="78">
        <f>AVERAGE(J10,J15,J20,J25,J30,J35,J40,J45,J50,J55,J60,J66,J71,J76,J81,J86,J91)</f>
        <v>138676.54058823528</v>
      </c>
      <c r="U13" s="79">
        <f>AVERAGE(L10,L15,L20,L25,L30,L35,L40,L45,L50,L55,L60,L66,L71,L76,L81,L86,L91)</f>
        <v>6623.9288235294134</v>
      </c>
      <c r="V13" s="79">
        <f>AVERAGE(M10,M15,M20,M25,M30,M35,M40,M45,M50,M55,M60,M66,M71,M76,M81,M86,M91)</f>
        <v>4.966294117647059E-2</v>
      </c>
      <c r="W13" s="66">
        <f>SUM(N10,N15,N20,N25,N30,N35,N40,N45,N50,N55,N60,N66,N71,N76,N81,N86,N91)</f>
        <v>0</v>
      </c>
      <c r="X13" s="2"/>
      <c r="Y13" s="271"/>
      <c r="Z13" s="289"/>
      <c r="AA13" s="48"/>
    </row>
    <row r="14" spans="1:27" ht="16" customHeight="1">
      <c r="A14" s="11" t="s">
        <v>13</v>
      </c>
      <c r="B14" s="11">
        <v>3</v>
      </c>
      <c r="C14" s="12">
        <v>82464021</v>
      </c>
      <c r="D14" s="10"/>
      <c r="E14" s="146">
        <v>6.4599999999999996E-3</v>
      </c>
      <c r="F14" s="64">
        <v>1855234</v>
      </c>
      <c r="G14" s="64"/>
      <c r="H14" s="147">
        <v>775032</v>
      </c>
      <c r="I14" s="9"/>
      <c r="J14" s="64">
        <v>36556.69</v>
      </c>
      <c r="K14" s="144">
        <v>185.58</v>
      </c>
      <c r="L14" s="144">
        <v>3979.32</v>
      </c>
      <c r="M14" s="146">
        <v>4.7169999999999997E-2</v>
      </c>
      <c r="N14" s="145">
        <v>0</v>
      </c>
      <c r="O14" s="2"/>
      <c r="P14" s="76" t="s">
        <v>86</v>
      </c>
      <c r="Q14" s="77">
        <v>8</v>
      </c>
      <c r="R14" s="78">
        <f>AVERAGE(F97,F101,F105,F109,F113,F117,F121,F125)</f>
        <v>13278</v>
      </c>
      <c r="S14" s="78">
        <f>AVERAGE(H97,H101,H105,H109,H113,H117,H121,H125)</f>
        <v>328.625</v>
      </c>
      <c r="T14" s="78">
        <f>AVERAGE(J97,J101,J105,J109,J113,J117,J121,J125)</f>
        <v>12.942499999999999</v>
      </c>
      <c r="U14" s="78">
        <f>AVERAGE(L97,L101,L105,L109,L113,L117,L121,L125)</f>
        <v>73.907499999999999</v>
      </c>
      <c r="V14" s="136">
        <f>AVERAGE(M97,M101,M105,M109,M113,M117,M121,M125)</f>
        <v>3.723125E-2</v>
      </c>
      <c r="W14" s="78">
        <f>SUM(N97,N101,N105,N109,N113,N117,N121,N125)</f>
        <v>0</v>
      </c>
      <c r="X14" s="2"/>
      <c r="Y14" s="8"/>
      <c r="Z14" s="36"/>
      <c r="AA14" s="48"/>
    </row>
    <row r="15" spans="1:27" ht="16" customHeight="1">
      <c r="A15" s="17" t="s">
        <v>13</v>
      </c>
      <c r="B15" s="17" t="s">
        <v>93</v>
      </c>
      <c r="C15" s="18">
        <v>39561963</v>
      </c>
      <c r="D15" s="10"/>
      <c r="E15" s="91">
        <v>6.8500000000000002E-3</v>
      </c>
      <c r="F15" s="66">
        <v>6533307</v>
      </c>
      <c r="G15" s="66"/>
      <c r="H15" s="44">
        <v>2974168</v>
      </c>
      <c r="I15" s="9"/>
      <c r="J15" s="66">
        <v>148213.87</v>
      </c>
      <c r="K15" s="92">
        <v>390.14</v>
      </c>
      <c r="L15" s="92">
        <v>7243.44</v>
      </c>
      <c r="M15" s="91">
        <v>4.9829999999999999E-2</v>
      </c>
      <c r="N15" s="65">
        <v>0</v>
      </c>
      <c r="O15" s="2"/>
      <c r="P15" s="2"/>
      <c r="Q15" s="2"/>
      <c r="R15" s="2"/>
      <c r="S15" s="2"/>
      <c r="T15" s="2"/>
      <c r="U15" s="2"/>
      <c r="V15" s="2"/>
      <c r="W15" s="2"/>
      <c r="X15" s="2"/>
      <c r="Y15" s="181"/>
      <c r="Z15" s="40"/>
      <c r="AA15" s="48"/>
    </row>
    <row r="16" spans="1:27" ht="16" customHeight="1">
      <c r="A16" s="2"/>
      <c r="B16" s="2"/>
      <c r="C16" s="10"/>
      <c r="D16" s="10"/>
      <c r="I16"/>
      <c r="M16" s="126"/>
      <c r="N16" s="129"/>
      <c r="O16" s="2"/>
      <c r="P16" s="2"/>
      <c r="Q16" s="2"/>
      <c r="R16" s="2"/>
      <c r="S16" s="2"/>
      <c r="T16" s="2"/>
      <c r="U16" s="2"/>
      <c r="V16" s="2"/>
      <c r="W16" s="2"/>
      <c r="X16" s="2"/>
      <c r="Y16" s="181"/>
      <c r="Z16" s="40"/>
      <c r="AA16" s="48"/>
    </row>
    <row r="17" spans="1:27" ht="16" customHeight="1">
      <c r="A17" s="11" t="s">
        <v>14</v>
      </c>
      <c r="B17" s="11">
        <v>1</v>
      </c>
      <c r="C17" s="12">
        <v>113343656</v>
      </c>
      <c r="D17" s="10"/>
      <c r="E17" s="146">
        <v>6.3600000000000002E-3</v>
      </c>
      <c r="F17" s="64">
        <v>2155859</v>
      </c>
      <c r="G17" s="64"/>
      <c r="H17" s="147">
        <v>846660</v>
      </c>
      <c r="I17" s="9"/>
      <c r="J17" s="64">
        <v>40799.019999999997</v>
      </c>
      <c r="K17" s="144">
        <v>202.57</v>
      </c>
      <c r="L17" s="144">
        <v>3978.28</v>
      </c>
      <c r="M17" s="146">
        <v>4.8189999999999997E-2</v>
      </c>
      <c r="N17" s="145">
        <v>0</v>
      </c>
      <c r="O17" s="2"/>
      <c r="P17" s="113"/>
      <c r="Q17" s="114"/>
      <c r="R17" s="87"/>
      <c r="S17" s="87"/>
      <c r="T17" s="87"/>
      <c r="U17" s="87"/>
      <c r="V17" s="89"/>
      <c r="W17" s="87"/>
      <c r="X17" s="2"/>
      <c r="Y17" s="181"/>
      <c r="Z17" s="40"/>
      <c r="AA17" s="48"/>
    </row>
    <row r="18" spans="1:27" ht="16" customHeight="1">
      <c r="A18" s="11" t="s">
        <v>14</v>
      </c>
      <c r="B18" s="11">
        <v>2</v>
      </c>
      <c r="C18" s="12">
        <v>75890521</v>
      </c>
      <c r="D18" s="10"/>
      <c r="E18" s="146">
        <v>5.8500000000000002E-3</v>
      </c>
      <c r="F18" s="64">
        <v>1104096</v>
      </c>
      <c r="G18" s="64"/>
      <c r="H18" s="147">
        <v>343146</v>
      </c>
      <c r="I18" s="9"/>
      <c r="J18" s="64">
        <v>16404.07</v>
      </c>
      <c r="K18" s="144">
        <v>130.07</v>
      </c>
      <c r="L18" s="144">
        <v>2511.98</v>
      </c>
      <c r="M18" s="146">
        <v>4.7800000000000002E-2</v>
      </c>
      <c r="N18" s="145">
        <v>0</v>
      </c>
      <c r="O18" s="2"/>
      <c r="P18" s="2"/>
      <c r="Q18" s="2"/>
      <c r="R18" s="137"/>
      <c r="S18" s="87"/>
      <c r="T18" s="87"/>
      <c r="U18" s="140"/>
      <c r="V18" s="137"/>
      <c r="W18" s="137"/>
      <c r="X18" s="181"/>
      <c r="Y18" s="181"/>
      <c r="Z18" s="40"/>
      <c r="AA18" s="184"/>
    </row>
    <row r="19" spans="1:27" ht="16" customHeight="1">
      <c r="A19" s="11" t="s">
        <v>14</v>
      </c>
      <c r="B19" s="11">
        <v>3</v>
      </c>
      <c r="C19" s="12">
        <v>81759541</v>
      </c>
      <c r="D19" s="10"/>
      <c r="E19" s="146">
        <v>5.8500000000000002E-3</v>
      </c>
      <c r="F19" s="64">
        <v>1144277</v>
      </c>
      <c r="G19" s="64"/>
      <c r="H19" s="147">
        <v>371438</v>
      </c>
      <c r="I19" s="9"/>
      <c r="J19" s="64">
        <v>17141.95</v>
      </c>
      <c r="K19" s="144">
        <v>124.81</v>
      </c>
      <c r="L19" s="144">
        <v>2838.68</v>
      </c>
      <c r="M19" s="146">
        <v>4.6149999999999997E-2</v>
      </c>
      <c r="N19" s="145">
        <v>0</v>
      </c>
      <c r="O19" s="2"/>
      <c r="P19" s="2"/>
      <c r="Q19" s="2"/>
      <c r="R19" s="185"/>
      <c r="S19" s="2"/>
      <c r="T19" s="2"/>
      <c r="U19" s="186"/>
      <c r="V19" s="185"/>
      <c r="W19" s="185"/>
      <c r="X19" s="181"/>
      <c r="Y19" s="181"/>
      <c r="Z19" s="39"/>
      <c r="AA19" s="184"/>
    </row>
    <row r="20" spans="1:27" ht="16" customHeight="1">
      <c r="A20" s="17" t="s">
        <v>14</v>
      </c>
      <c r="B20" s="17" t="s">
        <v>93</v>
      </c>
      <c r="C20" s="18">
        <v>41769033</v>
      </c>
      <c r="D20" s="10"/>
      <c r="E20" s="91">
        <v>6.3600000000000002E-3</v>
      </c>
      <c r="F20" s="66">
        <v>5024129</v>
      </c>
      <c r="G20" s="66"/>
      <c r="H20" s="44">
        <v>1995781</v>
      </c>
      <c r="I20" s="9"/>
      <c r="J20" s="66">
        <v>97359.81</v>
      </c>
      <c r="K20" s="92">
        <v>325.25</v>
      </c>
      <c r="L20" s="92">
        <v>5836.86</v>
      </c>
      <c r="M20" s="91">
        <v>4.8779999999999997E-2</v>
      </c>
      <c r="N20" s="65">
        <v>0</v>
      </c>
      <c r="O20" s="2"/>
      <c r="P20" s="2"/>
      <c r="Q20" s="2"/>
      <c r="R20" s="185"/>
      <c r="S20" s="2"/>
      <c r="T20" s="2"/>
      <c r="U20" s="186"/>
      <c r="V20" s="185"/>
      <c r="W20" s="185"/>
      <c r="X20" s="181"/>
      <c r="Y20" s="138"/>
      <c r="Z20" s="97"/>
      <c r="AA20" s="184"/>
    </row>
    <row r="21" spans="1:27" ht="16" customHeight="1">
      <c r="A21" s="2"/>
      <c r="B21" s="2"/>
      <c r="C21" s="10"/>
      <c r="D21" s="10"/>
      <c r="E21" s="130"/>
      <c r="I21" s="2"/>
      <c r="J21" s="2"/>
      <c r="N21" s="129"/>
      <c r="O21" s="2"/>
      <c r="P21" s="2"/>
      <c r="Q21" s="2"/>
      <c r="R21" s="185"/>
      <c r="S21" s="2"/>
      <c r="T21" s="2"/>
      <c r="U21" s="186"/>
      <c r="V21" s="185"/>
      <c r="W21" s="185"/>
      <c r="X21" s="181"/>
      <c r="Y21" s="138"/>
      <c r="Z21" s="36"/>
      <c r="AA21" s="184"/>
    </row>
    <row r="22" spans="1:27" ht="16" customHeight="1">
      <c r="A22" s="11" t="s">
        <v>15</v>
      </c>
      <c r="B22" s="11">
        <v>1</v>
      </c>
      <c r="C22" s="12">
        <v>98981837</v>
      </c>
      <c r="D22" s="2"/>
      <c r="E22" s="146">
        <v>6.4599999999999996E-3</v>
      </c>
      <c r="F22" s="64">
        <v>2676362</v>
      </c>
      <c r="G22" s="64"/>
      <c r="H22" s="147">
        <v>1090289</v>
      </c>
      <c r="I22" s="9"/>
      <c r="J22" s="64">
        <v>54005.14</v>
      </c>
      <c r="K22" s="144">
        <v>234.53</v>
      </c>
      <c r="L22" s="144">
        <v>4418.57</v>
      </c>
      <c r="M22" s="146">
        <v>4.9529999999999998E-2</v>
      </c>
      <c r="N22" s="145">
        <v>0</v>
      </c>
      <c r="O22" s="2"/>
      <c r="P22" s="2"/>
      <c r="Q22" s="2"/>
      <c r="R22" s="185"/>
      <c r="S22" s="2"/>
      <c r="T22" s="2"/>
      <c r="U22" s="186"/>
      <c r="V22" s="185"/>
      <c r="W22" s="185"/>
      <c r="X22" s="181"/>
      <c r="Y22" s="181"/>
      <c r="Z22" s="37"/>
      <c r="AA22" s="184"/>
    </row>
    <row r="23" spans="1:27" ht="16" customHeight="1">
      <c r="A23" s="11" t="s">
        <v>15</v>
      </c>
      <c r="B23" s="11">
        <v>2</v>
      </c>
      <c r="C23" s="12">
        <v>37112446</v>
      </c>
      <c r="D23" s="2"/>
      <c r="E23" s="146">
        <v>5.8500000000000002E-3</v>
      </c>
      <c r="F23" s="64">
        <v>467500</v>
      </c>
      <c r="G23" s="64"/>
      <c r="H23" s="147">
        <v>135996</v>
      </c>
      <c r="I23" s="9"/>
      <c r="J23" s="64">
        <v>6751.79</v>
      </c>
      <c r="K23" s="144">
        <v>80.69</v>
      </c>
      <c r="L23" s="144">
        <v>1601.81</v>
      </c>
      <c r="M23" s="146">
        <v>4.965E-2</v>
      </c>
      <c r="N23" s="145">
        <v>0</v>
      </c>
      <c r="O23" s="2"/>
      <c r="P23" s="2"/>
      <c r="Q23" s="2"/>
      <c r="R23" s="185"/>
      <c r="S23" s="2"/>
      <c r="T23" s="2"/>
      <c r="U23" s="186"/>
      <c r="V23" s="185"/>
      <c r="W23" s="185"/>
      <c r="X23" s="181"/>
      <c r="Y23" s="181"/>
      <c r="Z23" s="37"/>
      <c r="AA23" s="184"/>
    </row>
    <row r="24" spans="1:27" ht="16" customHeight="1">
      <c r="A24" s="11" t="s">
        <v>15</v>
      </c>
      <c r="B24" s="11">
        <v>3</v>
      </c>
      <c r="C24" s="12">
        <v>83598112</v>
      </c>
      <c r="D24" s="2"/>
      <c r="E24" s="146">
        <v>6.2700000000000004E-3</v>
      </c>
      <c r="F24" s="64">
        <v>1529646</v>
      </c>
      <c r="G24" s="64"/>
      <c r="H24" s="147">
        <v>568108</v>
      </c>
      <c r="I24" s="9"/>
      <c r="J24" s="64">
        <v>28101.119999999999</v>
      </c>
      <c r="K24" s="144">
        <v>163.30000000000001</v>
      </c>
      <c r="L24" s="144">
        <v>3306.82</v>
      </c>
      <c r="M24" s="146">
        <v>4.9459999999999997E-2</v>
      </c>
      <c r="N24" s="145">
        <v>0</v>
      </c>
      <c r="O24" s="2"/>
      <c r="P24" s="2"/>
      <c r="Q24" s="2"/>
      <c r="R24" s="185"/>
      <c r="S24" s="2"/>
      <c r="T24" s="2"/>
      <c r="U24" s="186"/>
      <c r="V24" s="185"/>
      <c r="W24" s="185"/>
      <c r="X24" s="181"/>
      <c r="Y24" s="116"/>
      <c r="Z24" s="38"/>
      <c r="AA24" s="184"/>
    </row>
    <row r="25" spans="1:27" ht="16" customHeight="1">
      <c r="A25" s="17" t="s">
        <v>15</v>
      </c>
      <c r="B25" s="17" t="s">
        <v>93</v>
      </c>
      <c r="C25" s="18">
        <v>28879405</v>
      </c>
      <c r="D25" s="2"/>
      <c r="E25" s="91">
        <v>6.4599999999999996E-3</v>
      </c>
      <c r="F25" s="66">
        <v>4765741</v>
      </c>
      <c r="G25" s="66"/>
      <c r="H25" s="44">
        <v>2034597</v>
      </c>
      <c r="I25" s="9"/>
      <c r="J25" s="66">
        <v>98201.3</v>
      </c>
      <c r="K25" s="92">
        <v>328.9</v>
      </c>
      <c r="L25" s="92">
        <v>5887.42</v>
      </c>
      <c r="M25" s="91">
        <v>4.827E-2</v>
      </c>
      <c r="N25" s="65">
        <v>0</v>
      </c>
      <c r="O25" s="2"/>
      <c r="P25" s="2"/>
      <c r="Q25" s="2"/>
      <c r="R25" s="185"/>
      <c r="S25" s="2"/>
      <c r="T25" s="2"/>
      <c r="U25" s="186"/>
      <c r="V25" s="185"/>
      <c r="W25" s="185"/>
      <c r="X25" s="181"/>
      <c r="Y25" s="181"/>
      <c r="Z25" s="37"/>
      <c r="AA25" s="184"/>
    </row>
    <row r="26" spans="1:27" ht="16" customHeight="1">
      <c r="A26" s="2"/>
      <c r="B26" s="2"/>
      <c r="C26" s="10"/>
      <c r="D26" s="2"/>
      <c r="E26" s="130"/>
      <c r="F26" s="130"/>
      <c r="I26"/>
      <c r="O26" s="2"/>
      <c r="P26" s="2"/>
      <c r="Q26" s="2"/>
      <c r="R26" s="185"/>
      <c r="S26" s="2"/>
      <c r="T26" s="2"/>
      <c r="U26" s="186"/>
      <c r="V26" s="185"/>
      <c r="W26" s="185"/>
      <c r="X26" s="181"/>
      <c r="Y26" s="181"/>
      <c r="Z26" s="39"/>
      <c r="AA26" s="184"/>
    </row>
    <row r="27" spans="1:27" ht="16" customHeight="1">
      <c r="A27" s="11" t="s">
        <v>16</v>
      </c>
      <c r="B27" s="11">
        <v>1</v>
      </c>
      <c r="C27" s="12">
        <v>99752869</v>
      </c>
      <c r="D27" s="2"/>
      <c r="E27" s="146">
        <v>6.4599999999999996E-3</v>
      </c>
      <c r="F27" s="64">
        <v>2831223</v>
      </c>
      <c r="G27" s="64"/>
      <c r="H27" s="147">
        <v>1220571</v>
      </c>
      <c r="I27" s="9"/>
      <c r="J27" s="64">
        <v>58249.64</v>
      </c>
      <c r="K27" s="144">
        <v>241.9</v>
      </c>
      <c r="L27" s="144">
        <v>4805.01</v>
      </c>
      <c r="M27" s="146">
        <v>4.7719999999999999E-2</v>
      </c>
      <c r="N27" s="145">
        <v>0</v>
      </c>
      <c r="O27" s="2"/>
      <c r="P27" s="2"/>
      <c r="Q27" s="2"/>
      <c r="R27" s="185"/>
      <c r="S27" s="2"/>
      <c r="T27" s="2"/>
      <c r="U27" s="186"/>
      <c r="V27" s="185"/>
      <c r="W27" s="185"/>
      <c r="X27" s="181"/>
      <c r="Y27" s="138"/>
      <c r="Z27" s="97"/>
      <c r="AA27" s="184"/>
    </row>
    <row r="28" spans="1:27" ht="16" customHeight="1">
      <c r="A28" s="11" t="s">
        <v>16</v>
      </c>
      <c r="B28" s="11">
        <v>2</v>
      </c>
      <c r="C28" s="12">
        <v>89834402</v>
      </c>
      <c r="D28" s="2"/>
      <c r="E28" s="146">
        <v>6.7600000000000004E-3</v>
      </c>
      <c r="F28" s="64">
        <v>2824308</v>
      </c>
      <c r="G28" s="64"/>
      <c r="H28" s="147">
        <v>1261763</v>
      </c>
      <c r="I28" s="9"/>
      <c r="J28" s="64">
        <v>62895.53</v>
      </c>
      <c r="K28" s="144">
        <v>253.82</v>
      </c>
      <c r="L28" s="144">
        <v>4723.25</v>
      </c>
      <c r="M28" s="146">
        <v>4.9849999999999998E-2</v>
      </c>
      <c r="N28" s="145">
        <v>0</v>
      </c>
      <c r="O28" s="2"/>
      <c r="P28" s="2"/>
      <c r="Q28" s="2"/>
      <c r="R28" s="185"/>
      <c r="S28" s="2"/>
      <c r="T28" s="2"/>
      <c r="U28" s="186"/>
      <c r="V28" s="185"/>
      <c r="W28" s="185"/>
      <c r="X28" s="181"/>
      <c r="Y28" s="138"/>
      <c r="Z28" s="36"/>
      <c r="AA28" s="184"/>
    </row>
    <row r="29" spans="1:27" ht="16" customHeight="1">
      <c r="A29" s="11" t="s">
        <v>16</v>
      </c>
      <c r="B29" s="11">
        <v>3</v>
      </c>
      <c r="C29" s="12">
        <v>83227051</v>
      </c>
      <c r="D29" s="2"/>
      <c r="E29" s="146">
        <v>6.3600000000000002E-3</v>
      </c>
      <c r="F29" s="64">
        <v>2189735</v>
      </c>
      <c r="G29" s="64"/>
      <c r="H29" s="147">
        <v>870271</v>
      </c>
      <c r="I29" s="9"/>
      <c r="J29" s="64">
        <v>42180.94</v>
      </c>
      <c r="K29" s="144">
        <v>207.04</v>
      </c>
      <c r="L29" s="144">
        <v>3999.72</v>
      </c>
      <c r="M29" s="146">
        <v>4.8469999999999999E-2</v>
      </c>
      <c r="N29" s="145">
        <v>0</v>
      </c>
      <c r="O29" s="2"/>
      <c r="P29" s="2"/>
      <c r="Q29" s="2"/>
      <c r="R29" s="185"/>
      <c r="S29" s="2"/>
      <c r="T29" s="2"/>
      <c r="U29" s="186"/>
      <c r="V29" s="185"/>
      <c r="W29" s="185"/>
      <c r="X29" s="181"/>
      <c r="Y29" s="181"/>
      <c r="Z29" s="40"/>
      <c r="AA29" s="184"/>
    </row>
    <row r="30" spans="1:27" ht="16" customHeight="1">
      <c r="A30" s="17" t="s">
        <v>16</v>
      </c>
      <c r="B30" s="17" t="s">
        <v>93</v>
      </c>
      <c r="C30" s="18">
        <v>42511287</v>
      </c>
      <c r="D30" s="2"/>
      <c r="E30" s="91">
        <v>6.7400000000000003E-3</v>
      </c>
      <c r="F30" s="66">
        <v>6954711</v>
      </c>
      <c r="G30" s="66"/>
      <c r="H30" s="44">
        <v>3149231</v>
      </c>
      <c r="I30" s="9"/>
      <c r="J30" s="66">
        <v>157314.17000000001</v>
      </c>
      <c r="K30" s="92">
        <v>444.45</v>
      </c>
      <c r="L30" s="92">
        <v>6731.74</v>
      </c>
      <c r="M30" s="91">
        <v>4.9950000000000001E-2</v>
      </c>
      <c r="N30" s="65">
        <v>0</v>
      </c>
      <c r="O30" s="2"/>
      <c r="P30" s="20"/>
      <c r="Q30" s="20"/>
      <c r="R30" s="139"/>
      <c r="S30" s="2"/>
      <c r="T30" s="2"/>
      <c r="U30" s="186"/>
      <c r="V30" s="185"/>
      <c r="W30" s="185"/>
      <c r="X30" s="181"/>
      <c r="Y30" s="181"/>
      <c r="Z30" s="40"/>
      <c r="AA30" s="184"/>
    </row>
    <row r="31" spans="1:27" ht="16" customHeight="1">
      <c r="A31" s="2"/>
      <c r="B31" s="2"/>
      <c r="C31" s="10"/>
      <c r="D31" s="2"/>
      <c r="E31" s="130"/>
      <c r="F31" s="130"/>
      <c r="I31"/>
      <c r="O31" s="2"/>
      <c r="P31" s="2"/>
      <c r="Q31" s="2"/>
      <c r="R31" s="185"/>
      <c r="S31" s="2"/>
      <c r="T31" s="2"/>
      <c r="U31" s="186"/>
      <c r="V31" s="185"/>
      <c r="W31" s="185"/>
      <c r="X31" s="181"/>
      <c r="Y31" s="181"/>
      <c r="Z31" s="40"/>
      <c r="AA31" s="184"/>
    </row>
    <row r="32" spans="1:27" ht="16" customHeight="1">
      <c r="A32" s="11" t="s">
        <v>17</v>
      </c>
      <c r="B32" s="11">
        <v>1</v>
      </c>
      <c r="C32" s="12">
        <v>88459794</v>
      </c>
      <c r="D32" s="2"/>
      <c r="E32" s="146">
        <v>6.7400000000000003E-3</v>
      </c>
      <c r="F32" s="64">
        <v>2474440</v>
      </c>
      <c r="G32" s="64"/>
      <c r="H32" s="147">
        <v>1090570</v>
      </c>
      <c r="I32" s="9"/>
      <c r="J32" s="64">
        <v>54435.1</v>
      </c>
      <c r="K32" s="144">
        <v>235.65</v>
      </c>
      <c r="L32" s="144">
        <v>4396.96</v>
      </c>
      <c r="M32" s="146">
        <v>4.9910000000000003E-2</v>
      </c>
      <c r="N32" s="145">
        <v>0</v>
      </c>
      <c r="O32" s="2"/>
      <c r="P32" s="2"/>
      <c r="Q32" s="2"/>
      <c r="R32" s="185"/>
      <c r="S32" s="2"/>
      <c r="T32" s="2"/>
      <c r="U32" s="186"/>
      <c r="V32" s="185"/>
      <c r="W32" s="185"/>
      <c r="X32" s="181"/>
      <c r="Y32" s="181"/>
      <c r="Z32" s="40"/>
      <c r="AA32" s="184"/>
    </row>
    <row r="33" spans="1:27" ht="16" customHeight="1">
      <c r="A33" s="11" t="s">
        <v>17</v>
      </c>
      <c r="B33" s="11">
        <v>2</v>
      </c>
      <c r="C33" s="12">
        <v>78265454</v>
      </c>
      <c r="D33" s="2"/>
      <c r="E33" s="146">
        <v>6.4599999999999996E-3</v>
      </c>
      <c r="F33" s="64">
        <v>2333198</v>
      </c>
      <c r="G33" s="64"/>
      <c r="H33" s="147">
        <v>986666</v>
      </c>
      <c r="I33" s="9"/>
      <c r="J33" s="64">
        <v>47424.43</v>
      </c>
      <c r="K33" s="144">
        <v>224.33</v>
      </c>
      <c r="L33" s="144">
        <v>4186.95</v>
      </c>
      <c r="M33" s="146">
        <v>4.8070000000000002E-2</v>
      </c>
      <c r="N33" s="145">
        <v>0</v>
      </c>
      <c r="O33" s="2"/>
      <c r="P33" s="2"/>
      <c r="Q33" s="2"/>
      <c r="R33" s="185"/>
      <c r="S33" s="2"/>
      <c r="T33" s="2"/>
      <c r="U33" s="186"/>
      <c r="V33" s="185"/>
      <c r="W33" s="185"/>
      <c r="X33" s="181"/>
      <c r="Y33" s="181"/>
      <c r="Z33" s="39"/>
      <c r="AA33" s="184"/>
    </row>
    <row r="34" spans="1:27" ht="16" customHeight="1">
      <c r="A34" s="11" t="s">
        <v>17</v>
      </c>
      <c r="B34" s="11">
        <v>3</v>
      </c>
      <c r="C34" s="12">
        <v>78334300</v>
      </c>
      <c r="D34" s="2"/>
      <c r="E34" s="146">
        <v>5.8999999999999999E-3</v>
      </c>
      <c r="F34" s="64">
        <v>1637777</v>
      </c>
      <c r="G34" s="64"/>
      <c r="H34" s="147">
        <v>598472</v>
      </c>
      <c r="I34" s="9"/>
      <c r="J34" s="64">
        <v>29350.57</v>
      </c>
      <c r="K34" s="144">
        <v>175.99</v>
      </c>
      <c r="L34" s="144">
        <v>3233.8</v>
      </c>
      <c r="M34" s="146">
        <v>4.904E-2</v>
      </c>
      <c r="N34" s="145">
        <v>0</v>
      </c>
      <c r="O34" s="2"/>
      <c r="P34" s="2"/>
      <c r="Q34" s="2"/>
      <c r="R34" s="185"/>
      <c r="S34" s="2"/>
      <c r="T34" s="2"/>
      <c r="U34" s="186"/>
      <c r="V34" s="185"/>
      <c r="W34" s="185"/>
      <c r="X34" s="181"/>
      <c r="Y34" s="181"/>
      <c r="Z34" s="39"/>
      <c r="AA34" s="184"/>
    </row>
    <row r="35" spans="1:27" ht="16" customHeight="1">
      <c r="A35" s="17" t="s">
        <v>17</v>
      </c>
      <c r="B35" s="17" t="s">
        <v>93</v>
      </c>
      <c r="C35" s="18">
        <v>35691128</v>
      </c>
      <c r="D35" s="2"/>
      <c r="E35" s="91">
        <v>6.7600000000000004E-3</v>
      </c>
      <c r="F35" s="66">
        <v>5757328</v>
      </c>
      <c r="G35" s="66"/>
      <c r="H35" s="44">
        <v>2609406</v>
      </c>
      <c r="I35" s="9"/>
      <c r="J35" s="66">
        <v>130051.3</v>
      </c>
      <c r="K35" s="92">
        <v>387.41</v>
      </c>
      <c r="L35" s="92">
        <v>6399.89</v>
      </c>
      <c r="M35" s="91">
        <v>4.9840000000000002E-2</v>
      </c>
      <c r="N35" s="65">
        <v>0</v>
      </c>
      <c r="O35" s="2"/>
      <c r="P35" s="2"/>
      <c r="Q35" s="2"/>
      <c r="R35" s="2"/>
      <c r="S35" s="2"/>
      <c r="T35" s="2"/>
      <c r="U35" s="2"/>
      <c r="V35" s="2"/>
      <c r="W35" s="2"/>
      <c r="X35" s="2"/>
      <c r="Y35" s="9"/>
      <c r="Z35" s="39"/>
      <c r="AA35" s="48"/>
    </row>
    <row r="36" spans="1:27" ht="16" customHeight="1">
      <c r="A36" s="2"/>
      <c r="B36" s="2"/>
      <c r="C36" s="10"/>
      <c r="D36" s="2"/>
      <c r="E36" s="130"/>
      <c r="F36" s="130"/>
      <c r="I36"/>
      <c r="O36" s="2"/>
      <c r="P36" s="2"/>
      <c r="Q36" s="2"/>
      <c r="R36" s="2"/>
      <c r="S36" s="2"/>
      <c r="T36" s="2"/>
      <c r="U36" s="2"/>
      <c r="V36" s="2"/>
      <c r="W36" s="2"/>
      <c r="X36" s="2"/>
      <c r="Y36" s="9"/>
      <c r="Z36" s="39"/>
      <c r="AA36" s="48"/>
    </row>
    <row r="37" spans="1:27" ht="16" customHeight="1">
      <c r="A37" s="11" t="s">
        <v>18</v>
      </c>
      <c r="B37" s="11">
        <v>1</v>
      </c>
      <c r="C37" s="12">
        <v>81924095</v>
      </c>
      <c r="D37" s="2"/>
      <c r="E37" s="146">
        <v>6.9199999999999999E-3</v>
      </c>
      <c r="F37" s="64">
        <v>2651070</v>
      </c>
      <c r="G37" s="64"/>
      <c r="H37" s="147">
        <v>1199509</v>
      </c>
      <c r="I37" s="9"/>
      <c r="J37" s="64">
        <v>59688.86</v>
      </c>
      <c r="K37" s="144">
        <v>247.12</v>
      </c>
      <c r="L37" s="144">
        <v>4612.38</v>
      </c>
      <c r="M37" s="146">
        <v>4.9759999999999999E-2</v>
      </c>
      <c r="N37" s="145">
        <v>0</v>
      </c>
      <c r="O37" s="2"/>
      <c r="P37" s="2"/>
      <c r="Q37" s="2"/>
      <c r="R37" s="2"/>
      <c r="S37" s="2"/>
      <c r="T37" s="2"/>
      <c r="U37" s="2"/>
      <c r="V37" s="2"/>
      <c r="W37" s="2"/>
      <c r="X37" s="2"/>
      <c r="Y37" s="9"/>
      <c r="Z37" s="39"/>
      <c r="AA37" s="48"/>
    </row>
    <row r="38" spans="1:27" ht="16" customHeight="1">
      <c r="A38" s="11" t="s">
        <v>18</v>
      </c>
      <c r="B38" s="11">
        <v>2</v>
      </c>
      <c r="C38" s="12">
        <v>95982733</v>
      </c>
      <c r="D38" s="2"/>
      <c r="E38" s="146">
        <v>7.7099999999999998E-3</v>
      </c>
      <c r="F38" s="64">
        <v>2529843</v>
      </c>
      <c r="G38" s="64"/>
      <c r="H38" s="147">
        <v>1177476</v>
      </c>
      <c r="I38" s="9"/>
      <c r="J38" s="64">
        <v>58857.72</v>
      </c>
      <c r="K38" s="144">
        <v>240.35</v>
      </c>
      <c r="L38" s="144">
        <v>4654.08</v>
      </c>
      <c r="M38" s="146">
        <v>4.999E-2</v>
      </c>
      <c r="N38" s="145">
        <v>0</v>
      </c>
      <c r="O38" s="2"/>
      <c r="P38" s="2"/>
      <c r="Q38" s="2"/>
      <c r="R38" s="2"/>
      <c r="S38" s="2"/>
      <c r="T38" s="2"/>
      <c r="U38" s="2"/>
      <c r="V38" s="2"/>
      <c r="W38" s="2"/>
      <c r="X38" s="2"/>
      <c r="Y38" s="9"/>
      <c r="Z38" s="39"/>
      <c r="AA38" s="48"/>
    </row>
    <row r="39" spans="1:27" ht="16" customHeight="1">
      <c r="A39" s="11" t="s">
        <v>18</v>
      </c>
      <c r="B39" s="11">
        <v>3</v>
      </c>
      <c r="C39" s="12">
        <v>63619172</v>
      </c>
      <c r="D39" s="2"/>
      <c r="E39" s="146">
        <v>5.8500000000000002E-3</v>
      </c>
      <c r="F39" s="64">
        <v>1352153</v>
      </c>
      <c r="G39" s="64"/>
      <c r="H39" s="147">
        <v>454059</v>
      </c>
      <c r="I39" s="9"/>
      <c r="J39" s="64">
        <v>20606</v>
      </c>
      <c r="K39" s="144">
        <v>146.84</v>
      </c>
      <c r="L39" s="144">
        <v>2951.94</v>
      </c>
      <c r="M39" s="146">
        <v>4.5379999999999997E-2</v>
      </c>
      <c r="N39" s="145">
        <v>0</v>
      </c>
      <c r="O39" s="2"/>
      <c r="P39" s="2"/>
      <c r="Q39" s="2"/>
      <c r="R39" s="2"/>
      <c r="S39" s="2"/>
      <c r="T39" s="2"/>
      <c r="U39" s="2"/>
      <c r="V39" s="2"/>
      <c r="W39" s="2"/>
      <c r="X39" s="2"/>
      <c r="Y39" s="9"/>
      <c r="Z39" s="39"/>
      <c r="AA39" s="48"/>
    </row>
    <row r="40" spans="1:27" ht="16" customHeight="1">
      <c r="A40" s="17" t="s">
        <v>18</v>
      </c>
      <c r="B40" s="17" t="s">
        <v>93</v>
      </c>
      <c r="C40" s="18">
        <v>34555452</v>
      </c>
      <c r="D40" s="2"/>
      <c r="E40" s="91">
        <v>6.9199999999999999E-3</v>
      </c>
      <c r="F40" s="66">
        <v>5924713</v>
      </c>
      <c r="G40" s="66"/>
      <c r="H40" s="44">
        <v>2735556</v>
      </c>
      <c r="I40" s="9"/>
      <c r="J40" s="66">
        <v>136088.6</v>
      </c>
      <c r="K40" s="92">
        <v>396.82</v>
      </c>
      <c r="L40" s="92">
        <v>6550.67</v>
      </c>
      <c r="M40" s="91">
        <v>4.9750000000000003E-2</v>
      </c>
      <c r="N40" s="65">
        <v>0</v>
      </c>
      <c r="O40" s="2"/>
      <c r="P40" s="2"/>
      <c r="Q40" s="2"/>
      <c r="R40" s="2"/>
      <c r="S40" s="2"/>
      <c r="T40" s="2"/>
      <c r="U40" s="2"/>
      <c r="V40" s="2"/>
      <c r="W40" s="2"/>
      <c r="X40" s="2"/>
      <c r="Y40" s="9"/>
      <c r="Z40" s="39"/>
      <c r="AA40" s="48"/>
    </row>
    <row r="41" spans="1:27" ht="16" customHeight="1">
      <c r="A41" s="2"/>
      <c r="B41" s="2"/>
      <c r="C41" s="10"/>
      <c r="D41" s="2"/>
      <c r="E41" s="130"/>
      <c r="F41" s="130"/>
      <c r="I41"/>
      <c r="O41" s="2"/>
      <c r="P41" s="2"/>
      <c r="Q41" s="2"/>
      <c r="R41" s="2"/>
      <c r="S41" s="2"/>
      <c r="T41" s="2"/>
      <c r="U41" s="2"/>
      <c r="V41" s="2"/>
      <c r="W41" s="2"/>
      <c r="X41" s="2"/>
      <c r="Y41" s="9"/>
      <c r="Z41" s="39"/>
      <c r="AA41" s="48"/>
    </row>
    <row r="42" spans="1:27" ht="16" customHeight="1">
      <c r="A42" s="11" t="s">
        <v>19</v>
      </c>
      <c r="B42" s="11">
        <v>1</v>
      </c>
      <c r="C42" s="12">
        <v>61176840</v>
      </c>
      <c r="D42" s="2"/>
      <c r="E42" s="146">
        <v>6.4599999999999996E-3</v>
      </c>
      <c r="F42" s="64">
        <v>1891273</v>
      </c>
      <c r="G42" s="64"/>
      <c r="H42" s="147">
        <v>768617</v>
      </c>
      <c r="I42" s="9"/>
      <c r="J42" s="64">
        <v>38050.86</v>
      </c>
      <c r="K42" s="144">
        <v>193.33</v>
      </c>
      <c r="L42" s="144">
        <v>3778.85</v>
      </c>
      <c r="M42" s="146">
        <v>4.9509999999999998E-2</v>
      </c>
      <c r="N42" s="145">
        <v>0</v>
      </c>
      <c r="O42" s="2"/>
      <c r="P42" s="2"/>
      <c r="Q42" s="2"/>
      <c r="R42" s="2"/>
      <c r="S42" s="2"/>
      <c r="T42" s="2"/>
      <c r="U42" s="2"/>
      <c r="V42" s="2"/>
      <c r="W42" s="2"/>
      <c r="X42" s="2"/>
      <c r="Y42" s="9"/>
      <c r="Z42" s="39"/>
      <c r="AA42" s="48"/>
    </row>
    <row r="43" spans="1:27" ht="16" customHeight="1">
      <c r="A43" s="11" t="s">
        <v>19</v>
      </c>
      <c r="B43" s="11">
        <v>2</v>
      </c>
      <c r="C43" s="12">
        <v>67568388</v>
      </c>
      <c r="D43" s="2"/>
      <c r="E43" s="146">
        <v>6.4599999999999996E-3</v>
      </c>
      <c r="F43" s="64">
        <v>1849808</v>
      </c>
      <c r="G43" s="64"/>
      <c r="H43" s="147">
        <v>763263</v>
      </c>
      <c r="I43" s="9"/>
      <c r="J43" s="64">
        <v>37299.75</v>
      </c>
      <c r="K43" s="144">
        <v>196.33</v>
      </c>
      <c r="L43" s="144">
        <v>3697.69</v>
      </c>
      <c r="M43" s="146">
        <v>4.8869999999999997E-2</v>
      </c>
      <c r="N43" s="145">
        <v>0</v>
      </c>
      <c r="O43" s="2"/>
      <c r="P43" s="2"/>
      <c r="Q43" s="2"/>
      <c r="R43" s="2"/>
      <c r="S43" s="2"/>
      <c r="T43" s="2"/>
      <c r="U43" s="2"/>
      <c r="V43" s="2"/>
      <c r="W43" s="2"/>
      <c r="X43" s="2"/>
      <c r="Y43" s="9"/>
      <c r="Z43" s="39"/>
      <c r="AA43" s="48"/>
    </row>
    <row r="44" spans="1:27" ht="16" customHeight="1">
      <c r="A44" s="11" t="s">
        <v>19</v>
      </c>
      <c r="B44" s="11">
        <v>3</v>
      </c>
      <c r="C44" s="12">
        <v>76188920</v>
      </c>
      <c r="D44" s="2"/>
      <c r="E44" s="146">
        <v>5.8999999999999999E-3</v>
      </c>
      <c r="F44" s="64">
        <v>2304389</v>
      </c>
      <c r="G44" s="64"/>
      <c r="H44" s="147">
        <v>842053</v>
      </c>
      <c r="I44" s="9"/>
      <c r="J44" s="64">
        <v>41684.97</v>
      </c>
      <c r="K44" s="144">
        <v>206.07</v>
      </c>
      <c r="L44" s="144">
        <v>3883.96</v>
      </c>
      <c r="M44" s="146">
        <v>4.9500000000000002E-2</v>
      </c>
      <c r="N44" s="145">
        <v>0</v>
      </c>
      <c r="O44" s="2"/>
      <c r="P44" s="2"/>
      <c r="Q44" s="2"/>
      <c r="R44" s="2"/>
      <c r="S44" s="2"/>
      <c r="T44" s="2"/>
      <c r="U44" s="2"/>
      <c r="V44" s="2"/>
      <c r="W44" s="2"/>
      <c r="X44" s="2"/>
      <c r="Y44" s="9"/>
      <c r="Z44" s="39"/>
      <c r="AA44" s="48"/>
    </row>
    <row r="45" spans="1:27" ht="16" customHeight="1">
      <c r="A45" s="17" t="s">
        <v>19</v>
      </c>
      <c r="B45" s="17" t="s">
        <v>93</v>
      </c>
      <c r="C45" s="18">
        <v>29782983</v>
      </c>
      <c r="D45" s="2"/>
      <c r="E45" s="91">
        <v>6.6800000000000002E-3</v>
      </c>
      <c r="F45" s="66">
        <v>5276749</v>
      </c>
      <c r="G45" s="66"/>
      <c r="H45" s="44">
        <v>2375933</v>
      </c>
      <c r="I45" s="9"/>
      <c r="J45" s="66">
        <v>118729.18</v>
      </c>
      <c r="K45" s="92">
        <v>375.58</v>
      </c>
      <c r="L45" s="92">
        <v>6009.95</v>
      </c>
      <c r="M45" s="91">
        <v>4.9970000000000001E-2</v>
      </c>
      <c r="N45" s="65">
        <v>0</v>
      </c>
      <c r="O45" s="2"/>
      <c r="P45" s="2"/>
      <c r="Q45" s="2"/>
      <c r="R45" s="2"/>
      <c r="S45" s="2"/>
      <c r="T45" s="2"/>
      <c r="U45" s="2"/>
      <c r="V45" s="2"/>
      <c r="W45" s="2"/>
      <c r="X45" s="2"/>
      <c r="Y45" s="9"/>
      <c r="Z45" s="39"/>
      <c r="AA45" s="48"/>
    </row>
    <row r="46" spans="1:27" ht="16" customHeight="1">
      <c r="A46" s="2"/>
      <c r="B46" s="2"/>
      <c r="C46" s="10"/>
      <c r="D46" s="2"/>
      <c r="E46" s="130"/>
      <c r="F46" s="130"/>
      <c r="I46"/>
      <c r="O46" s="2"/>
      <c r="P46" s="2"/>
      <c r="Q46" s="2"/>
      <c r="R46" s="2"/>
      <c r="S46" s="2"/>
      <c r="T46" s="2"/>
      <c r="U46" s="2"/>
      <c r="V46" s="2"/>
      <c r="W46" s="2"/>
      <c r="X46" s="2"/>
      <c r="Y46" s="9"/>
      <c r="Z46" s="39"/>
      <c r="AA46" s="48"/>
    </row>
    <row r="47" spans="1:27" ht="16" customHeight="1">
      <c r="A47" s="11" t="s">
        <v>20</v>
      </c>
      <c r="B47" s="11">
        <v>1</v>
      </c>
      <c r="C47" s="12">
        <v>113036808</v>
      </c>
      <c r="D47" s="2"/>
      <c r="E47" s="146">
        <v>6.3600000000000002E-3</v>
      </c>
      <c r="F47" s="64">
        <v>1718891</v>
      </c>
      <c r="G47" s="64"/>
      <c r="H47" s="147">
        <v>665672</v>
      </c>
      <c r="I47" s="9"/>
      <c r="J47" s="64">
        <v>32513</v>
      </c>
      <c r="K47" s="144">
        <v>181.25</v>
      </c>
      <c r="L47" s="144">
        <v>3493.37</v>
      </c>
      <c r="M47" s="146">
        <v>4.8840000000000001E-2</v>
      </c>
      <c r="N47" s="145">
        <v>0</v>
      </c>
      <c r="O47" s="2"/>
      <c r="P47" s="2"/>
      <c r="Q47" s="2"/>
      <c r="R47" s="2"/>
      <c r="S47" s="2"/>
      <c r="T47" s="2"/>
      <c r="U47" s="2"/>
      <c r="V47" s="2"/>
      <c r="W47" s="2"/>
      <c r="X47" s="2"/>
      <c r="Y47" s="9"/>
      <c r="Z47" s="39"/>
      <c r="AA47" s="48"/>
    </row>
    <row r="48" spans="1:27" ht="16" customHeight="1">
      <c r="A48" s="11" t="s">
        <v>20</v>
      </c>
      <c r="B48" s="11">
        <v>2</v>
      </c>
      <c r="C48" s="12">
        <v>114596892</v>
      </c>
      <c r="D48" s="2"/>
      <c r="E48" s="146">
        <v>6.4599999999999996E-3</v>
      </c>
      <c r="F48" s="64">
        <v>1922950</v>
      </c>
      <c r="G48" s="64"/>
      <c r="H48" s="147">
        <v>808438</v>
      </c>
      <c r="I48" s="9"/>
      <c r="J48" s="64">
        <v>38497.620000000003</v>
      </c>
      <c r="K48" s="144">
        <v>191.3</v>
      </c>
      <c r="L48" s="144">
        <v>4024.82</v>
      </c>
      <c r="M48" s="146">
        <v>4.7620000000000003E-2</v>
      </c>
      <c r="N48" s="145">
        <v>0</v>
      </c>
      <c r="O48" s="2"/>
      <c r="P48" s="2"/>
      <c r="Q48" s="2"/>
      <c r="R48" s="2"/>
      <c r="S48" s="2"/>
      <c r="T48" s="2"/>
      <c r="U48" s="2"/>
      <c r="V48" s="2"/>
      <c r="W48" s="2"/>
      <c r="X48" s="2"/>
      <c r="Y48" s="9"/>
      <c r="Z48" s="39"/>
      <c r="AA48" s="48"/>
    </row>
    <row r="49" spans="1:27" ht="16" customHeight="1">
      <c r="A49" s="11" t="s">
        <v>20</v>
      </c>
      <c r="B49" s="11">
        <v>3</v>
      </c>
      <c r="C49" s="12">
        <v>118523319</v>
      </c>
      <c r="D49" s="2"/>
      <c r="E49" s="146">
        <v>6.7600000000000004E-3</v>
      </c>
      <c r="F49" s="64">
        <v>2364107</v>
      </c>
      <c r="G49" s="64"/>
      <c r="H49" s="147">
        <v>1026924</v>
      </c>
      <c r="I49" s="9"/>
      <c r="J49" s="64">
        <v>51269.89</v>
      </c>
      <c r="K49" s="144">
        <v>223.71</v>
      </c>
      <c r="L49" s="144">
        <v>4361.18</v>
      </c>
      <c r="M49" s="146">
        <v>4.9930000000000002E-2</v>
      </c>
      <c r="N49" s="145">
        <v>0</v>
      </c>
      <c r="O49" s="2"/>
      <c r="P49" s="2"/>
      <c r="Q49" s="2"/>
      <c r="R49" s="2"/>
      <c r="S49" s="2"/>
      <c r="T49" s="2"/>
      <c r="U49" s="2"/>
      <c r="V49" s="2"/>
      <c r="W49" s="2"/>
      <c r="X49" s="2"/>
      <c r="Y49" s="9"/>
      <c r="Z49" s="39"/>
      <c r="AA49" s="48"/>
    </row>
    <row r="50" spans="1:27" ht="16" customHeight="1">
      <c r="A50" s="17" t="s">
        <v>20</v>
      </c>
      <c r="B50" s="17" t="s">
        <v>93</v>
      </c>
      <c r="C50" s="18">
        <v>46801760</v>
      </c>
      <c r="D50" s="2"/>
      <c r="E50" s="91">
        <v>6.6400000000000001E-3</v>
      </c>
      <c r="F50" s="66">
        <v>6039648</v>
      </c>
      <c r="G50" s="66"/>
      <c r="H50" s="44">
        <v>2658599</v>
      </c>
      <c r="I50" s="9"/>
      <c r="J50" s="66">
        <v>132657.51999999999</v>
      </c>
      <c r="K50" s="92">
        <v>378.81</v>
      </c>
      <c r="L50" s="92">
        <v>6668.02</v>
      </c>
      <c r="M50" s="91">
        <v>4.99E-2</v>
      </c>
      <c r="N50" s="65">
        <v>0</v>
      </c>
      <c r="O50" s="2"/>
      <c r="P50" s="2"/>
      <c r="Q50" s="2"/>
      <c r="R50" s="2"/>
      <c r="S50" s="2"/>
      <c r="T50" s="2"/>
      <c r="U50" s="2"/>
      <c r="V50" s="2"/>
      <c r="W50" s="2"/>
      <c r="X50" s="2"/>
      <c r="Y50" s="9"/>
      <c r="Z50" s="39"/>
      <c r="AA50" s="48"/>
    </row>
    <row r="51" spans="1:27" ht="16" customHeight="1">
      <c r="A51" s="2"/>
      <c r="B51" s="2"/>
      <c r="C51" s="10"/>
      <c r="D51" s="2"/>
      <c r="E51" s="130"/>
      <c r="F51" s="130"/>
      <c r="I51"/>
      <c r="O51" s="2"/>
      <c r="P51" s="2"/>
      <c r="Q51" s="2"/>
      <c r="R51" s="2"/>
      <c r="S51" s="2"/>
      <c r="T51" s="2"/>
      <c r="U51" s="2"/>
      <c r="V51" s="2"/>
      <c r="W51" s="2"/>
      <c r="X51" s="2"/>
      <c r="Y51" s="9"/>
      <c r="Z51" s="39"/>
      <c r="AA51" s="48"/>
    </row>
    <row r="52" spans="1:27" ht="16" customHeight="1">
      <c r="A52" s="11" t="s">
        <v>21</v>
      </c>
      <c r="B52" s="11">
        <v>1</v>
      </c>
      <c r="C52" s="12">
        <v>92530711</v>
      </c>
      <c r="D52" s="2"/>
      <c r="E52" s="146">
        <v>6.6400000000000001E-3</v>
      </c>
      <c r="F52" s="64">
        <v>2393928</v>
      </c>
      <c r="G52" s="64"/>
      <c r="H52" s="147">
        <v>1036141</v>
      </c>
      <c r="I52" s="9"/>
      <c r="J52" s="64">
        <v>51781.09</v>
      </c>
      <c r="K52" s="144">
        <v>225.91</v>
      </c>
      <c r="L52" s="144">
        <v>4357.32</v>
      </c>
      <c r="M52" s="146">
        <v>4.9970000000000001E-2</v>
      </c>
      <c r="N52" s="145">
        <v>0</v>
      </c>
      <c r="O52" s="2"/>
      <c r="P52" s="2"/>
      <c r="Q52" s="2"/>
      <c r="R52" s="2"/>
      <c r="S52" s="2"/>
      <c r="T52" s="2"/>
      <c r="U52" s="2"/>
      <c r="V52" s="2"/>
      <c r="W52" s="2"/>
      <c r="X52" s="2"/>
      <c r="Y52" s="9"/>
      <c r="Z52" s="39"/>
      <c r="AA52" s="48"/>
    </row>
    <row r="53" spans="1:27" ht="16" customHeight="1">
      <c r="A53" s="11" t="s">
        <v>21</v>
      </c>
      <c r="B53" s="11">
        <v>2</v>
      </c>
      <c r="C53" s="12">
        <v>78641081</v>
      </c>
      <c r="D53" s="2"/>
      <c r="E53" s="146">
        <v>6.4599999999999996E-3</v>
      </c>
      <c r="F53" s="64">
        <v>1700655</v>
      </c>
      <c r="G53" s="64"/>
      <c r="H53" s="147">
        <v>710636</v>
      </c>
      <c r="I53" s="9"/>
      <c r="J53" s="64">
        <v>33693.83</v>
      </c>
      <c r="K53" s="144">
        <v>180.84</v>
      </c>
      <c r="L53" s="144">
        <v>3743.23</v>
      </c>
      <c r="M53" s="146">
        <v>4.7410000000000001E-2</v>
      </c>
      <c r="N53" s="145">
        <v>0</v>
      </c>
      <c r="O53" s="2"/>
      <c r="P53" s="2"/>
      <c r="Q53" s="2"/>
      <c r="R53" s="2"/>
      <c r="S53" s="2"/>
      <c r="T53" s="2"/>
      <c r="U53" s="2"/>
      <c r="V53" s="2"/>
      <c r="W53" s="2"/>
      <c r="X53" s="2"/>
      <c r="Y53" s="9"/>
      <c r="Z53" s="39"/>
      <c r="AA53" s="48"/>
    </row>
    <row r="54" spans="1:27" ht="16" customHeight="1">
      <c r="A54" s="11" t="s">
        <v>21</v>
      </c>
      <c r="B54" s="11">
        <v>3</v>
      </c>
      <c r="C54" s="12">
        <v>111666340</v>
      </c>
      <c r="D54" s="2"/>
      <c r="E54" s="146">
        <v>6.6400000000000001E-3</v>
      </c>
      <c r="F54" s="64">
        <v>2587560</v>
      </c>
      <c r="G54" s="64"/>
      <c r="H54" s="147">
        <v>1120420</v>
      </c>
      <c r="I54" s="9"/>
      <c r="J54" s="64">
        <v>55929.35</v>
      </c>
      <c r="K54" s="144">
        <v>232.16</v>
      </c>
      <c r="L54" s="144">
        <v>4585.09</v>
      </c>
      <c r="M54" s="146">
        <v>4.9919999999999999E-2</v>
      </c>
      <c r="N54" s="145">
        <v>0</v>
      </c>
      <c r="O54" s="2"/>
      <c r="P54" s="2"/>
      <c r="Q54" s="2"/>
      <c r="R54" s="2"/>
      <c r="S54" s="2"/>
      <c r="T54" s="2"/>
      <c r="U54" s="2"/>
      <c r="V54" s="2"/>
      <c r="W54" s="2"/>
      <c r="X54" s="2"/>
      <c r="Y54" s="9"/>
      <c r="Z54" s="39"/>
      <c r="AA54" s="48"/>
    </row>
    <row r="55" spans="1:27" ht="16" customHeight="1">
      <c r="A55" s="17" t="s">
        <v>21</v>
      </c>
      <c r="B55" s="17" t="s">
        <v>93</v>
      </c>
      <c r="C55" s="18">
        <v>43889295</v>
      </c>
      <c r="D55" s="2"/>
      <c r="E55" s="91">
        <v>7.3099999999999997E-3</v>
      </c>
      <c r="F55" s="66">
        <v>6387607</v>
      </c>
      <c r="G55" s="66"/>
      <c r="H55" s="44">
        <v>2967121</v>
      </c>
      <c r="I55" s="9"/>
      <c r="J55" s="66">
        <v>147776.98000000001</v>
      </c>
      <c r="K55" s="92">
        <v>421.14</v>
      </c>
      <c r="L55" s="92">
        <v>6694.52</v>
      </c>
      <c r="M55" s="91">
        <v>4.9799999999999997E-2</v>
      </c>
      <c r="N55" s="65">
        <v>0</v>
      </c>
      <c r="O55" s="2"/>
      <c r="P55" s="2"/>
      <c r="Q55" s="2"/>
      <c r="R55" s="2"/>
      <c r="S55" s="2"/>
      <c r="T55" s="2"/>
      <c r="U55" s="2"/>
      <c r="V55" s="2"/>
      <c r="W55" s="2"/>
      <c r="X55" s="2"/>
      <c r="Y55" s="9"/>
      <c r="Z55" s="39"/>
      <c r="AA55" s="48"/>
    </row>
    <row r="56" spans="1:27" ht="16" customHeight="1">
      <c r="A56" s="2"/>
      <c r="B56" s="2"/>
      <c r="C56" s="10"/>
      <c r="D56" s="2"/>
      <c r="E56" s="130"/>
      <c r="F56" s="130"/>
      <c r="I56"/>
      <c r="O56" s="2"/>
      <c r="P56" s="2"/>
      <c r="Q56" s="2"/>
      <c r="R56" s="2"/>
      <c r="S56" s="2"/>
      <c r="T56" s="2"/>
      <c r="U56" s="2"/>
      <c r="V56" s="2"/>
      <c r="W56" s="2"/>
      <c r="X56" s="2"/>
      <c r="Y56" s="9"/>
      <c r="Z56" s="39"/>
      <c r="AA56" s="48"/>
    </row>
    <row r="57" spans="1:27" ht="16" customHeight="1">
      <c r="A57" s="11" t="s">
        <v>22</v>
      </c>
      <c r="B57" s="11">
        <v>1</v>
      </c>
      <c r="C57" s="12">
        <v>92054282</v>
      </c>
      <c r="D57" s="2"/>
      <c r="E57" s="146">
        <v>6.2700000000000004E-3</v>
      </c>
      <c r="F57" s="64">
        <v>1542063</v>
      </c>
      <c r="G57" s="64"/>
      <c r="H57" s="147">
        <v>569460</v>
      </c>
      <c r="I57" s="9"/>
      <c r="J57" s="64">
        <v>28174.23</v>
      </c>
      <c r="K57" s="144">
        <v>163.88</v>
      </c>
      <c r="L57" s="144">
        <v>3302.87</v>
      </c>
      <c r="M57" s="146">
        <v>4.9480000000000003E-2</v>
      </c>
      <c r="N57" s="145">
        <v>0</v>
      </c>
      <c r="O57" s="2"/>
      <c r="P57" s="2"/>
      <c r="Q57" s="2"/>
      <c r="R57" s="2"/>
      <c r="S57" s="2"/>
      <c r="T57" s="2"/>
      <c r="U57" s="2"/>
      <c r="V57" s="2"/>
      <c r="W57" s="2"/>
      <c r="X57" s="2"/>
      <c r="Y57" s="9"/>
      <c r="Z57" s="39"/>
      <c r="AA57" s="48"/>
    </row>
    <row r="58" spans="1:27" ht="16" customHeight="1">
      <c r="A58" s="11" t="s">
        <v>22</v>
      </c>
      <c r="B58" s="11">
        <v>2</v>
      </c>
      <c r="C58" s="12">
        <v>101940011</v>
      </c>
      <c r="D58" s="2"/>
      <c r="E58" s="146">
        <v>6.4599999999999996E-3</v>
      </c>
      <c r="F58" s="64">
        <v>2188088</v>
      </c>
      <c r="G58" s="64"/>
      <c r="H58" s="147">
        <v>867112</v>
      </c>
      <c r="I58" s="9"/>
      <c r="J58" s="64">
        <v>43290.14</v>
      </c>
      <c r="K58" s="144">
        <v>204.2</v>
      </c>
      <c r="L58" s="144">
        <v>4034.48</v>
      </c>
      <c r="M58" s="146">
        <v>4.9919999999999999E-2</v>
      </c>
      <c r="N58" s="145">
        <v>0</v>
      </c>
      <c r="O58" s="2"/>
      <c r="P58" s="2"/>
      <c r="Q58" s="2"/>
      <c r="R58" s="2"/>
      <c r="S58" s="2"/>
      <c r="T58" s="2"/>
      <c r="U58" s="2"/>
      <c r="V58" s="2"/>
      <c r="W58" s="2"/>
      <c r="X58" s="2"/>
      <c r="Y58" s="9"/>
      <c r="Z58" s="39"/>
      <c r="AA58" s="48"/>
    </row>
    <row r="59" spans="1:27" ht="16" customHeight="1">
      <c r="A59" s="11" t="s">
        <v>22</v>
      </c>
      <c r="B59" s="11">
        <v>3</v>
      </c>
      <c r="C59" s="12">
        <v>122700551</v>
      </c>
      <c r="D59" s="2"/>
      <c r="E59" s="146">
        <v>6.4599999999999996E-3</v>
      </c>
      <c r="F59" s="64">
        <v>2629641</v>
      </c>
      <c r="G59" s="64"/>
      <c r="H59" s="147">
        <v>1054568</v>
      </c>
      <c r="I59" s="9"/>
      <c r="J59" s="64">
        <v>52369.57</v>
      </c>
      <c r="K59" s="144">
        <v>228.58</v>
      </c>
      <c r="L59" s="144">
        <v>4384.54</v>
      </c>
      <c r="M59" s="146">
        <v>4.9660000000000003E-2</v>
      </c>
      <c r="N59" s="145">
        <v>0</v>
      </c>
      <c r="O59" s="2"/>
      <c r="P59" s="2"/>
      <c r="Q59" s="2"/>
      <c r="R59" s="2"/>
      <c r="S59" s="2"/>
      <c r="T59" s="2"/>
      <c r="U59" s="2"/>
      <c r="V59" s="2"/>
      <c r="W59" s="2"/>
      <c r="X59" s="2"/>
      <c r="Y59" s="9"/>
      <c r="Z59" s="39"/>
      <c r="AA59" s="48"/>
    </row>
    <row r="60" spans="1:27" ht="16" customHeight="1">
      <c r="A60" s="17" t="s">
        <v>22</v>
      </c>
      <c r="B60" s="17" t="s">
        <v>93</v>
      </c>
      <c r="C60" s="18">
        <v>54227919</v>
      </c>
      <c r="D60" s="2"/>
      <c r="E60" s="91">
        <v>7.7099999999999998E-3</v>
      </c>
      <c r="F60" s="66">
        <v>6462732</v>
      </c>
      <c r="G60" s="66"/>
      <c r="H60" s="44">
        <v>3036886</v>
      </c>
      <c r="I60" s="9"/>
      <c r="J60" s="66">
        <v>151737.60000000001</v>
      </c>
      <c r="K60" s="92">
        <v>401.76</v>
      </c>
      <c r="L60" s="92">
        <v>7181.24</v>
      </c>
      <c r="M60" s="91">
        <v>4.9959999999999997E-2</v>
      </c>
      <c r="N60" s="65">
        <v>0</v>
      </c>
      <c r="O60" s="2"/>
      <c r="P60" s="2"/>
      <c r="Q60" s="2"/>
      <c r="R60" s="2"/>
      <c r="S60" s="2"/>
      <c r="T60" s="2"/>
      <c r="U60" s="2"/>
      <c r="V60" s="2"/>
      <c r="W60" s="2"/>
      <c r="X60" s="2"/>
      <c r="Y60" s="9"/>
      <c r="Z60" s="39"/>
      <c r="AA60" s="48"/>
    </row>
    <row r="61" spans="1:27" ht="16" customHeight="1">
      <c r="A61" s="2"/>
      <c r="B61" s="2"/>
      <c r="C61" s="10"/>
      <c r="D61" s="2"/>
      <c r="E61" s="130"/>
      <c r="F61" s="130"/>
      <c r="G61" s="130"/>
      <c r="H61" s="130"/>
      <c r="I61" s="126"/>
      <c r="J61" s="130"/>
      <c r="K61" s="126"/>
      <c r="L61" s="126"/>
      <c r="M61" s="126"/>
      <c r="N61" s="129"/>
      <c r="O61" s="2"/>
      <c r="P61" s="2"/>
      <c r="Q61" s="2"/>
      <c r="R61" s="2"/>
      <c r="S61" s="2"/>
      <c r="T61" s="2"/>
      <c r="U61" s="2"/>
      <c r="V61" s="2"/>
      <c r="W61" s="2"/>
      <c r="X61" s="2"/>
      <c r="Y61" s="9"/>
      <c r="Z61" s="39"/>
      <c r="AA61" s="48"/>
    </row>
    <row r="62" spans="1:27" ht="16" customHeight="1">
      <c r="A62" s="11" t="s">
        <v>23</v>
      </c>
      <c r="B62" s="11">
        <v>1</v>
      </c>
      <c r="C62" s="12">
        <v>96360790</v>
      </c>
      <c r="D62" s="2"/>
      <c r="E62" s="146">
        <v>6.3600000000000002E-3</v>
      </c>
      <c r="F62" s="64">
        <v>1708557</v>
      </c>
      <c r="G62" s="64"/>
      <c r="H62" s="147">
        <v>661367</v>
      </c>
      <c r="I62" s="9"/>
      <c r="J62" s="64">
        <v>32492.07</v>
      </c>
      <c r="K62" s="144">
        <v>182.64</v>
      </c>
      <c r="L62" s="144">
        <v>3443.16</v>
      </c>
      <c r="M62" s="146">
        <v>4.913E-2</v>
      </c>
      <c r="N62" s="145">
        <v>0</v>
      </c>
      <c r="O62" s="2"/>
      <c r="P62" s="2"/>
      <c r="Q62" s="2"/>
      <c r="R62" s="2"/>
      <c r="S62" s="2"/>
      <c r="T62" s="2"/>
      <c r="U62" s="2"/>
      <c r="V62" s="2"/>
      <c r="W62" s="2"/>
      <c r="X62" s="2"/>
      <c r="Y62" s="9"/>
      <c r="Z62" s="39"/>
      <c r="AA62" s="48"/>
    </row>
    <row r="63" spans="1:27" ht="16" customHeight="1">
      <c r="A63" s="11" t="s">
        <v>23</v>
      </c>
      <c r="B63" s="11">
        <v>2</v>
      </c>
      <c r="C63" s="12">
        <v>85147294</v>
      </c>
      <c r="D63" s="2"/>
      <c r="E63" s="146">
        <v>6.3600000000000002E-3</v>
      </c>
      <c r="F63" s="64">
        <v>1763934</v>
      </c>
      <c r="G63" s="64"/>
      <c r="H63" s="147">
        <v>683616</v>
      </c>
      <c r="I63" s="9"/>
      <c r="J63" s="64">
        <v>33735.65</v>
      </c>
      <c r="K63" s="144">
        <v>183.01</v>
      </c>
      <c r="L63" s="144">
        <v>3551.09</v>
      </c>
      <c r="M63" s="146">
        <v>4.9349999999999998E-2</v>
      </c>
      <c r="N63" s="145">
        <v>0</v>
      </c>
      <c r="O63" s="2"/>
      <c r="P63" s="2"/>
      <c r="Q63" s="2"/>
      <c r="R63" s="2"/>
      <c r="S63" s="2"/>
      <c r="T63" s="2"/>
      <c r="U63" s="2"/>
      <c r="V63" s="2"/>
      <c r="W63" s="2"/>
      <c r="X63" s="2"/>
      <c r="Y63" s="9"/>
      <c r="Z63" s="39"/>
      <c r="AA63" s="48"/>
    </row>
    <row r="64" spans="1:27" ht="16" customHeight="1">
      <c r="A64" s="11" t="s">
        <v>23</v>
      </c>
      <c r="B64" s="11">
        <v>3</v>
      </c>
      <c r="C64" s="12">
        <v>111287048</v>
      </c>
      <c r="D64" s="2"/>
      <c r="E64" s="146">
        <v>6.4599999999999996E-3</v>
      </c>
      <c r="F64" s="64">
        <v>1858908</v>
      </c>
      <c r="G64" s="64"/>
      <c r="H64" s="147">
        <v>751783</v>
      </c>
      <c r="I64" s="9"/>
      <c r="J64" s="64">
        <v>37203.949999999997</v>
      </c>
      <c r="K64" s="144">
        <v>185.88</v>
      </c>
      <c r="L64" s="144">
        <v>3844.28</v>
      </c>
      <c r="M64" s="146">
        <v>4.9489999999999999E-2</v>
      </c>
      <c r="N64" s="145">
        <v>0</v>
      </c>
      <c r="O64" s="2"/>
      <c r="P64" s="2"/>
      <c r="Q64" s="2"/>
      <c r="R64" s="2"/>
      <c r="S64" s="2"/>
      <c r="T64" s="2"/>
      <c r="U64" s="2"/>
      <c r="V64" s="2"/>
      <c r="W64" s="2"/>
      <c r="X64" s="2"/>
      <c r="Y64" s="9"/>
      <c r="Z64" s="39"/>
      <c r="AA64" s="48"/>
    </row>
    <row r="65" spans="1:27" ht="16" customHeight="1">
      <c r="A65" s="11" t="s">
        <v>23</v>
      </c>
      <c r="B65" s="11">
        <v>4</v>
      </c>
      <c r="C65" s="12">
        <v>117802261</v>
      </c>
      <c r="D65" s="2"/>
      <c r="E65" s="146">
        <v>6.8500000000000002E-3</v>
      </c>
      <c r="F65" s="64">
        <v>2421613</v>
      </c>
      <c r="G65" s="64"/>
      <c r="H65" s="147">
        <v>1064295</v>
      </c>
      <c r="I65" s="9"/>
      <c r="J65" s="64">
        <v>53196.05</v>
      </c>
      <c r="K65" s="144">
        <v>226.63</v>
      </c>
      <c r="L65" s="144">
        <v>4461.53</v>
      </c>
      <c r="M65" s="146">
        <v>4.9979999999999997E-2</v>
      </c>
      <c r="N65" s="145">
        <v>0</v>
      </c>
      <c r="O65" s="2"/>
      <c r="P65" s="2"/>
      <c r="Q65" s="2"/>
      <c r="R65" s="2"/>
      <c r="S65" s="2"/>
      <c r="T65" s="2"/>
      <c r="U65" s="2"/>
      <c r="V65" s="2"/>
      <c r="W65" s="2"/>
      <c r="X65" s="2"/>
      <c r="Y65" s="9"/>
      <c r="Z65" s="39"/>
      <c r="AA65" s="48"/>
    </row>
    <row r="66" spans="1:27" ht="16" customHeight="1">
      <c r="A66" s="17" t="s">
        <v>23</v>
      </c>
      <c r="B66" s="17" t="s">
        <v>93</v>
      </c>
      <c r="C66" s="18">
        <v>63137205</v>
      </c>
      <c r="D66" s="2"/>
      <c r="E66" s="91">
        <v>6.4599999999999996E-3</v>
      </c>
      <c r="F66" s="66">
        <v>7650204</v>
      </c>
      <c r="G66" s="66"/>
      <c r="H66" s="44">
        <v>3268424</v>
      </c>
      <c r="I66" s="9"/>
      <c r="J66" s="66">
        <v>159120.72</v>
      </c>
      <c r="K66" s="92">
        <v>432.96</v>
      </c>
      <c r="L66" s="92">
        <v>7181.52</v>
      </c>
      <c r="M66" s="91">
        <v>4.8680000000000001E-2</v>
      </c>
      <c r="N66" s="65">
        <v>0</v>
      </c>
      <c r="O66" s="2"/>
      <c r="P66" s="2"/>
      <c r="Q66" s="2"/>
      <c r="R66" s="2"/>
      <c r="S66" s="2"/>
      <c r="T66" s="2"/>
      <c r="U66" s="2"/>
      <c r="V66" s="2"/>
      <c r="W66" s="2"/>
      <c r="X66" s="2"/>
      <c r="Y66" s="9"/>
      <c r="Z66" s="39"/>
      <c r="AA66" s="48"/>
    </row>
    <row r="67" spans="1:27" ht="16" customHeight="1">
      <c r="A67" s="2"/>
      <c r="B67" s="2"/>
      <c r="C67" s="10"/>
      <c r="D67" s="2"/>
      <c r="E67" s="130"/>
      <c r="F67" s="130"/>
      <c r="G67" s="130"/>
      <c r="H67" s="130"/>
      <c r="I67" s="126"/>
      <c r="J67" s="130"/>
      <c r="K67" s="126"/>
      <c r="L67" s="126"/>
      <c r="M67" s="126"/>
      <c r="N67" s="129"/>
      <c r="O67" s="2"/>
      <c r="P67" s="2"/>
      <c r="Q67" s="2"/>
      <c r="R67" s="2"/>
      <c r="S67" s="2"/>
      <c r="T67" s="2"/>
      <c r="U67" s="2"/>
      <c r="V67" s="2"/>
      <c r="W67" s="2"/>
      <c r="X67" s="2"/>
      <c r="Y67" s="9"/>
      <c r="Z67" s="39"/>
      <c r="AA67" s="48"/>
    </row>
    <row r="68" spans="1:27" ht="16" customHeight="1">
      <c r="A68" s="11" t="s">
        <v>24</v>
      </c>
      <c r="B68" s="11">
        <v>1</v>
      </c>
      <c r="C68" s="12">
        <v>104858746</v>
      </c>
      <c r="D68" s="2"/>
      <c r="E68" s="146">
        <v>7.8100000000000001E-3</v>
      </c>
      <c r="F68" s="64">
        <v>2047513</v>
      </c>
      <c r="G68" s="64"/>
      <c r="H68" s="147">
        <v>989656</v>
      </c>
      <c r="I68" s="9"/>
      <c r="J68" s="64">
        <v>47235.360000000001</v>
      </c>
      <c r="K68" s="144">
        <v>214.69</v>
      </c>
      <c r="L68" s="144">
        <v>4389.63</v>
      </c>
      <c r="M68" s="146">
        <v>4.7730000000000002E-2</v>
      </c>
      <c r="N68" s="145">
        <v>0</v>
      </c>
      <c r="O68" s="2"/>
      <c r="P68" s="2"/>
      <c r="Q68" s="2"/>
      <c r="R68" s="2"/>
      <c r="S68" s="2"/>
      <c r="T68" s="2"/>
      <c r="U68" s="2"/>
      <c r="V68" s="2"/>
      <c r="W68" s="2"/>
      <c r="X68" s="2"/>
      <c r="Y68" s="9"/>
      <c r="Z68" s="39"/>
      <c r="AA68" s="48"/>
    </row>
    <row r="69" spans="1:27" ht="16" customHeight="1">
      <c r="A69" s="11" t="s">
        <v>24</v>
      </c>
      <c r="B69" s="11">
        <v>2</v>
      </c>
      <c r="C69" s="12">
        <v>114159653</v>
      </c>
      <c r="D69" s="2"/>
      <c r="E69" s="146">
        <v>6.8500000000000002E-3</v>
      </c>
      <c r="F69" s="64">
        <v>2644023</v>
      </c>
      <c r="G69" s="64"/>
      <c r="H69" s="147">
        <v>1173991</v>
      </c>
      <c r="I69" s="9"/>
      <c r="J69" s="64">
        <v>58502.33</v>
      </c>
      <c r="K69" s="144">
        <v>239.07</v>
      </c>
      <c r="L69" s="144">
        <v>4665.97</v>
      </c>
      <c r="M69" s="146">
        <v>4.9829999999999999E-2</v>
      </c>
      <c r="N69" s="145">
        <v>0</v>
      </c>
      <c r="O69" s="2"/>
      <c r="P69" s="2"/>
      <c r="Q69" s="2"/>
      <c r="R69" s="2"/>
      <c r="S69" s="2"/>
      <c r="T69" s="2"/>
      <c r="U69" s="2"/>
      <c r="V69" s="2"/>
      <c r="W69" s="2"/>
      <c r="X69" s="2"/>
      <c r="Y69" s="9"/>
      <c r="Z69" s="39"/>
      <c r="AA69" s="48"/>
    </row>
    <row r="70" spans="1:27" ht="16" customHeight="1">
      <c r="A70" s="11" t="s">
        <v>24</v>
      </c>
      <c r="B70" s="11">
        <v>3</v>
      </c>
      <c r="C70" s="12">
        <v>122577623</v>
      </c>
      <c r="D70" s="2"/>
      <c r="E70" s="146">
        <v>7.3099999999999997E-3</v>
      </c>
      <c r="F70" s="64">
        <v>2808318</v>
      </c>
      <c r="G70" s="64"/>
      <c r="H70" s="147">
        <v>1292973</v>
      </c>
      <c r="I70" s="9"/>
      <c r="J70" s="64">
        <v>63634.01</v>
      </c>
      <c r="K70" s="144">
        <v>257.49</v>
      </c>
      <c r="L70" s="144">
        <v>4774.32</v>
      </c>
      <c r="M70" s="146">
        <v>4.922E-2</v>
      </c>
      <c r="N70" s="145">
        <v>0</v>
      </c>
      <c r="O70" s="2"/>
      <c r="P70" s="2"/>
      <c r="Q70" s="2"/>
      <c r="R70" s="2"/>
      <c r="S70" s="2"/>
      <c r="T70" s="2"/>
      <c r="U70" s="2"/>
      <c r="V70" s="2"/>
      <c r="W70" s="2"/>
      <c r="X70" s="2"/>
      <c r="Y70" s="9"/>
      <c r="Z70" s="39"/>
      <c r="AA70" s="48"/>
    </row>
    <row r="71" spans="1:27" ht="16" customHeight="1">
      <c r="A71" s="17" t="s">
        <v>24</v>
      </c>
      <c r="B71" s="17" t="s">
        <v>93</v>
      </c>
      <c r="C71" s="18">
        <v>53752029</v>
      </c>
      <c r="D71" s="2"/>
      <c r="E71" s="91">
        <v>7.6699999999999997E-3</v>
      </c>
      <c r="F71" s="66">
        <v>7123617</v>
      </c>
      <c r="G71" s="66"/>
      <c r="H71" s="44">
        <v>3394515</v>
      </c>
      <c r="I71" s="9"/>
      <c r="J71" s="66">
        <v>169485.82</v>
      </c>
      <c r="K71" s="92">
        <v>466.88</v>
      </c>
      <c r="L71" s="92">
        <v>6907.6</v>
      </c>
      <c r="M71" s="91">
        <v>4.9930000000000002E-2</v>
      </c>
      <c r="N71" s="65">
        <v>0</v>
      </c>
      <c r="O71" s="2"/>
      <c r="P71" s="2"/>
      <c r="Q71" s="2"/>
      <c r="R71" s="2"/>
      <c r="S71" s="2"/>
      <c r="T71" s="2"/>
      <c r="U71" s="2"/>
      <c r="V71" s="2"/>
      <c r="W71" s="2"/>
      <c r="X71" s="2"/>
      <c r="Y71" s="9"/>
      <c r="Z71" s="39"/>
      <c r="AA71" s="48"/>
    </row>
    <row r="72" spans="1:27" ht="16" customHeight="1">
      <c r="A72" s="2"/>
      <c r="B72" s="2"/>
      <c r="C72" s="10"/>
      <c r="D72" s="2"/>
      <c r="E72" s="130"/>
      <c r="F72" s="130"/>
      <c r="G72" s="130"/>
      <c r="H72" s="130"/>
      <c r="I72" s="126"/>
      <c r="J72" s="130"/>
      <c r="K72" s="126"/>
      <c r="L72" s="126"/>
      <c r="M72" s="126"/>
      <c r="N72" s="129"/>
      <c r="O72" s="2"/>
      <c r="P72" s="2"/>
      <c r="Q72" s="2"/>
      <c r="R72" s="2"/>
      <c r="S72" s="2"/>
      <c r="T72" s="2"/>
      <c r="U72" s="2"/>
      <c r="V72" s="2"/>
      <c r="W72" s="2"/>
      <c r="X72" s="2"/>
      <c r="Y72" s="9"/>
      <c r="Z72" s="39"/>
      <c r="AA72" s="48"/>
    </row>
    <row r="73" spans="1:27" ht="16" customHeight="1">
      <c r="A73" s="11" t="s">
        <v>25</v>
      </c>
      <c r="B73" s="11">
        <v>1</v>
      </c>
      <c r="C73" s="12">
        <v>118300752</v>
      </c>
      <c r="D73" s="2"/>
      <c r="E73" s="146">
        <v>6.4599999999999996E-3</v>
      </c>
      <c r="F73" s="64">
        <v>2019927</v>
      </c>
      <c r="G73" s="64"/>
      <c r="H73" s="147">
        <v>849762</v>
      </c>
      <c r="I73" s="9"/>
      <c r="J73" s="64">
        <v>40600.33</v>
      </c>
      <c r="K73" s="144">
        <v>205.4</v>
      </c>
      <c r="L73" s="144">
        <v>3939.41</v>
      </c>
      <c r="M73" s="146">
        <v>4.7780000000000003E-2</v>
      </c>
      <c r="N73" s="145">
        <v>0</v>
      </c>
      <c r="O73" s="2"/>
      <c r="P73" s="2"/>
      <c r="Q73" s="2"/>
      <c r="R73" s="2"/>
      <c r="S73" s="2"/>
      <c r="T73" s="2"/>
      <c r="U73" s="2"/>
      <c r="V73" s="2"/>
      <c r="W73" s="2"/>
      <c r="X73" s="2"/>
      <c r="Y73" s="9"/>
      <c r="Z73" s="39"/>
      <c r="AA73" s="48"/>
    </row>
    <row r="74" spans="1:27" ht="16" customHeight="1">
      <c r="A74" s="11" t="s">
        <v>25</v>
      </c>
      <c r="B74" s="11">
        <v>2</v>
      </c>
      <c r="C74" s="12">
        <v>85918609</v>
      </c>
      <c r="D74" s="2"/>
      <c r="E74" s="146">
        <v>6.4599999999999996E-3</v>
      </c>
      <c r="F74" s="64">
        <v>1676109</v>
      </c>
      <c r="G74" s="64"/>
      <c r="H74" s="147">
        <v>692036</v>
      </c>
      <c r="I74" s="9"/>
      <c r="J74" s="64">
        <v>33539.879999999997</v>
      </c>
      <c r="K74" s="144">
        <v>174.66</v>
      </c>
      <c r="L74" s="144">
        <v>3770.18</v>
      </c>
      <c r="M74" s="146">
        <v>4.8469999999999999E-2</v>
      </c>
      <c r="N74" s="145">
        <v>0</v>
      </c>
      <c r="O74" s="2"/>
      <c r="P74" s="2"/>
      <c r="Q74" s="2"/>
      <c r="R74" s="2"/>
      <c r="S74" s="2"/>
      <c r="T74" s="2"/>
      <c r="U74" s="2"/>
      <c r="V74" s="2"/>
      <c r="W74" s="2"/>
      <c r="X74" s="2"/>
      <c r="Y74" s="9"/>
      <c r="Z74" s="39"/>
      <c r="AA74" s="48"/>
    </row>
    <row r="75" spans="1:27" ht="16" customHeight="1">
      <c r="A75" s="11" t="s">
        <v>25</v>
      </c>
      <c r="B75" s="11">
        <v>3</v>
      </c>
      <c r="C75" s="12">
        <v>111338787</v>
      </c>
      <c r="D75" s="2"/>
      <c r="E75" s="146">
        <v>7.1900000000000002E-3</v>
      </c>
      <c r="F75" s="64">
        <v>2775374</v>
      </c>
      <c r="G75" s="64"/>
      <c r="H75" s="147">
        <v>1256498</v>
      </c>
      <c r="I75" s="9"/>
      <c r="J75" s="64">
        <v>62790.76</v>
      </c>
      <c r="K75" s="144">
        <v>253.57</v>
      </c>
      <c r="L75" s="144">
        <v>4707.5600000000004</v>
      </c>
      <c r="M75" s="146">
        <v>4.9970000000000001E-2</v>
      </c>
      <c r="N75" s="145">
        <v>0</v>
      </c>
      <c r="O75" s="2"/>
      <c r="P75" s="2"/>
      <c r="Q75" s="2"/>
      <c r="R75" s="2"/>
      <c r="S75" s="2"/>
      <c r="T75" s="2"/>
      <c r="U75" s="2"/>
      <c r="V75" s="2"/>
      <c r="W75" s="2"/>
      <c r="X75" s="2"/>
      <c r="Y75" s="9"/>
      <c r="Z75" s="39"/>
      <c r="AA75" s="48"/>
    </row>
    <row r="76" spans="1:27" ht="16" customHeight="1">
      <c r="A76" s="17" t="s">
        <v>25</v>
      </c>
      <c r="B76" s="17" t="s">
        <v>93</v>
      </c>
      <c r="C76" s="18">
        <v>46389251</v>
      </c>
      <c r="D76" s="2"/>
      <c r="E76" s="91">
        <v>7.0299999999999998E-3</v>
      </c>
      <c r="F76" s="66">
        <v>6254813</v>
      </c>
      <c r="G76" s="66"/>
      <c r="H76" s="44">
        <v>2869407</v>
      </c>
      <c r="I76" s="9"/>
      <c r="J76" s="66">
        <v>143326.67000000001</v>
      </c>
      <c r="K76" s="92">
        <v>416.36</v>
      </c>
      <c r="L76" s="92">
        <v>6547.46</v>
      </c>
      <c r="M76" s="91">
        <v>4.9950000000000001E-2</v>
      </c>
      <c r="N76" s="65">
        <v>0</v>
      </c>
      <c r="O76" s="2"/>
      <c r="P76" s="2"/>
      <c r="Q76" s="2"/>
      <c r="R76" s="2"/>
      <c r="S76" s="2"/>
      <c r="T76" s="2"/>
      <c r="U76" s="2"/>
      <c r="V76" s="2"/>
      <c r="W76" s="2"/>
      <c r="X76" s="2"/>
      <c r="Y76" s="9"/>
      <c r="Z76" s="39"/>
      <c r="AA76" s="48"/>
    </row>
    <row r="77" spans="1:27" ht="16" customHeight="1">
      <c r="A77" s="2"/>
      <c r="B77" s="2"/>
      <c r="C77" s="10"/>
      <c r="D77" s="2"/>
      <c r="E77" s="130"/>
      <c r="F77" s="130"/>
      <c r="G77" s="130"/>
      <c r="H77" s="130"/>
      <c r="I77" s="126"/>
      <c r="J77" s="130"/>
      <c r="K77" s="126"/>
      <c r="L77" s="126"/>
      <c r="M77" s="126"/>
      <c r="N77" s="129"/>
      <c r="O77" s="2"/>
      <c r="P77" s="2"/>
      <c r="Q77" s="2"/>
      <c r="R77" s="2"/>
      <c r="S77" s="2"/>
      <c r="T77" s="2"/>
      <c r="U77" s="2"/>
      <c r="V77" s="2"/>
      <c r="W77" s="2"/>
      <c r="X77" s="2"/>
      <c r="Y77" s="9"/>
      <c r="Z77" s="39"/>
      <c r="AA77" s="48"/>
    </row>
    <row r="78" spans="1:27" ht="16" customHeight="1">
      <c r="A78" s="11" t="s">
        <v>26</v>
      </c>
      <c r="B78" s="11">
        <v>1</v>
      </c>
      <c r="C78" s="12">
        <v>89242242</v>
      </c>
      <c r="D78" s="2"/>
      <c r="E78" s="146">
        <v>7.2199999999999999E-3</v>
      </c>
      <c r="F78" s="64">
        <v>1889658</v>
      </c>
      <c r="G78" s="64"/>
      <c r="H78" s="147">
        <v>841189</v>
      </c>
      <c r="I78" s="9"/>
      <c r="J78" s="64">
        <v>42057.81</v>
      </c>
      <c r="K78" s="144">
        <v>204.89</v>
      </c>
      <c r="L78" s="144">
        <v>3900.23</v>
      </c>
      <c r="M78" s="146">
        <v>0.05</v>
      </c>
      <c r="N78" s="145">
        <v>0</v>
      </c>
      <c r="O78" s="2"/>
      <c r="P78" s="2"/>
      <c r="Q78" s="2"/>
      <c r="R78" s="2"/>
      <c r="S78" s="2"/>
      <c r="T78" s="2"/>
      <c r="U78" s="2"/>
      <c r="V78" s="2"/>
      <c r="W78" s="2"/>
      <c r="X78" s="2"/>
      <c r="Y78" s="9"/>
      <c r="Z78" s="39"/>
      <c r="AA78" s="48"/>
    </row>
    <row r="79" spans="1:27" ht="16" customHeight="1">
      <c r="A79" s="11" t="s">
        <v>26</v>
      </c>
      <c r="B79" s="11">
        <v>2</v>
      </c>
      <c r="C79" s="12">
        <v>106558694</v>
      </c>
      <c r="D79" s="2"/>
      <c r="E79" s="146">
        <v>6.5300000000000002E-3</v>
      </c>
      <c r="F79" s="64">
        <v>1971414</v>
      </c>
      <c r="G79" s="64"/>
      <c r="H79" s="147">
        <v>850459</v>
      </c>
      <c r="I79" s="9"/>
      <c r="J79" s="64">
        <v>42522.18</v>
      </c>
      <c r="K79" s="144">
        <v>202.19</v>
      </c>
      <c r="L79" s="144">
        <v>3995.84</v>
      </c>
      <c r="M79" s="146">
        <v>0.05</v>
      </c>
      <c r="N79" s="145">
        <v>0</v>
      </c>
      <c r="O79" s="2"/>
      <c r="P79" s="2"/>
      <c r="Q79" s="2"/>
      <c r="R79" s="2"/>
      <c r="S79" s="2"/>
      <c r="T79" s="2"/>
      <c r="U79" s="2"/>
      <c r="V79" s="2"/>
      <c r="W79" s="2"/>
      <c r="X79" s="2"/>
      <c r="Y79" s="9"/>
      <c r="Z79" s="39"/>
      <c r="AA79" s="48"/>
    </row>
    <row r="80" spans="1:27" ht="16" customHeight="1">
      <c r="A80" s="11" t="s">
        <v>26</v>
      </c>
      <c r="B80" s="11">
        <v>3</v>
      </c>
      <c r="C80" s="12">
        <v>116983624</v>
      </c>
      <c r="D80" s="2"/>
      <c r="E80" s="146">
        <v>6.9199999999999999E-3</v>
      </c>
      <c r="F80" s="64">
        <v>2577905</v>
      </c>
      <c r="G80" s="64"/>
      <c r="H80" s="147">
        <v>1155570</v>
      </c>
      <c r="I80" s="9"/>
      <c r="J80" s="64">
        <v>57537.57</v>
      </c>
      <c r="K80" s="144">
        <v>244.48</v>
      </c>
      <c r="L80" s="144">
        <v>4491.28</v>
      </c>
      <c r="M80" s="146">
        <v>4.9790000000000001E-2</v>
      </c>
      <c r="N80" s="145">
        <v>0</v>
      </c>
      <c r="O80" s="2"/>
      <c r="P80" s="2"/>
      <c r="Q80" s="2"/>
      <c r="R80" s="2"/>
      <c r="S80" s="2"/>
      <c r="T80" s="2"/>
      <c r="U80" s="2"/>
      <c r="V80" s="2"/>
      <c r="W80" s="2"/>
      <c r="X80" s="2"/>
      <c r="Y80" s="9"/>
      <c r="Z80" s="39"/>
      <c r="AA80" s="48"/>
    </row>
    <row r="81" spans="1:27" ht="16" customHeight="1">
      <c r="A81" s="17" t="s">
        <v>26</v>
      </c>
      <c r="B81" s="17" t="s">
        <v>93</v>
      </c>
      <c r="C81" s="18">
        <v>47866619</v>
      </c>
      <c r="D81" s="2"/>
      <c r="E81" s="91">
        <v>7.3099999999999997E-3</v>
      </c>
      <c r="F81" s="66">
        <v>6192885</v>
      </c>
      <c r="G81" s="66"/>
      <c r="H81" s="44">
        <v>2868795</v>
      </c>
      <c r="I81" s="9"/>
      <c r="J81" s="66">
        <v>143237.99</v>
      </c>
      <c r="K81" s="92">
        <v>399.66</v>
      </c>
      <c r="L81" s="92">
        <v>6819.68</v>
      </c>
      <c r="M81" s="91">
        <v>4.9930000000000002E-2</v>
      </c>
      <c r="N81" s="65">
        <v>0</v>
      </c>
      <c r="O81" s="2"/>
      <c r="P81" s="2"/>
      <c r="Q81" s="2"/>
      <c r="R81" s="2"/>
      <c r="S81" s="2"/>
      <c r="T81" s="2"/>
      <c r="U81" s="2"/>
      <c r="V81" s="2"/>
      <c r="W81" s="2"/>
      <c r="X81" s="2"/>
      <c r="Y81" s="9"/>
      <c r="Z81" s="39"/>
      <c r="AA81" s="48"/>
    </row>
    <row r="82" spans="1:27" ht="16" customHeight="1">
      <c r="A82" s="2"/>
      <c r="B82" s="2"/>
      <c r="C82" s="10"/>
      <c r="D82" s="2"/>
      <c r="E82" s="130"/>
      <c r="F82" s="130"/>
      <c r="G82" s="130"/>
      <c r="H82" s="130"/>
      <c r="I82" s="126"/>
      <c r="J82" s="130"/>
      <c r="K82" s="126"/>
      <c r="L82" s="126"/>
      <c r="M82" s="126"/>
      <c r="N82" s="129"/>
      <c r="O82" s="2"/>
      <c r="P82" s="2"/>
      <c r="Q82" s="2"/>
      <c r="R82" s="2"/>
      <c r="S82" s="2"/>
      <c r="T82" s="2"/>
      <c r="U82" s="2"/>
      <c r="V82" s="2"/>
      <c r="W82" s="2"/>
      <c r="X82" s="2"/>
      <c r="Y82" s="9"/>
      <c r="Z82" s="39"/>
      <c r="AA82" s="48"/>
    </row>
    <row r="83" spans="1:27" ht="16" customHeight="1">
      <c r="A83" s="11" t="s">
        <v>27</v>
      </c>
      <c r="B83" s="11">
        <v>1</v>
      </c>
      <c r="C83" s="12">
        <v>102639738</v>
      </c>
      <c r="D83" s="2"/>
      <c r="E83" s="146">
        <v>7.3099999999999997E-3</v>
      </c>
      <c r="F83" s="64">
        <v>2301194</v>
      </c>
      <c r="G83" s="64"/>
      <c r="H83" s="147">
        <v>1034667</v>
      </c>
      <c r="I83" s="9"/>
      <c r="J83" s="64">
        <v>51546.99</v>
      </c>
      <c r="K83" s="144">
        <v>230.35</v>
      </c>
      <c r="L83" s="144">
        <v>4268.03</v>
      </c>
      <c r="M83" s="146">
        <v>4.9820000000000003E-2</v>
      </c>
      <c r="N83" s="145">
        <v>0</v>
      </c>
      <c r="O83" s="2"/>
      <c r="P83" s="2"/>
      <c r="Q83" s="2"/>
      <c r="R83" s="2"/>
      <c r="S83" s="2"/>
      <c r="T83" s="2"/>
      <c r="U83" s="2"/>
      <c r="V83" s="2"/>
      <c r="W83" s="2"/>
      <c r="X83" s="2"/>
      <c r="Y83" s="9"/>
      <c r="Z83" s="39"/>
      <c r="AA83" s="48"/>
    </row>
    <row r="84" spans="1:27" ht="16" customHeight="1">
      <c r="A84" s="11" t="s">
        <v>27</v>
      </c>
      <c r="B84" s="11">
        <v>2</v>
      </c>
      <c r="C84" s="12">
        <v>102829226</v>
      </c>
      <c r="D84" s="2"/>
      <c r="E84" s="146">
        <v>7.6699999999999997E-3</v>
      </c>
      <c r="F84" s="64">
        <v>2050101</v>
      </c>
      <c r="G84" s="64"/>
      <c r="H84" s="147">
        <v>935484</v>
      </c>
      <c r="I84" s="9"/>
      <c r="J84" s="64">
        <v>46668.07</v>
      </c>
      <c r="K84" s="144">
        <v>211.3</v>
      </c>
      <c r="L84" s="144">
        <v>4206.3999999999996</v>
      </c>
      <c r="M84" s="146">
        <v>4.9889999999999997E-2</v>
      </c>
      <c r="N84" s="145">
        <v>0</v>
      </c>
      <c r="O84" s="2"/>
      <c r="P84" s="2"/>
      <c r="Q84" s="2"/>
      <c r="R84" s="2"/>
      <c r="S84" s="2"/>
      <c r="T84" s="2"/>
      <c r="U84" s="2"/>
      <c r="V84" s="2"/>
      <c r="W84" s="2"/>
      <c r="X84" s="2"/>
      <c r="Y84" s="9"/>
      <c r="Z84" s="39"/>
      <c r="AA84" s="48"/>
    </row>
    <row r="85" spans="1:27" ht="16" customHeight="1">
      <c r="A85" s="11" t="s">
        <v>27</v>
      </c>
      <c r="B85" s="11">
        <v>3</v>
      </c>
      <c r="C85" s="12">
        <v>106299120</v>
      </c>
      <c r="D85" s="2"/>
      <c r="E85" s="146">
        <v>7.0299999999999998E-3</v>
      </c>
      <c r="F85" s="64">
        <v>2518585</v>
      </c>
      <c r="G85" s="64"/>
      <c r="H85" s="147">
        <v>1129054</v>
      </c>
      <c r="I85" s="9"/>
      <c r="J85" s="64">
        <v>56452</v>
      </c>
      <c r="K85" s="144">
        <v>233.86</v>
      </c>
      <c r="L85" s="144">
        <v>4586.5200000000004</v>
      </c>
      <c r="M85" s="146">
        <v>0.05</v>
      </c>
      <c r="N85" s="145">
        <v>0</v>
      </c>
      <c r="O85" s="2"/>
      <c r="P85" s="2"/>
      <c r="Q85" s="2"/>
      <c r="R85" s="2"/>
      <c r="S85" s="2"/>
      <c r="T85" s="2"/>
      <c r="U85" s="2"/>
      <c r="V85" s="2"/>
      <c r="W85" s="2"/>
      <c r="X85" s="2"/>
      <c r="Y85" s="9"/>
      <c r="Z85" s="39"/>
      <c r="AA85" s="48"/>
    </row>
    <row r="86" spans="1:27" ht="16" customHeight="1">
      <c r="A86" s="17" t="s">
        <v>27</v>
      </c>
      <c r="B86" s="17" t="s">
        <v>93</v>
      </c>
      <c r="C86" s="18">
        <v>47424679</v>
      </c>
      <c r="D86" s="2"/>
      <c r="E86" s="91">
        <v>7.6699999999999997E-3</v>
      </c>
      <c r="F86" s="66">
        <v>6545499</v>
      </c>
      <c r="G86" s="66"/>
      <c r="H86" s="44">
        <v>3108616</v>
      </c>
      <c r="I86" s="9"/>
      <c r="J86" s="66">
        <v>155417.34</v>
      </c>
      <c r="K86" s="92">
        <v>448.06</v>
      </c>
      <c r="L86" s="92">
        <v>6591.04</v>
      </c>
      <c r="M86" s="91">
        <v>0.05</v>
      </c>
      <c r="N86" s="65">
        <v>0</v>
      </c>
      <c r="O86" s="2"/>
      <c r="P86" s="2"/>
      <c r="Q86" s="2"/>
      <c r="R86" s="2"/>
      <c r="S86" s="2"/>
      <c r="T86" s="2"/>
      <c r="U86" s="2"/>
      <c r="V86" s="2"/>
      <c r="W86" s="2"/>
      <c r="X86" s="2"/>
      <c r="Y86" s="9"/>
      <c r="Z86" s="39"/>
      <c r="AA86" s="48"/>
    </row>
    <row r="87" spans="1:27" ht="16" customHeight="1">
      <c r="A87" s="2"/>
      <c r="B87" s="2"/>
      <c r="C87" s="10"/>
      <c r="D87" s="2"/>
      <c r="E87" s="130"/>
      <c r="F87" s="130"/>
      <c r="G87" s="130"/>
      <c r="H87" s="130"/>
      <c r="I87" s="126"/>
      <c r="J87" s="130"/>
      <c r="K87" s="126"/>
      <c r="L87" s="126"/>
      <c r="M87" s="126"/>
      <c r="N87" s="129"/>
      <c r="O87" s="2"/>
      <c r="P87" s="2"/>
      <c r="Q87" s="2"/>
      <c r="R87" s="2"/>
      <c r="S87" s="2"/>
      <c r="T87" s="2"/>
      <c r="U87" s="2"/>
      <c r="V87" s="2"/>
      <c r="W87" s="2"/>
      <c r="X87" s="2"/>
      <c r="Y87" s="9"/>
      <c r="Z87" s="39"/>
      <c r="AA87" s="48"/>
    </row>
    <row r="88" spans="1:27" ht="16" customHeight="1">
      <c r="A88" s="21" t="s">
        <v>28</v>
      </c>
      <c r="B88" s="21">
        <v>1</v>
      </c>
      <c r="C88" s="98">
        <v>104905972</v>
      </c>
      <c r="D88" s="2"/>
      <c r="E88" s="146">
        <v>6.4599999999999996E-3</v>
      </c>
      <c r="F88" s="64">
        <v>2068377</v>
      </c>
      <c r="G88" s="64"/>
      <c r="H88" s="147">
        <v>859545</v>
      </c>
      <c r="I88" s="9"/>
      <c r="J88" s="64">
        <v>41826.5</v>
      </c>
      <c r="K88" s="144">
        <v>206.43</v>
      </c>
      <c r="L88" s="144">
        <v>3961.17</v>
      </c>
      <c r="M88" s="146">
        <v>4.8660000000000002E-2</v>
      </c>
      <c r="N88" s="145">
        <v>0</v>
      </c>
      <c r="O88" s="2"/>
      <c r="P88" s="2"/>
      <c r="Q88" s="2"/>
      <c r="R88" s="2"/>
      <c r="S88" s="2"/>
      <c r="T88" s="2"/>
      <c r="U88" s="2"/>
      <c r="V88" s="2"/>
      <c r="W88" s="2"/>
      <c r="X88" s="2"/>
      <c r="Y88" s="9"/>
      <c r="Z88" s="39"/>
      <c r="AA88" s="48"/>
    </row>
    <row r="89" spans="1:27" ht="16" customHeight="1">
      <c r="A89" s="21" t="s">
        <v>28</v>
      </c>
      <c r="B89" s="21">
        <v>2</v>
      </c>
      <c r="C89" s="98">
        <v>83921655</v>
      </c>
      <c r="D89" s="2"/>
      <c r="E89" s="146">
        <v>6.4599999999999996E-3</v>
      </c>
      <c r="F89" s="64">
        <v>1757008</v>
      </c>
      <c r="G89" s="64"/>
      <c r="H89" s="147">
        <v>724561</v>
      </c>
      <c r="I89" s="9"/>
      <c r="J89" s="64">
        <v>35273.089999999997</v>
      </c>
      <c r="K89" s="144">
        <v>188.73</v>
      </c>
      <c r="L89" s="144">
        <v>3652.22</v>
      </c>
      <c r="M89" s="146">
        <v>4.8680000000000001E-2</v>
      </c>
      <c r="N89" s="145">
        <v>0</v>
      </c>
      <c r="O89" s="2"/>
      <c r="P89" s="2"/>
      <c r="Q89" s="2"/>
      <c r="R89" s="2"/>
      <c r="S89" s="2"/>
      <c r="T89" s="2"/>
      <c r="U89" s="2"/>
      <c r="V89" s="2"/>
      <c r="W89" s="2"/>
      <c r="X89" s="2"/>
      <c r="Y89" s="9"/>
      <c r="Z89" s="39"/>
      <c r="AA89" s="48"/>
    </row>
    <row r="90" spans="1:27" ht="16" customHeight="1">
      <c r="A90" s="21" t="s">
        <v>28</v>
      </c>
      <c r="B90" s="21">
        <v>3</v>
      </c>
      <c r="C90" s="98">
        <v>99637242</v>
      </c>
      <c r="D90" s="2"/>
      <c r="E90" s="146">
        <v>6.4599999999999996E-3</v>
      </c>
      <c r="F90" s="64">
        <v>1717460</v>
      </c>
      <c r="G90" s="64"/>
      <c r="H90" s="147">
        <v>697860</v>
      </c>
      <c r="I90" s="9"/>
      <c r="J90" s="64">
        <v>34324.699999999997</v>
      </c>
      <c r="K90" s="144">
        <v>188.44</v>
      </c>
      <c r="L90" s="144">
        <v>3521.28</v>
      </c>
      <c r="M90" s="146">
        <v>4.9189999999999998E-2</v>
      </c>
      <c r="N90" s="145">
        <v>0</v>
      </c>
      <c r="O90" s="2"/>
      <c r="P90" s="2"/>
      <c r="Q90" s="2"/>
      <c r="R90" s="2"/>
      <c r="S90" s="2"/>
      <c r="T90" s="2"/>
      <c r="U90" s="2"/>
      <c r="V90" s="2"/>
      <c r="W90" s="2"/>
      <c r="X90" s="2"/>
      <c r="Y90" s="9"/>
      <c r="Z90" s="39"/>
      <c r="AA90" s="48"/>
    </row>
    <row r="91" spans="1:27" ht="16" customHeight="1">
      <c r="A91" s="22" t="s">
        <v>28</v>
      </c>
      <c r="B91" s="22" t="s">
        <v>93</v>
      </c>
      <c r="C91" s="23">
        <v>40432475</v>
      </c>
      <c r="D91" s="2"/>
      <c r="E91" s="91">
        <v>6.6400000000000001E-3</v>
      </c>
      <c r="F91" s="66">
        <v>5403970</v>
      </c>
      <c r="G91" s="66"/>
      <c r="H91" s="44">
        <v>2391149</v>
      </c>
      <c r="I91" s="9"/>
      <c r="J91" s="66">
        <v>119314.12</v>
      </c>
      <c r="K91" s="92">
        <v>358.28</v>
      </c>
      <c r="L91" s="92">
        <v>6340.94</v>
      </c>
      <c r="M91" s="91">
        <v>4.99E-2</v>
      </c>
      <c r="N91" s="65">
        <v>0</v>
      </c>
      <c r="O91" s="2"/>
      <c r="P91" s="2"/>
      <c r="Q91" s="2"/>
      <c r="R91" s="2"/>
      <c r="S91" s="2"/>
      <c r="T91" s="2"/>
      <c r="U91" s="2"/>
      <c r="V91" s="2"/>
      <c r="W91" s="2"/>
      <c r="X91" s="2"/>
      <c r="Y91" s="9"/>
      <c r="Z91" s="39"/>
      <c r="AA91" s="48"/>
    </row>
    <row r="92" spans="1:27" ht="16" customHeight="1">
      <c r="A92" s="2"/>
      <c r="B92" s="2"/>
      <c r="C92" s="6"/>
      <c r="D92" s="10"/>
      <c r="E92" s="130"/>
      <c r="F92" s="130"/>
      <c r="G92" s="130"/>
      <c r="H92" s="130"/>
      <c r="I92" s="126"/>
      <c r="J92" s="130"/>
      <c r="K92" s="131"/>
      <c r="L92" s="131"/>
      <c r="M92" s="131"/>
      <c r="N92" s="129"/>
      <c r="O92" s="2"/>
      <c r="P92" s="2"/>
      <c r="Q92" s="2"/>
      <c r="R92" s="2"/>
      <c r="S92" s="2"/>
      <c r="T92" s="2"/>
      <c r="U92" s="2"/>
      <c r="V92" s="2"/>
      <c r="W92" s="2"/>
      <c r="X92" s="2"/>
      <c r="Y92" s="9"/>
      <c r="Z92" s="39"/>
      <c r="AA92" s="48"/>
    </row>
    <row r="93" spans="1:27" ht="16" customHeight="1">
      <c r="A93" s="272" t="s">
        <v>86</v>
      </c>
      <c r="B93" s="272"/>
      <c r="C93" s="272"/>
      <c r="D93" s="10"/>
      <c r="E93" s="130"/>
      <c r="F93" s="130"/>
      <c r="G93" s="130"/>
      <c r="H93" s="130"/>
      <c r="I93" s="126"/>
      <c r="J93" s="130"/>
      <c r="K93" s="131"/>
      <c r="L93" s="131"/>
      <c r="M93" s="131"/>
      <c r="N93" s="129"/>
      <c r="O93" s="2"/>
      <c r="P93" s="2"/>
      <c r="Q93" s="2"/>
      <c r="R93" s="2"/>
      <c r="S93" s="2"/>
      <c r="T93" s="2"/>
      <c r="U93" s="2"/>
      <c r="V93" s="2"/>
      <c r="W93" s="2"/>
      <c r="X93" s="2"/>
      <c r="Y93" s="9"/>
      <c r="Z93" s="39"/>
      <c r="AA93" s="48"/>
    </row>
    <row r="94" spans="1:27" ht="16" customHeight="1">
      <c r="A94" s="2"/>
      <c r="B94" s="2"/>
      <c r="C94" s="10"/>
      <c r="D94" s="10"/>
      <c r="E94" s="130"/>
      <c r="F94" s="130"/>
      <c r="G94" s="130"/>
      <c r="H94" s="130"/>
      <c r="I94" s="126"/>
      <c r="J94" s="130"/>
      <c r="K94" s="126"/>
      <c r="L94" s="126"/>
      <c r="M94" s="126"/>
      <c r="N94" s="129"/>
      <c r="O94" s="2"/>
      <c r="P94" s="2"/>
      <c r="Q94" s="2"/>
      <c r="R94" s="2"/>
      <c r="S94" s="2"/>
      <c r="T94" s="2"/>
      <c r="U94" s="2"/>
      <c r="V94" s="2"/>
      <c r="W94" s="2"/>
      <c r="X94" s="2"/>
      <c r="Y94" s="9"/>
      <c r="Z94" s="39"/>
      <c r="AA94" s="48"/>
    </row>
    <row r="95" spans="1:27" ht="16" customHeight="1">
      <c r="A95" s="11" t="s">
        <v>29</v>
      </c>
      <c r="B95" s="24">
        <v>1</v>
      </c>
      <c r="C95" s="25">
        <v>40346383</v>
      </c>
      <c r="D95" s="10"/>
      <c r="E95" s="146">
        <v>9.7000000000000005E-4</v>
      </c>
      <c r="F95" s="64">
        <v>157</v>
      </c>
      <c r="G95" s="64">
        <f t="shared" ref="G95:G97" si="0">F95-H95</f>
        <v>149</v>
      </c>
      <c r="H95" s="147">
        <v>8</v>
      </c>
      <c r="I95" s="9"/>
      <c r="J95" s="148">
        <v>0.36</v>
      </c>
      <c r="K95" s="144">
        <v>0.59</v>
      </c>
      <c r="L95" s="144">
        <v>12.85</v>
      </c>
      <c r="M95" s="146">
        <v>4.5370000000000001E-2</v>
      </c>
      <c r="N95" s="145">
        <v>0</v>
      </c>
      <c r="O95" s="2"/>
      <c r="P95" s="187"/>
      <c r="Q95" s="187"/>
      <c r="R95" s="187"/>
      <c r="S95" s="187"/>
      <c r="T95" s="186"/>
      <c r="U95" s="10"/>
      <c r="V95" s="10"/>
      <c r="W95" s="2"/>
      <c r="X95" s="2"/>
      <c r="Y95" s="9"/>
      <c r="Z95" s="39"/>
      <c r="AA95" s="48"/>
    </row>
    <row r="96" spans="1:27" ht="16" customHeight="1">
      <c r="A96" s="11" t="s">
        <v>29</v>
      </c>
      <c r="B96" s="24">
        <v>2</v>
      </c>
      <c r="C96" s="25">
        <v>45938264</v>
      </c>
      <c r="D96" s="10"/>
      <c r="E96" s="124">
        <v>1.0000000000000001E-5</v>
      </c>
      <c r="F96" s="123">
        <v>2</v>
      </c>
      <c r="G96" s="123">
        <f t="shared" si="0"/>
        <v>2</v>
      </c>
      <c r="H96" s="125">
        <v>0</v>
      </c>
      <c r="I96" s="9"/>
      <c r="J96" s="132">
        <v>0</v>
      </c>
      <c r="K96" s="127">
        <v>0</v>
      </c>
      <c r="L96" s="127" t="s">
        <v>39</v>
      </c>
      <c r="M96" s="124" t="s">
        <v>39</v>
      </c>
      <c r="N96" s="128">
        <v>0</v>
      </c>
      <c r="O96" s="2"/>
      <c r="P96" s="2"/>
      <c r="Q96" s="2"/>
      <c r="R96" s="2"/>
      <c r="S96" s="2"/>
      <c r="T96" s="186"/>
      <c r="U96" s="10"/>
      <c r="V96" s="10"/>
      <c r="W96" s="2"/>
      <c r="X96" s="2"/>
      <c r="Y96" s="9"/>
      <c r="Z96" s="39"/>
      <c r="AA96" s="48"/>
    </row>
    <row r="97" spans="1:27" ht="16" customHeight="1">
      <c r="A97" s="17" t="s">
        <v>29</v>
      </c>
      <c r="B97" s="26" t="s">
        <v>93</v>
      </c>
      <c r="C97" s="27">
        <v>5749730</v>
      </c>
      <c r="D97" s="10"/>
      <c r="E97" s="91">
        <v>4.8000000000000001E-4</v>
      </c>
      <c r="F97" s="66">
        <v>2458</v>
      </c>
      <c r="G97" s="66">
        <f t="shared" si="0"/>
        <v>2382</v>
      </c>
      <c r="H97" s="44">
        <v>76</v>
      </c>
      <c r="I97" s="9"/>
      <c r="J97" s="80">
        <v>2.58</v>
      </c>
      <c r="K97" s="92">
        <v>1.56</v>
      </c>
      <c r="L97" s="92">
        <v>47.2</v>
      </c>
      <c r="M97" s="91">
        <v>3.3919999999999999E-2</v>
      </c>
      <c r="N97" s="65">
        <v>0</v>
      </c>
      <c r="O97" s="2"/>
      <c r="P97" s="2"/>
      <c r="Q97" s="2"/>
      <c r="R97" s="2"/>
      <c r="S97" s="2"/>
      <c r="T97" s="186"/>
      <c r="U97" s="10"/>
      <c r="V97" s="10"/>
      <c r="W97" s="2"/>
      <c r="X97" s="2"/>
      <c r="Y97" s="9"/>
      <c r="Z97" s="39"/>
      <c r="AA97" s="48"/>
    </row>
    <row r="98" spans="1:27" ht="16" customHeight="1">
      <c r="A98" s="2"/>
      <c r="B98" s="2"/>
      <c r="C98" s="2"/>
      <c r="D98" s="10"/>
      <c r="E98" s="129"/>
      <c r="F98" s="161"/>
      <c r="G98" s="161"/>
      <c r="H98" s="161"/>
      <c r="I98" s="126"/>
      <c r="J98" s="126"/>
      <c r="K98" s="126"/>
      <c r="L98" s="129"/>
      <c r="M98" s="129"/>
      <c r="N98" s="129"/>
      <c r="O98" s="2"/>
      <c r="P98" s="2"/>
      <c r="Q98" s="2"/>
      <c r="R98" s="2"/>
      <c r="S98" s="2"/>
      <c r="T98" s="186"/>
      <c r="U98" s="10"/>
      <c r="V98" s="10"/>
      <c r="W98" s="2"/>
      <c r="X98" s="2"/>
      <c r="Y98" s="9"/>
      <c r="Z98" s="39"/>
      <c r="AA98" s="48"/>
    </row>
    <row r="99" spans="1:27" ht="16" customHeight="1">
      <c r="A99" s="11" t="s">
        <v>30</v>
      </c>
      <c r="B99" s="24">
        <v>1</v>
      </c>
      <c r="C99" s="98">
        <v>62097639</v>
      </c>
      <c r="D99" s="10"/>
      <c r="E99" s="124">
        <v>1.0000000000000001E-5</v>
      </c>
      <c r="F99" s="123">
        <v>24</v>
      </c>
      <c r="G99" s="123">
        <f t="shared" ref="G99:G101" si="1">F99-H99</f>
        <v>24</v>
      </c>
      <c r="H99" s="125">
        <v>0</v>
      </c>
      <c r="I99" s="9"/>
      <c r="J99" s="132">
        <v>0</v>
      </c>
      <c r="K99" s="127">
        <v>0.03</v>
      </c>
      <c r="L99" s="127">
        <v>-0.03</v>
      </c>
      <c r="M99" s="124" t="s">
        <v>39</v>
      </c>
      <c r="N99" s="128">
        <v>1</v>
      </c>
      <c r="O99" s="2"/>
      <c r="P99" s="2"/>
      <c r="Q99" s="2"/>
      <c r="R99" s="2"/>
      <c r="S99" s="2"/>
      <c r="T99" s="186"/>
      <c r="U99" s="10"/>
      <c r="V99" s="10"/>
      <c r="W99" s="2"/>
      <c r="X99" s="2"/>
      <c r="Y99" s="9"/>
      <c r="Z99" s="39"/>
      <c r="AA99" s="48"/>
    </row>
    <row r="100" spans="1:27" ht="16" customHeight="1">
      <c r="A100" s="11" t="s">
        <v>30</v>
      </c>
      <c r="B100" s="24">
        <v>2</v>
      </c>
      <c r="C100" s="25">
        <v>37290459</v>
      </c>
      <c r="D100" s="10"/>
      <c r="E100" s="124">
        <v>1.0000000000000001E-5</v>
      </c>
      <c r="F100" s="123">
        <v>0</v>
      </c>
      <c r="G100" s="123">
        <f t="shared" si="1"/>
        <v>0</v>
      </c>
      <c r="H100" s="125">
        <v>0</v>
      </c>
      <c r="I100" s="9"/>
      <c r="J100" s="132">
        <v>0</v>
      </c>
      <c r="K100" s="127">
        <v>0</v>
      </c>
      <c r="L100" s="127" t="s">
        <v>39</v>
      </c>
      <c r="M100" s="124" t="s">
        <v>39</v>
      </c>
      <c r="N100" s="128">
        <v>0</v>
      </c>
      <c r="O100" s="2"/>
      <c r="P100" s="2"/>
      <c r="Q100" s="2"/>
      <c r="R100" s="2"/>
      <c r="S100" s="2"/>
      <c r="T100" s="186"/>
      <c r="U100" s="10"/>
      <c r="V100" s="10"/>
      <c r="W100" s="2"/>
      <c r="X100" s="2"/>
      <c r="Y100" s="9"/>
      <c r="Z100" s="39"/>
      <c r="AA100" s="48"/>
    </row>
    <row r="101" spans="1:27" ht="16" customHeight="1">
      <c r="A101" s="17" t="s">
        <v>30</v>
      </c>
      <c r="B101" s="26" t="s">
        <v>93</v>
      </c>
      <c r="C101" s="27">
        <v>6686610</v>
      </c>
      <c r="D101" s="10"/>
      <c r="E101" s="91">
        <v>2.4000000000000001E-4</v>
      </c>
      <c r="F101" s="66">
        <v>2569</v>
      </c>
      <c r="G101" s="66">
        <f t="shared" si="1"/>
        <v>2530</v>
      </c>
      <c r="H101" s="44">
        <v>39</v>
      </c>
      <c r="I101" s="9"/>
      <c r="J101" s="80">
        <v>1.37</v>
      </c>
      <c r="K101" s="92">
        <v>1.19</v>
      </c>
      <c r="L101" s="92">
        <v>31.66</v>
      </c>
      <c r="M101" s="91">
        <v>3.5099999999999999E-2</v>
      </c>
      <c r="N101" s="65">
        <v>0</v>
      </c>
      <c r="O101" s="2"/>
      <c r="P101" s="2"/>
      <c r="Q101" s="2"/>
      <c r="R101" s="2"/>
      <c r="S101" s="2"/>
      <c r="T101" s="186"/>
      <c r="U101" s="10"/>
      <c r="V101" s="10"/>
      <c r="W101" s="2"/>
      <c r="X101" s="2"/>
      <c r="Y101" s="9"/>
      <c r="Z101" s="39"/>
      <c r="AA101" s="48"/>
    </row>
    <row r="102" spans="1:27" ht="16" customHeight="1">
      <c r="A102" s="2"/>
      <c r="B102" s="2"/>
      <c r="C102" s="2"/>
      <c r="D102" s="10"/>
      <c r="E102" s="129"/>
      <c r="F102" s="130"/>
      <c r="G102" s="130"/>
      <c r="H102" s="130"/>
      <c r="I102" s="126"/>
      <c r="J102" s="126"/>
      <c r="K102" s="126"/>
      <c r="L102" s="129"/>
      <c r="M102" s="129"/>
      <c r="N102" s="129"/>
      <c r="O102" s="2"/>
      <c r="P102" s="2"/>
      <c r="Q102" s="2"/>
      <c r="R102" s="2"/>
      <c r="S102" s="2"/>
      <c r="T102" s="186"/>
      <c r="U102" s="10"/>
      <c r="V102" s="10"/>
      <c r="W102" s="2"/>
      <c r="X102" s="2"/>
      <c r="Y102" s="9"/>
      <c r="Z102" s="39"/>
      <c r="AA102" s="48"/>
    </row>
    <row r="103" spans="1:27" ht="16" customHeight="1">
      <c r="A103" s="11" t="s">
        <v>31</v>
      </c>
      <c r="B103" s="24">
        <v>1</v>
      </c>
      <c r="C103" s="25">
        <v>67712832</v>
      </c>
      <c r="D103" s="10"/>
      <c r="E103" s="124">
        <v>1.0000000000000001E-5</v>
      </c>
      <c r="F103" s="123">
        <v>0</v>
      </c>
      <c r="G103" s="123">
        <f t="shared" ref="G103:G105" si="2">F103-H103</f>
        <v>0</v>
      </c>
      <c r="H103" s="125">
        <v>0</v>
      </c>
      <c r="I103" s="9"/>
      <c r="J103" s="132">
        <v>0</v>
      </c>
      <c r="K103" s="127">
        <v>0</v>
      </c>
      <c r="L103" s="127" t="s">
        <v>39</v>
      </c>
      <c r="M103" s="124" t="s">
        <v>39</v>
      </c>
      <c r="N103" s="128">
        <v>0</v>
      </c>
      <c r="O103" s="2"/>
      <c r="P103" s="2"/>
      <c r="Q103" s="2"/>
      <c r="R103" s="2"/>
      <c r="S103" s="2"/>
      <c r="T103" s="186"/>
      <c r="U103" s="10"/>
      <c r="V103" s="10"/>
      <c r="W103" s="2"/>
      <c r="X103" s="2"/>
      <c r="Y103" s="9"/>
      <c r="Z103" s="39"/>
      <c r="AA103" s="48"/>
    </row>
    <row r="104" spans="1:27" ht="16" customHeight="1">
      <c r="A104" s="11" t="s">
        <v>31</v>
      </c>
      <c r="B104" s="24">
        <v>2</v>
      </c>
      <c r="C104" s="25">
        <v>62131451</v>
      </c>
      <c r="D104" s="10"/>
      <c r="E104" s="124">
        <v>1.0000000000000001E-5</v>
      </c>
      <c r="F104" s="123">
        <v>0</v>
      </c>
      <c r="G104" s="123">
        <f t="shared" si="2"/>
        <v>0</v>
      </c>
      <c r="H104" s="125">
        <v>0</v>
      </c>
      <c r="I104" s="9"/>
      <c r="J104" s="132">
        <v>0</v>
      </c>
      <c r="K104" s="127">
        <v>0</v>
      </c>
      <c r="L104" s="127" t="s">
        <v>39</v>
      </c>
      <c r="M104" s="124" t="s">
        <v>39</v>
      </c>
      <c r="N104" s="128">
        <v>0</v>
      </c>
      <c r="O104" s="2"/>
      <c r="P104" s="2"/>
      <c r="Q104" s="2"/>
      <c r="R104" s="2"/>
      <c r="S104" s="2"/>
      <c r="T104" s="186"/>
      <c r="U104" s="10"/>
      <c r="V104" s="10"/>
      <c r="W104" s="2"/>
      <c r="X104" s="2"/>
      <c r="Y104" s="9"/>
      <c r="Z104" s="39"/>
      <c r="AA104" s="48"/>
    </row>
    <row r="105" spans="1:27" ht="16" customHeight="1">
      <c r="A105" s="17" t="s">
        <v>31</v>
      </c>
      <c r="B105" s="26" t="s">
        <v>93</v>
      </c>
      <c r="C105" s="27">
        <v>6241447</v>
      </c>
      <c r="D105" s="10"/>
      <c r="E105" s="91">
        <v>2.4000000000000001E-4</v>
      </c>
      <c r="F105" s="66">
        <v>372</v>
      </c>
      <c r="G105" s="66">
        <f t="shared" si="2"/>
        <v>367</v>
      </c>
      <c r="H105" s="44">
        <v>5</v>
      </c>
      <c r="I105" s="9"/>
      <c r="J105" s="80">
        <v>0.19</v>
      </c>
      <c r="K105" s="92">
        <v>0.43</v>
      </c>
      <c r="L105" s="92">
        <v>11.14</v>
      </c>
      <c r="M105" s="91">
        <v>3.8199999999999998E-2</v>
      </c>
      <c r="N105" s="65">
        <v>0</v>
      </c>
      <c r="O105" s="2"/>
      <c r="P105" s="2"/>
      <c r="Q105" s="2"/>
      <c r="R105" s="2"/>
      <c r="S105" s="2"/>
      <c r="T105" s="186"/>
      <c r="U105" s="10"/>
      <c r="V105" s="10"/>
      <c r="W105" s="2"/>
      <c r="X105" s="2"/>
      <c r="Y105" s="9"/>
      <c r="Z105" s="39"/>
      <c r="AA105" s="48"/>
    </row>
    <row r="106" spans="1:27" ht="16" customHeight="1">
      <c r="A106" s="2"/>
      <c r="B106" s="2"/>
      <c r="C106" s="2"/>
      <c r="D106" s="10"/>
      <c r="E106" s="129"/>
      <c r="F106" s="133"/>
      <c r="G106" s="133"/>
      <c r="H106" s="133"/>
      <c r="I106" s="126"/>
      <c r="J106" s="126"/>
      <c r="K106" s="126"/>
      <c r="L106" s="129"/>
      <c r="M106" s="129"/>
      <c r="N106" s="129"/>
      <c r="O106" s="2"/>
      <c r="P106" s="2"/>
      <c r="Q106" s="2"/>
      <c r="R106" s="2"/>
      <c r="S106" s="2"/>
      <c r="T106" s="186"/>
      <c r="U106" s="10"/>
      <c r="V106" s="10"/>
      <c r="W106" s="2"/>
      <c r="X106" s="2"/>
      <c r="Y106" s="9"/>
      <c r="Z106" s="39"/>
      <c r="AA106" s="48"/>
    </row>
    <row r="107" spans="1:27" ht="16" customHeight="1">
      <c r="A107" s="21" t="s">
        <v>32</v>
      </c>
      <c r="B107" s="28">
        <v>1</v>
      </c>
      <c r="C107" s="25">
        <v>74401386</v>
      </c>
      <c r="D107" s="10"/>
      <c r="E107" s="124">
        <v>1.0000000000000001E-5</v>
      </c>
      <c r="F107" s="123">
        <v>13</v>
      </c>
      <c r="G107" s="123">
        <f t="shared" ref="G107:G109" si="3">F107-H107</f>
        <v>13</v>
      </c>
      <c r="H107" s="125">
        <v>0</v>
      </c>
      <c r="I107" s="9"/>
      <c r="J107" s="132">
        <v>0</v>
      </c>
      <c r="K107" s="127">
        <v>0</v>
      </c>
      <c r="L107" s="127" t="s">
        <v>39</v>
      </c>
      <c r="M107" s="124" t="s">
        <v>39</v>
      </c>
      <c r="N107" s="128">
        <v>0</v>
      </c>
      <c r="O107" s="2"/>
      <c r="P107" s="2"/>
      <c r="Q107" s="2"/>
      <c r="R107" s="2"/>
      <c r="S107" s="2"/>
      <c r="T107" s="186"/>
      <c r="U107" s="10"/>
      <c r="V107" s="10"/>
      <c r="W107" s="2"/>
      <c r="X107" s="2"/>
      <c r="Y107" s="9"/>
      <c r="Z107" s="39"/>
      <c r="AA107" s="48"/>
    </row>
    <row r="108" spans="1:27" ht="16" customHeight="1">
      <c r="A108" s="21" t="s">
        <v>32</v>
      </c>
      <c r="B108" s="28">
        <v>2</v>
      </c>
      <c r="C108" s="25">
        <v>42983533</v>
      </c>
      <c r="D108" s="10"/>
      <c r="E108" s="124">
        <v>1.0000000000000001E-5</v>
      </c>
      <c r="F108" s="123">
        <v>0</v>
      </c>
      <c r="G108" s="123">
        <f t="shared" si="3"/>
        <v>0</v>
      </c>
      <c r="H108" s="125">
        <v>0</v>
      </c>
      <c r="I108" s="9"/>
      <c r="J108" s="132">
        <v>0</v>
      </c>
      <c r="K108" s="127">
        <v>0</v>
      </c>
      <c r="L108" s="127" t="s">
        <v>39</v>
      </c>
      <c r="M108" s="124" t="s">
        <v>39</v>
      </c>
      <c r="N108" s="128">
        <v>0</v>
      </c>
      <c r="O108" s="2"/>
      <c r="P108" s="2"/>
      <c r="Q108" s="2"/>
      <c r="R108" s="2"/>
      <c r="S108" s="2"/>
      <c r="T108" s="186"/>
      <c r="U108" s="10"/>
      <c r="V108" s="10"/>
      <c r="W108" s="2"/>
      <c r="X108" s="2"/>
      <c r="Y108" s="9"/>
      <c r="Z108" s="39"/>
      <c r="AA108" s="48"/>
    </row>
    <row r="109" spans="1:27" ht="16" customHeight="1">
      <c r="A109" s="22" t="s">
        <v>32</v>
      </c>
      <c r="B109" s="29" t="s">
        <v>93</v>
      </c>
      <c r="C109" s="27">
        <v>6545417</v>
      </c>
      <c r="D109" s="10"/>
      <c r="E109" s="91">
        <v>2.4000000000000001E-4</v>
      </c>
      <c r="F109" s="66">
        <v>2163</v>
      </c>
      <c r="G109" s="66">
        <f t="shared" si="3"/>
        <v>2133</v>
      </c>
      <c r="H109" s="44">
        <v>30</v>
      </c>
      <c r="I109" s="9"/>
      <c r="J109" s="80">
        <v>1.1599999999999999</v>
      </c>
      <c r="K109" s="92">
        <v>1.07</v>
      </c>
      <c r="L109" s="92">
        <v>27.08</v>
      </c>
      <c r="M109" s="91">
        <v>3.85E-2</v>
      </c>
      <c r="N109" s="65">
        <v>0</v>
      </c>
      <c r="O109" s="2"/>
      <c r="P109" s="2"/>
      <c r="Q109" s="2"/>
      <c r="R109" s="2"/>
      <c r="S109" s="2"/>
      <c r="T109" s="186"/>
      <c r="U109" s="10"/>
      <c r="V109" s="10"/>
      <c r="W109" s="2"/>
      <c r="X109" s="2"/>
      <c r="Y109" s="9"/>
      <c r="Z109" s="39"/>
      <c r="AA109" s="48"/>
    </row>
    <row r="110" spans="1:27" ht="16" customHeight="1">
      <c r="A110" s="2"/>
      <c r="B110" s="2"/>
      <c r="C110" s="2"/>
      <c r="D110" s="10"/>
      <c r="E110" s="129"/>
      <c r="F110" s="135"/>
      <c r="G110" s="135"/>
      <c r="H110" s="135"/>
      <c r="I110" s="126"/>
      <c r="J110" s="126"/>
      <c r="K110" s="126"/>
      <c r="L110" s="129"/>
      <c r="M110" s="129"/>
      <c r="N110" s="129"/>
      <c r="O110" s="2"/>
      <c r="P110" s="2"/>
      <c r="Q110" s="2"/>
      <c r="R110" s="2"/>
      <c r="S110" s="2"/>
      <c r="T110" s="186"/>
      <c r="U110" s="10"/>
      <c r="V110" s="10"/>
      <c r="W110" s="2"/>
      <c r="X110" s="2"/>
      <c r="Y110" s="9"/>
      <c r="Z110" s="39"/>
      <c r="AA110" s="48"/>
    </row>
    <row r="111" spans="1:27" ht="16" customHeight="1">
      <c r="A111" s="21" t="s">
        <v>33</v>
      </c>
      <c r="B111" s="28">
        <v>1</v>
      </c>
      <c r="C111" s="25">
        <v>58940345</v>
      </c>
      <c r="D111" s="10"/>
      <c r="E111" s="146">
        <v>4.8000000000000001E-4</v>
      </c>
      <c r="F111" s="64">
        <v>2301</v>
      </c>
      <c r="G111" s="64">
        <f t="shared" ref="G111:G113" si="4">F111-H111</f>
        <v>2248</v>
      </c>
      <c r="H111" s="147">
        <v>53</v>
      </c>
      <c r="I111" s="9"/>
      <c r="J111" s="148">
        <v>2.42</v>
      </c>
      <c r="K111" s="144">
        <v>1.56</v>
      </c>
      <c r="L111" s="144">
        <v>32.39</v>
      </c>
      <c r="M111" s="146">
        <v>4.5740000000000003E-2</v>
      </c>
      <c r="N111" s="145">
        <v>0</v>
      </c>
      <c r="O111" s="2"/>
      <c r="P111" s="2"/>
      <c r="Q111" s="2"/>
      <c r="R111" s="2"/>
      <c r="S111" s="2"/>
      <c r="T111" s="186"/>
      <c r="U111" s="10"/>
      <c r="V111" s="10"/>
      <c r="W111" s="2"/>
      <c r="X111" s="2"/>
      <c r="Y111" s="9"/>
      <c r="Z111" s="39"/>
      <c r="AA111" s="48"/>
    </row>
    <row r="112" spans="1:27" ht="16" customHeight="1">
      <c r="A112" s="21" t="s">
        <v>33</v>
      </c>
      <c r="B112" s="28">
        <v>2</v>
      </c>
      <c r="C112" s="25">
        <v>63181966</v>
      </c>
      <c r="D112" s="10"/>
      <c r="E112" s="146">
        <v>4.8000000000000001E-4</v>
      </c>
      <c r="F112" s="64">
        <v>1603</v>
      </c>
      <c r="G112" s="64">
        <f t="shared" si="4"/>
        <v>1565</v>
      </c>
      <c r="H112" s="147">
        <v>38</v>
      </c>
      <c r="I112" s="9"/>
      <c r="J112" s="148">
        <v>1.64</v>
      </c>
      <c r="K112" s="144">
        <v>1.27</v>
      </c>
      <c r="L112" s="144">
        <v>28.62</v>
      </c>
      <c r="M112" s="146">
        <v>4.326E-2</v>
      </c>
      <c r="N112" s="145">
        <v>0</v>
      </c>
      <c r="O112" s="2"/>
      <c r="P112" s="2"/>
      <c r="Q112" s="2"/>
      <c r="R112" s="2"/>
      <c r="S112" s="2"/>
      <c r="T112" s="186"/>
      <c r="U112" s="10"/>
      <c r="V112" s="10"/>
      <c r="W112" s="2"/>
      <c r="X112" s="2"/>
      <c r="Y112" s="9"/>
      <c r="Z112" s="39"/>
      <c r="AA112" s="48"/>
    </row>
    <row r="113" spans="1:27" ht="16" customHeight="1">
      <c r="A113" s="22" t="s">
        <v>33</v>
      </c>
      <c r="B113" s="29" t="s">
        <v>93</v>
      </c>
      <c r="C113" s="27">
        <v>10635220</v>
      </c>
      <c r="D113" s="10"/>
      <c r="E113" s="91">
        <v>4.8000000000000001E-4</v>
      </c>
      <c r="F113" s="66">
        <v>46161</v>
      </c>
      <c r="G113" s="66">
        <f t="shared" si="4"/>
        <v>45140</v>
      </c>
      <c r="H113" s="44">
        <v>1021</v>
      </c>
      <c r="I113" s="9"/>
      <c r="J113" s="80">
        <v>45.69</v>
      </c>
      <c r="K113" s="92">
        <v>7.04</v>
      </c>
      <c r="L113" s="92">
        <v>138.63</v>
      </c>
      <c r="M113" s="91">
        <v>4.4749999999999998E-2</v>
      </c>
      <c r="N113" s="65">
        <v>0</v>
      </c>
      <c r="O113" s="2"/>
      <c r="P113" s="2"/>
      <c r="Q113" s="2"/>
      <c r="R113" s="2"/>
      <c r="S113" s="2"/>
      <c r="T113" s="186"/>
      <c r="U113" s="10"/>
      <c r="V113" s="10"/>
      <c r="W113" s="2"/>
      <c r="X113" s="2"/>
      <c r="Y113" s="9"/>
      <c r="Z113" s="39"/>
      <c r="AA113" s="48"/>
    </row>
    <row r="114" spans="1:27" ht="16" customHeight="1">
      <c r="A114" s="2"/>
      <c r="B114" s="2"/>
      <c r="C114" s="2"/>
      <c r="D114" s="10"/>
      <c r="E114" s="129"/>
      <c r="F114" s="130"/>
      <c r="G114" s="130"/>
      <c r="H114" s="130"/>
      <c r="I114" s="126"/>
      <c r="J114" s="126"/>
      <c r="K114" s="126"/>
      <c r="L114" s="129"/>
      <c r="M114" s="129"/>
      <c r="N114" s="129"/>
      <c r="O114" s="2"/>
      <c r="P114" s="2"/>
      <c r="Q114" s="2"/>
      <c r="R114" s="2"/>
      <c r="S114" s="2"/>
      <c r="T114" s="186"/>
      <c r="U114" s="10"/>
      <c r="V114" s="10"/>
      <c r="W114" s="2"/>
      <c r="X114" s="2"/>
      <c r="Y114" s="9"/>
      <c r="Z114" s="39"/>
      <c r="AA114" s="48"/>
    </row>
    <row r="115" spans="1:27" ht="16" customHeight="1">
      <c r="A115" s="21" t="s">
        <v>34</v>
      </c>
      <c r="B115" s="28">
        <v>1</v>
      </c>
      <c r="C115" s="25">
        <v>70505284</v>
      </c>
      <c r="D115" s="10"/>
      <c r="E115" s="124">
        <v>1.0000000000000001E-5</v>
      </c>
      <c r="F115" s="123">
        <v>32</v>
      </c>
      <c r="G115" s="123">
        <f t="shared" ref="G115:G116" si="5">F115-H115</f>
        <v>32</v>
      </c>
      <c r="H115" s="125">
        <v>0</v>
      </c>
      <c r="I115" s="9"/>
      <c r="J115" s="132">
        <v>0</v>
      </c>
      <c r="K115" s="127">
        <v>0</v>
      </c>
      <c r="L115" s="127" t="s">
        <v>39</v>
      </c>
      <c r="M115" s="124" t="s">
        <v>39</v>
      </c>
      <c r="N115" s="128">
        <v>0</v>
      </c>
      <c r="O115" s="2"/>
      <c r="P115" s="2"/>
      <c r="Q115" s="2"/>
      <c r="R115" s="2"/>
      <c r="S115" s="2"/>
      <c r="T115" s="186"/>
      <c r="U115" s="10"/>
      <c r="V115" s="10"/>
      <c r="W115" s="2"/>
      <c r="X115" s="2"/>
      <c r="Y115" s="9"/>
      <c r="Z115" s="39"/>
      <c r="AA115" s="48"/>
    </row>
    <row r="116" spans="1:27" ht="16" customHeight="1">
      <c r="A116" s="21" t="s">
        <v>34</v>
      </c>
      <c r="B116" s="28">
        <v>2</v>
      </c>
      <c r="C116" s="25">
        <v>71440393</v>
      </c>
      <c r="D116" s="10"/>
      <c r="E116" s="146">
        <v>9.7000000000000005E-4</v>
      </c>
      <c r="F116" s="64">
        <v>1455</v>
      </c>
      <c r="G116" s="64">
        <f t="shared" si="5"/>
        <v>1379</v>
      </c>
      <c r="H116" s="147">
        <v>76</v>
      </c>
      <c r="I116" s="9"/>
      <c r="J116" s="148">
        <v>3.52</v>
      </c>
      <c r="K116" s="144">
        <v>1.93</v>
      </c>
      <c r="L116" s="144">
        <v>37.46</v>
      </c>
      <c r="M116" s="146">
        <v>4.6330000000000003E-2</v>
      </c>
      <c r="N116" s="145">
        <v>0</v>
      </c>
      <c r="O116" s="2"/>
      <c r="P116" s="2"/>
      <c r="Q116" s="2"/>
      <c r="R116" s="2"/>
      <c r="S116" s="2"/>
      <c r="T116" s="186"/>
      <c r="U116" s="10"/>
      <c r="V116" s="10"/>
      <c r="W116" s="2"/>
      <c r="X116" s="2"/>
      <c r="Y116" s="9"/>
      <c r="Z116" s="39"/>
      <c r="AA116" s="48"/>
    </row>
    <row r="117" spans="1:27" ht="16" customHeight="1">
      <c r="A117" s="22" t="s">
        <v>34</v>
      </c>
      <c r="B117" s="29" t="s">
        <v>93</v>
      </c>
      <c r="C117" s="27">
        <v>9166105</v>
      </c>
      <c r="D117" s="10"/>
      <c r="E117" s="91">
        <v>4.8000000000000001E-4</v>
      </c>
      <c r="F117" s="66">
        <v>19822</v>
      </c>
      <c r="G117" s="66">
        <f t="shared" ref="G117" si="6">F117-H117</f>
        <v>19305</v>
      </c>
      <c r="H117" s="44">
        <v>517</v>
      </c>
      <c r="I117" s="9"/>
      <c r="J117" s="80">
        <v>19.84</v>
      </c>
      <c r="K117" s="92">
        <v>4.45</v>
      </c>
      <c r="L117" s="92">
        <v>111.71</v>
      </c>
      <c r="M117" s="91">
        <v>3.8370000000000001E-2</v>
      </c>
      <c r="N117" s="65">
        <v>0</v>
      </c>
      <c r="O117" s="2"/>
      <c r="P117" s="2"/>
      <c r="Q117" s="2"/>
      <c r="R117" s="2"/>
      <c r="S117" s="2"/>
      <c r="T117" s="186"/>
      <c r="U117" s="10"/>
      <c r="V117" s="10"/>
      <c r="W117" s="2"/>
      <c r="X117" s="2"/>
      <c r="Y117" s="9"/>
      <c r="Z117" s="39"/>
      <c r="AA117" s="48"/>
    </row>
    <row r="118" spans="1:27" ht="16" customHeight="1">
      <c r="A118" s="2"/>
      <c r="B118" s="2"/>
      <c r="C118" s="2"/>
      <c r="D118" s="10"/>
      <c r="E118" s="129"/>
      <c r="F118" s="134"/>
      <c r="G118" s="134"/>
      <c r="H118" s="134"/>
      <c r="I118" s="126"/>
      <c r="J118" s="126"/>
      <c r="K118" s="126"/>
      <c r="L118" s="129"/>
      <c r="M118" s="129"/>
      <c r="N118" s="129"/>
      <c r="O118" s="2"/>
      <c r="P118" s="2"/>
      <c r="Q118" s="2"/>
      <c r="R118" s="2"/>
      <c r="S118" s="2"/>
      <c r="T118" s="186"/>
      <c r="U118" s="10"/>
      <c r="V118" s="10"/>
      <c r="W118" s="2"/>
      <c r="X118" s="2"/>
      <c r="Y118" s="9"/>
      <c r="Z118" s="39"/>
      <c r="AA118" s="48"/>
    </row>
    <row r="119" spans="1:27" ht="16" customHeight="1">
      <c r="A119" s="21" t="s">
        <v>35</v>
      </c>
      <c r="B119" s="28">
        <v>1</v>
      </c>
      <c r="C119" s="25">
        <v>63669801</v>
      </c>
      <c r="D119" s="10"/>
      <c r="E119" s="146">
        <v>9.7000000000000005E-4</v>
      </c>
      <c r="F119" s="64">
        <v>2924</v>
      </c>
      <c r="G119" s="64">
        <f t="shared" ref="G119:G120" si="7">F119-H119</f>
        <v>2776</v>
      </c>
      <c r="H119" s="147">
        <v>148</v>
      </c>
      <c r="I119" s="9"/>
      <c r="J119" s="148">
        <v>7.01</v>
      </c>
      <c r="K119" s="144">
        <v>2.67</v>
      </c>
      <c r="L119" s="144">
        <v>52.81</v>
      </c>
      <c r="M119" s="146">
        <v>4.7390000000000002E-2</v>
      </c>
      <c r="N119" s="145">
        <v>0</v>
      </c>
      <c r="O119" s="2"/>
      <c r="P119" s="2"/>
      <c r="Q119" s="2"/>
      <c r="R119" s="2"/>
      <c r="S119" s="2"/>
      <c r="T119" s="186"/>
      <c r="U119" s="10"/>
      <c r="V119" s="10"/>
      <c r="W119" s="2"/>
      <c r="X119" s="2"/>
      <c r="Y119" s="9"/>
      <c r="Z119" s="39"/>
      <c r="AA119" s="48"/>
    </row>
    <row r="120" spans="1:27" ht="16" customHeight="1">
      <c r="A120" s="21" t="s">
        <v>35</v>
      </c>
      <c r="B120" s="28">
        <v>2</v>
      </c>
      <c r="C120" s="25">
        <v>70223497</v>
      </c>
      <c r="D120" s="10"/>
      <c r="E120" s="146">
        <v>4.8000000000000001E-4</v>
      </c>
      <c r="F120" s="64">
        <v>435</v>
      </c>
      <c r="G120" s="64">
        <f t="shared" si="7"/>
        <v>423</v>
      </c>
      <c r="H120" s="147">
        <v>12</v>
      </c>
      <c r="I120" s="9"/>
      <c r="J120" s="148">
        <v>0.47</v>
      </c>
      <c r="K120" s="144">
        <v>0.67</v>
      </c>
      <c r="L120" s="144">
        <v>17.25</v>
      </c>
      <c r="M120" s="146">
        <v>3.9E-2</v>
      </c>
      <c r="N120" s="145">
        <v>0</v>
      </c>
      <c r="O120" s="2"/>
      <c r="P120" s="2"/>
      <c r="Q120" s="2"/>
      <c r="R120" s="2"/>
      <c r="S120" s="2"/>
      <c r="T120" s="186"/>
      <c r="U120" s="10"/>
      <c r="V120" s="10"/>
      <c r="W120" s="2"/>
      <c r="X120" s="2"/>
      <c r="Y120" s="9"/>
      <c r="Z120" s="39"/>
      <c r="AA120" s="48"/>
    </row>
    <row r="121" spans="1:27" ht="16" customHeight="1">
      <c r="A121" s="22" t="s">
        <v>35</v>
      </c>
      <c r="B121" s="29" t="s">
        <v>93</v>
      </c>
      <c r="C121" s="27">
        <v>8073517</v>
      </c>
      <c r="D121" s="10"/>
      <c r="E121" s="91">
        <v>4.8000000000000001E-4</v>
      </c>
      <c r="F121" s="66">
        <v>20337</v>
      </c>
      <c r="G121" s="66">
        <f t="shared" ref="G121" si="8">F121-H121</f>
        <v>19767</v>
      </c>
      <c r="H121" s="44">
        <v>570</v>
      </c>
      <c r="I121" s="9"/>
      <c r="J121" s="80">
        <v>20.36</v>
      </c>
      <c r="K121" s="92">
        <v>4.5599999999999996</v>
      </c>
      <c r="L121" s="92">
        <v>120.6</v>
      </c>
      <c r="M121" s="91">
        <v>3.5720000000000002E-2</v>
      </c>
      <c r="N121" s="65">
        <v>0</v>
      </c>
      <c r="O121" s="2"/>
      <c r="P121" s="2"/>
      <c r="Q121" s="2"/>
      <c r="R121" s="2"/>
      <c r="S121" s="2"/>
      <c r="T121" s="186"/>
      <c r="U121" s="10"/>
      <c r="V121" s="10"/>
      <c r="W121" s="2"/>
      <c r="X121" s="2"/>
      <c r="Y121" s="9"/>
      <c r="Z121" s="39"/>
      <c r="AA121" s="48"/>
    </row>
    <row r="122" spans="1:27" ht="16" customHeight="1">
      <c r="A122" s="2"/>
      <c r="B122" s="2"/>
      <c r="C122" s="2"/>
      <c r="D122" s="10"/>
      <c r="E122" s="129"/>
      <c r="F122" s="135"/>
      <c r="G122" s="135"/>
      <c r="H122" s="135"/>
      <c r="I122" s="126"/>
      <c r="J122" s="126"/>
      <c r="K122" s="126"/>
      <c r="L122" s="129"/>
      <c r="M122" s="129"/>
      <c r="N122" s="129"/>
      <c r="O122" s="2"/>
      <c r="P122" s="2"/>
      <c r="Q122" s="2"/>
      <c r="R122" s="2"/>
      <c r="S122" s="2"/>
      <c r="T122" s="186"/>
      <c r="U122" s="10"/>
      <c r="V122" s="10"/>
      <c r="W122" s="2"/>
      <c r="X122" s="2"/>
      <c r="Y122" s="9"/>
      <c r="Z122" s="39"/>
      <c r="AA122" s="48"/>
    </row>
    <row r="123" spans="1:27" ht="16" customHeight="1">
      <c r="A123" s="21" t="s">
        <v>36</v>
      </c>
      <c r="B123" s="28">
        <v>1</v>
      </c>
      <c r="C123" s="98">
        <v>63557683</v>
      </c>
      <c r="D123" s="10"/>
      <c r="E123" s="146">
        <v>9.7000000000000005E-4</v>
      </c>
      <c r="F123" s="64">
        <v>908</v>
      </c>
      <c r="G123" s="64">
        <f t="shared" ref="G123:G124" si="9">F123-H123</f>
        <v>857</v>
      </c>
      <c r="H123" s="147">
        <v>51</v>
      </c>
      <c r="I123" s="9"/>
      <c r="J123" s="148">
        <v>2.13</v>
      </c>
      <c r="K123" s="144">
        <v>1.44</v>
      </c>
      <c r="L123" s="144">
        <v>33.89</v>
      </c>
      <c r="M123" s="146">
        <v>4.1730000000000003E-2</v>
      </c>
      <c r="N123" s="145">
        <v>0</v>
      </c>
      <c r="O123" s="2"/>
      <c r="P123" s="2"/>
      <c r="Q123" s="2"/>
      <c r="R123" s="2"/>
      <c r="S123" s="2"/>
      <c r="T123" s="186"/>
      <c r="U123" s="10"/>
      <c r="V123" s="10"/>
      <c r="W123" s="2"/>
      <c r="X123" s="2"/>
      <c r="Y123" s="9"/>
      <c r="Z123" s="39"/>
      <c r="AA123" s="48"/>
    </row>
    <row r="124" spans="1:27" ht="16" customHeight="1">
      <c r="A124" s="21" t="s">
        <v>36</v>
      </c>
      <c r="B124" s="28">
        <v>2</v>
      </c>
      <c r="C124" s="25">
        <v>59418968</v>
      </c>
      <c r="D124" s="10"/>
      <c r="E124" s="124">
        <v>1.0000000000000001E-5</v>
      </c>
      <c r="F124" s="123">
        <v>31</v>
      </c>
      <c r="G124" s="123">
        <f t="shared" si="9"/>
        <v>31</v>
      </c>
      <c r="H124" s="125">
        <v>0</v>
      </c>
      <c r="I124" s="9"/>
      <c r="J124" s="132">
        <v>0</v>
      </c>
      <c r="K124" s="127">
        <v>0.03</v>
      </c>
      <c r="L124" s="127">
        <v>-0.03</v>
      </c>
      <c r="M124" s="124" t="s">
        <v>39</v>
      </c>
      <c r="N124" s="128">
        <v>1</v>
      </c>
      <c r="O124" s="2"/>
      <c r="P124" s="2"/>
      <c r="Q124" s="2"/>
      <c r="R124" s="2"/>
      <c r="S124" s="2"/>
      <c r="T124" s="186"/>
      <c r="U124" s="10"/>
      <c r="V124" s="10"/>
      <c r="W124" s="2"/>
      <c r="X124" s="2"/>
      <c r="Y124" s="9"/>
      <c r="Z124" s="39"/>
      <c r="AA124" s="48"/>
    </row>
    <row r="125" spans="1:27" ht="16" customHeight="1">
      <c r="A125" s="22" t="s">
        <v>36</v>
      </c>
      <c r="B125" s="29" t="s">
        <v>93</v>
      </c>
      <c r="C125" s="27">
        <v>7465964</v>
      </c>
      <c r="D125" s="10"/>
      <c r="E125" s="91">
        <v>4.8000000000000001E-4</v>
      </c>
      <c r="F125" s="66">
        <v>12342</v>
      </c>
      <c r="G125" s="66">
        <f t="shared" ref="G125" si="10">F125-H125</f>
        <v>11971</v>
      </c>
      <c r="H125" s="44">
        <v>371</v>
      </c>
      <c r="I125" s="9"/>
      <c r="J125" s="80">
        <v>12.35</v>
      </c>
      <c r="K125" s="92">
        <v>3.47</v>
      </c>
      <c r="L125" s="92">
        <v>103.24</v>
      </c>
      <c r="M125" s="91">
        <v>3.329E-2</v>
      </c>
      <c r="N125" s="65">
        <v>0</v>
      </c>
      <c r="O125" s="2"/>
      <c r="P125" s="2"/>
      <c r="Q125" s="2"/>
      <c r="R125" s="2"/>
      <c r="S125" s="2"/>
      <c r="T125" s="186"/>
      <c r="U125" s="10"/>
      <c r="V125" s="10"/>
      <c r="W125" s="2"/>
      <c r="X125" s="2"/>
      <c r="Y125" s="9"/>
      <c r="Z125" s="39"/>
      <c r="AA125" s="48"/>
    </row>
    <row r="126" spans="1:27" ht="16" customHeight="1">
      <c r="A126" s="2"/>
      <c r="B126" s="2"/>
      <c r="C126" s="2"/>
      <c r="D126" s="2"/>
      <c r="E126" s="72"/>
      <c r="F126" s="73"/>
      <c r="G126" s="73"/>
      <c r="H126" s="73"/>
      <c r="I126" s="9"/>
      <c r="J126" s="74"/>
      <c r="K126" s="74"/>
      <c r="L126" s="72"/>
      <c r="M126" s="72"/>
      <c r="N126" s="72"/>
      <c r="O126" s="2"/>
      <c r="P126" s="2"/>
      <c r="Q126" s="2"/>
      <c r="R126" s="2"/>
      <c r="S126" s="2"/>
      <c r="T126" s="2"/>
      <c r="U126" s="2"/>
      <c r="V126" s="2"/>
      <c r="W126" s="2"/>
      <c r="X126" s="2"/>
      <c r="Y126" s="9"/>
      <c r="Z126" s="39"/>
      <c r="AA126" s="48"/>
    </row>
    <row r="127" spans="1:27" ht="16" customHeight="1">
      <c r="A127" s="41"/>
      <c r="B127" s="41"/>
      <c r="C127" s="41"/>
      <c r="D127" s="41"/>
      <c r="E127" s="41"/>
      <c r="F127" s="42"/>
      <c r="G127" s="42"/>
      <c r="H127" s="42"/>
      <c r="I127" s="43"/>
      <c r="J127" s="42"/>
      <c r="K127" s="43"/>
      <c r="L127" s="41"/>
      <c r="M127" s="41"/>
      <c r="N127" s="41"/>
      <c r="O127" s="41"/>
      <c r="P127" s="41"/>
      <c r="Q127" s="41"/>
      <c r="R127" s="41"/>
      <c r="S127" s="41"/>
      <c r="T127" s="41"/>
      <c r="U127" s="41"/>
      <c r="V127" s="41"/>
      <c r="W127" s="41"/>
      <c r="X127" s="41"/>
      <c r="Y127" s="43"/>
      <c r="Z127" s="39"/>
      <c r="AA127" s="48"/>
    </row>
    <row r="129" spans="1:14" ht="16" customHeight="1">
      <c r="A129" s="272" t="s">
        <v>165</v>
      </c>
      <c r="B129" s="273"/>
      <c r="C129" s="273"/>
    </row>
    <row r="131" spans="1:14" ht="16" customHeight="1">
      <c r="A131" s="21" t="s">
        <v>164</v>
      </c>
      <c r="B131" s="28">
        <v>1</v>
      </c>
      <c r="C131" s="98">
        <v>38914880</v>
      </c>
      <c r="E131" s="146">
        <v>3.1700000000000001E-3</v>
      </c>
      <c r="F131" s="64">
        <v>302054</v>
      </c>
      <c r="G131" s="64">
        <f t="shared" ref="G131:G133" si="11">F131-H131</f>
        <v>251875</v>
      </c>
      <c r="H131" s="147">
        <v>50179</v>
      </c>
      <c r="I131" s="126"/>
      <c r="J131" s="64">
        <v>2176.8000000000002</v>
      </c>
      <c r="K131" s="144">
        <v>45.09</v>
      </c>
      <c r="L131" s="144">
        <v>1064.53</v>
      </c>
      <c r="M131" s="146">
        <v>4.3380000000000002E-2</v>
      </c>
      <c r="N131" s="145">
        <v>0</v>
      </c>
    </row>
    <row r="132" spans="1:14" ht="16" customHeight="1">
      <c r="A132" s="21" t="s">
        <v>164</v>
      </c>
      <c r="B132" s="28">
        <v>2</v>
      </c>
      <c r="C132" s="98">
        <v>48711244</v>
      </c>
      <c r="E132" s="146">
        <v>3.6900000000000001E-3</v>
      </c>
      <c r="F132" s="64">
        <v>315370</v>
      </c>
      <c r="G132" s="64">
        <f t="shared" si="11"/>
        <v>254514</v>
      </c>
      <c r="H132" s="147">
        <v>60856</v>
      </c>
      <c r="I132" s="126"/>
      <c r="J132" s="64">
        <v>2985.49</v>
      </c>
      <c r="K132" s="144">
        <v>51.39</v>
      </c>
      <c r="L132" s="144">
        <v>1126.1600000000001</v>
      </c>
      <c r="M132" s="146">
        <v>4.9059999999999999E-2</v>
      </c>
      <c r="N132" s="145">
        <v>0</v>
      </c>
    </row>
    <row r="133" spans="1:14" ht="16" customHeight="1">
      <c r="A133" s="22" t="s">
        <v>164</v>
      </c>
      <c r="B133" s="29" t="s">
        <v>93</v>
      </c>
      <c r="C133" s="23">
        <v>7162886</v>
      </c>
      <c r="E133" s="91">
        <v>3.8999999999999998E-3</v>
      </c>
      <c r="F133" s="66">
        <v>992329</v>
      </c>
      <c r="G133" s="66">
        <f t="shared" si="11"/>
        <v>738916</v>
      </c>
      <c r="H133" s="44">
        <v>253413</v>
      </c>
      <c r="I133" s="126"/>
      <c r="J133" s="66">
        <v>11209.47</v>
      </c>
      <c r="K133" s="92">
        <v>104.24</v>
      </c>
      <c r="L133" s="92">
        <v>2323.5700000000002</v>
      </c>
      <c r="M133" s="91">
        <v>4.4229999999999998E-2</v>
      </c>
      <c r="N133" s="65">
        <v>0</v>
      </c>
    </row>
    <row r="134" spans="1:14" ht="16" customHeight="1">
      <c r="E134" s="169"/>
      <c r="F134" s="169"/>
      <c r="G134" s="169"/>
      <c r="H134" s="169"/>
      <c r="I134" s="170"/>
      <c r="J134" s="171"/>
      <c r="K134" s="169"/>
      <c r="L134" s="169"/>
      <c r="M134" s="169"/>
      <c r="N134" s="169"/>
    </row>
    <row r="135" spans="1:14" ht="16" customHeight="1">
      <c r="A135" s="21" t="s">
        <v>170</v>
      </c>
      <c r="B135" s="28">
        <v>1</v>
      </c>
      <c r="C135" s="98">
        <v>65822646</v>
      </c>
      <c r="E135" s="146">
        <v>3.8999999999999998E-3</v>
      </c>
      <c r="F135" s="64">
        <v>352108</v>
      </c>
      <c r="G135" s="64">
        <f t="shared" ref="G135:G137" si="12">F135-H135</f>
        <v>261386</v>
      </c>
      <c r="H135" s="147">
        <v>90722</v>
      </c>
      <c r="I135" s="126"/>
      <c r="J135" s="64">
        <v>3840.14</v>
      </c>
      <c r="K135" s="144">
        <v>62.58</v>
      </c>
      <c r="L135" s="144">
        <v>1388.28</v>
      </c>
      <c r="M135" s="146">
        <v>4.233E-2</v>
      </c>
      <c r="N135" s="145">
        <v>0</v>
      </c>
    </row>
    <row r="136" spans="1:14" ht="16" customHeight="1">
      <c r="A136" s="21" t="s">
        <v>170</v>
      </c>
      <c r="B136" s="28">
        <v>2</v>
      </c>
      <c r="C136" s="98">
        <v>40276747</v>
      </c>
      <c r="E136" s="146">
        <v>3.8999999999999998E-3</v>
      </c>
      <c r="F136" s="64">
        <v>145949</v>
      </c>
      <c r="G136" s="64">
        <f t="shared" si="12"/>
        <v>109258</v>
      </c>
      <c r="H136" s="147">
        <v>36691</v>
      </c>
      <c r="I136" s="126"/>
      <c r="J136" s="64">
        <v>1538.79</v>
      </c>
      <c r="K136" s="144">
        <v>39.03</v>
      </c>
      <c r="L136" s="144">
        <v>900.7</v>
      </c>
      <c r="M136" s="146">
        <v>4.1939999999999998E-2</v>
      </c>
      <c r="N136" s="145">
        <v>0</v>
      </c>
    </row>
    <row r="137" spans="1:14" ht="16" customHeight="1">
      <c r="A137" s="22" t="s">
        <v>170</v>
      </c>
      <c r="B137" s="29" t="s">
        <v>93</v>
      </c>
      <c r="C137" s="23">
        <v>7847003</v>
      </c>
      <c r="E137" s="91">
        <v>5.8500000000000002E-3</v>
      </c>
      <c r="F137" s="66">
        <v>951135</v>
      </c>
      <c r="G137" s="66">
        <f t="shared" si="12"/>
        <v>657249</v>
      </c>
      <c r="H137" s="44">
        <v>293886</v>
      </c>
      <c r="I137" s="126"/>
      <c r="J137" s="66">
        <v>13772.91</v>
      </c>
      <c r="K137" s="92">
        <v>117.49</v>
      </c>
      <c r="L137" s="92">
        <v>2384.15</v>
      </c>
      <c r="M137" s="91">
        <v>4.6859999999999999E-2</v>
      </c>
      <c r="N137" s="65">
        <v>0</v>
      </c>
    </row>
    <row r="138" spans="1:14" ht="16" customHeight="1">
      <c r="E138" s="169"/>
      <c r="F138" s="169"/>
      <c r="G138" s="169"/>
      <c r="H138" s="169"/>
      <c r="I138" s="170"/>
      <c r="J138" s="171"/>
      <c r="K138" s="169"/>
      <c r="L138" s="169"/>
      <c r="M138" s="169"/>
      <c r="N138" s="169"/>
    </row>
    <row r="139" spans="1:14" ht="16" customHeight="1">
      <c r="A139" s="21" t="s">
        <v>167</v>
      </c>
      <c r="B139" s="28" t="s">
        <v>168</v>
      </c>
      <c r="C139" s="98">
        <v>15581996</v>
      </c>
      <c r="E139" s="146">
        <v>1.6999999999999999E-3</v>
      </c>
      <c r="F139" s="64">
        <v>30185</v>
      </c>
      <c r="G139" s="64">
        <f t="shared" ref="G139:G141" si="13">F139-H139</f>
        <v>27614</v>
      </c>
      <c r="H139" s="147">
        <v>2571</v>
      </c>
      <c r="I139" s="126"/>
      <c r="J139" s="64">
        <v>113.11</v>
      </c>
      <c r="K139" s="144">
        <v>10.51</v>
      </c>
      <c r="L139" s="144">
        <v>233.84</v>
      </c>
      <c r="M139" s="146">
        <v>4.3990000000000001E-2</v>
      </c>
      <c r="N139" s="145">
        <v>0</v>
      </c>
    </row>
    <row r="140" spans="1:14" ht="16" customHeight="1">
      <c r="A140" s="21" t="s">
        <v>167</v>
      </c>
      <c r="B140" s="28" t="s">
        <v>169</v>
      </c>
      <c r="C140" s="98">
        <v>15768787</v>
      </c>
      <c r="E140" s="146">
        <v>9.7000000000000005E-4</v>
      </c>
      <c r="F140" s="64">
        <v>12361</v>
      </c>
      <c r="G140" s="64">
        <f t="shared" si="13"/>
        <v>11621</v>
      </c>
      <c r="H140" s="147">
        <v>740</v>
      </c>
      <c r="I140" s="126"/>
      <c r="J140" s="64">
        <v>29.99</v>
      </c>
      <c r="K140" s="144">
        <v>5.39</v>
      </c>
      <c r="L140" s="144">
        <v>131.84</v>
      </c>
      <c r="M140" s="146">
        <v>4.052E-2</v>
      </c>
      <c r="N140" s="145">
        <v>0</v>
      </c>
    </row>
    <row r="141" spans="1:14" ht="16" customHeight="1">
      <c r="A141" s="22" t="s">
        <v>167</v>
      </c>
      <c r="B141" s="29" t="s">
        <v>93</v>
      </c>
      <c r="C141" s="23">
        <v>2533947</v>
      </c>
      <c r="E141" s="91">
        <v>2.1700000000000001E-3</v>
      </c>
      <c r="F141" s="66">
        <v>182953</v>
      </c>
      <c r="G141" s="66">
        <f t="shared" si="13"/>
        <v>157839</v>
      </c>
      <c r="H141" s="44">
        <v>25114</v>
      </c>
      <c r="I141" s="126"/>
      <c r="J141" s="66">
        <v>1248.8399999999999</v>
      </c>
      <c r="K141" s="92">
        <v>35.19</v>
      </c>
      <c r="L141" s="92">
        <v>678.15</v>
      </c>
      <c r="M141" s="91">
        <v>4.9730000000000003E-2</v>
      </c>
      <c r="N141" s="65">
        <v>0</v>
      </c>
    </row>
    <row r="143" spans="1:14" ht="16" customHeight="1">
      <c r="I143"/>
    </row>
    <row r="144" spans="1:14" ht="16" customHeight="1">
      <c r="I144"/>
    </row>
    <row r="145" spans="9:9" ht="16" customHeight="1">
      <c r="I145"/>
    </row>
    <row r="146" spans="9:9" ht="16" customHeight="1">
      <c r="I146"/>
    </row>
  </sheetData>
  <mergeCells count="10">
    <mergeCell ref="A1:C1"/>
    <mergeCell ref="E1:H1"/>
    <mergeCell ref="J1:N1"/>
    <mergeCell ref="P1:W1"/>
    <mergeCell ref="A4:C4"/>
    <mergeCell ref="A129:C129"/>
    <mergeCell ref="Y6:Z6"/>
    <mergeCell ref="Y13:Z13"/>
    <mergeCell ref="A93:C93"/>
    <mergeCell ref="P6:W6"/>
  </mergeCells>
  <pageMargins left="0.7" right="0.7" top="0.75" bottom="0.75" header="0.3" footer="0.3"/>
  <ignoredErrors>
    <ignoredError sqref="R8:W8"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33A4EF-5AAD-8343-986F-42D6F9768223}">
  <dimension ref="A1:P59"/>
  <sheetViews>
    <sheetView zoomScaleNormal="100" workbookViewId="0">
      <selection sqref="A1:E1"/>
    </sheetView>
  </sheetViews>
  <sheetFormatPr baseColWidth="10" defaultRowHeight="16" customHeight="1"/>
  <sheetData>
    <row r="1" spans="1:10" ht="16" customHeight="1">
      <c r="A1" s="292" t="s">
        <v>171</v>
      </c>
      <c r="B1" s="286"/>
      <c r="C1" s="286"/>
      <c r="D1" s="286"/>
      <c r="E1" s="286"/>
      <c r="G1" s="292" t="s">
        <v>240</v>
      </c>
      <c r="H1" s="286"/>
      <c r="I1" s="286"/>
      <c r="J1" s="286"/>
    </row>
    <row r="2" spans="1:10" ht="16" customHeight="1">
      <c r="B2" s="54" t="s">
        <v>239</v>
      </c>
      <c r="C2" s="54" t="s">
        <v>241</v>
      </c>
      <c r="D2" s="54" t="s">
        <v>242</v>
      </c>
      <c r="E2" s="54" t="s">
        <v>88</v>
      </c>
      <c r="H2" s="54" t="s">
        <v>239</v>
      </c>
      <c r="I2" s="54" t="s">
        <v>241</v>
      </c>
      <c r="J2" s="54" t="s">
        <v>242</v>
      </c>
    </row>
    <row r="3" spans="1:10" ht="16" customHeight="1">
      <c r="A3" s="162" t="s">
        <v>10</v>
      </c>
      <c r="B3" s="223">
        <v>7874</v>
      </c>
      <c r="C3" s="223">
        <v>6497</v>
      </c>
      <c r="D3" s="223">
        <v>7416</v>
      </c>
      <c r="E3" s="223">
        <v>21787</v>
      </c>
      <c r="G3" s="162" t="s">
        <v>10</v>
      </c>
      <c r="H3" s="224">
        <f t="shared" ref="H3:H19" si="0">B3/(B3+C3+D3)</f>
        <v>0.36140817918942486</v>
      </c>
      <c r="I3" s="224">
        <f t="shared" ref="I3:I19" si="1">C3/(B3+C3+D3)</f>
        <v>0.29820535181530272</v>
      </c>
      <c r="J3" s="224">
        <f t="shared" ref="J3:J19" si="2">D3/(B3+C3+D3)</f>
        <v>0.34038646899527242</v>
      </c>
    </row>
    <row r="4" spans="1:10" ht="16" customHeight="1">
      <c r="A4" s="172" t="s">
        <v>13</v>
      </c>
      <c r="B4" s="223">
        <v>7805</v>
      </c>
      <c r="C4" s="223">
        <v>6501</v>
      </c>
      <c r="D4" s="223">
        <v>7447</v>
      </c>
      <c r="E4" s="223">
        <v>21753</v>
      </c>
      <c r="G4" s="172" t="s">
        <v>13</v>
      </c>
      <c r="H4" s="224">
        <f t="shared" si="0"/>
        <v>0.3588010849078288</v>
      </c>
      <c r="I4" s="224">
        <f t="shared" si="1"/>
        <v>0.29885533029926908</v>
      </c>
      <c r="J4" s="224">
        <f t="shared" si="2"/>
        <v>0.34234358479290211</v>
      </c>
    </row>
    <row r="5" spans="1:10" ht="16" customHeight="1">
      <c r="A5" s="172" t="s">
        <v>14</v>
      </c>
      <c r="B5" s="223">
        <v>7905</v>
      </c>
      <c r="C5" s="223">
        <v>6403</v>
      </c>
      <c r="D5" s="223">
        <v>7246</v>
      </c>
      <c r="E5" s="223">
        <v>21554</v>
      </c>
      <c r="G5" s="172" t="s">
        <v>14</v>
      </c>
      <c r="H5" s="224">
        <f t="shared" si="0"/>
        <v>0.36675327085459775</v>
      </c>
      <c r="I5" s="224">
        <f t="shared" si="1"/>
        <v>0.29706782963719031</v>
      </c>
      <c r="J5" s="224">
        <f t="shared" si="2"/>
        <v>0.33617889950821195</v>
      </c>
    </row>
    <row r="6" spans="1:10" ht="16" customHeight="1">
      <c r="A6" s="172" t="s">
        <v>15</v>
      </c>
      <c r="B6" s="223">
        <v>7714</v>
      </c>
      <c r="C6" s="223">
        <v>6490</v>
      </c>
      <c r="D6" s="223">
        <v>7377</v>
      </c>
      <c r="E6" s="223">
        <v>21581</v>
      </c>
      <c r="G6" s="172" t="s">
        <v>15</v>
      </c>
      <c r="H6" s="224">
        <f t="shared" si="0"/>
        <v>0.35744404800518975</v>
      </c>
      <c r="I6" s="224">
        <f t="shared" si="1"/>
        <v>0.30072749177517261</v>
      </c>
      <c r="J6" s="224">
        <f t="shared" si="2"/>
        <v>0.34182846021963764</v>
      </c>
    </row>
    <row r="7" spans="1:10" ht="16" customHeight="1">
      <c r="A7" s="172" t="s">
        <v>16</v>
      </c>
      <c r="B7" s="225">
        <v>7933</v>
      </c>
      <c r="C7" s="225">
        <v>6490</v>
      </c>
      <c r="D7" s="225">
        <v>7377</v>
      </c>
      <c r="E7" s="225">
        <v>21800</v>
      </c>
      <c r="G7" s="172" t="s">
        <v>16</v>
      </c>
      <c r="H7" s="226">
        <f t="shared" si="0"/>
        <v>0.36389908256880732</v>
      </c>
      <c r="I7" s="226">
        <f t="shared" si="1"/>
        <v>0.29770642201834863</v>
      </c>
      <c r="J7" s="226">
        <f t="shared" si="2"/>
        <v>0.33839449541284405</v>
      </c>
    </row>
    <row r="8" spans="1:10" ht="16" customHeight="1">
      <c r="A8" s="172" t="s">
        <v>17</v>
      </c>
      <c r="B8" s="223">
        <v>8232</v>
      </c>
      <c r="C8" s="223">
        <v>6351</v>
      </c>
      <c r="D8" s="223">
        <v>7190</v>
      </c>
      <c r="E8" s="223">
        <v>21773</v>
      </c>
      <c r="G8" s="172" t="s">
        <v>17</v>
      </c>
      <c r="H8" s="224">
        <f t="shared" si="0"/>
        <v>0.378082946768934</v>
      </c>
      <c r="I8" s="224">
        <f t="shared" si="1"/>
        <v>0.2916915445735544</v>
      </c>
      <c r="J8" s="224">
        <f t="shared" si="2"/>
        <v>0.3302255086575116</v>
      </c>
    </row>
    <row r="9" spans="1:10" ht="16" customHeight="1">
      <c r="A9" s="172" t="s">
        <v>18</v>
      </c>
      <c r="B9" s="223">
        <v>7809</v>
      </c>
      <c r="C9" s="223">
        <v>6568</v>
      </c>
      <c r="D9" s="223">
        <v>7367</v>
      </c>
      <c r="E9" s="223">
        <v>21744</v>
      </c>
      <c r="G9" s="172" t="s">
        <v>18</v>
      </c>
      <c r="H9" s="224">
        <f t="shared" si="0"/>
        <v>0.3591335540838852</v>
      </c>
      <c r="I9" s="224">
        <f t="shared" si="1"/>
        <v>0.30206033848417957</v>
      </c>
      <c r="J9" s="224">
        <f t="shared" si="2"/>
        <v>0.33880610743193523</v>
      </c>
    </row>
    <row r="10" spans="1:10" ht="16" customHeight="1">
      <c r="A10" s="172" t="s">
        <v>19</v>
      </c>
      <c r="B10" s="223">
        <v>8133</v>
      </c>
      <c r="C10" s="223">
        <v>6360</v>
      </c>
      <c r="D10" s="223">
        <v>7227</v>
      </c>
      <c r="E10" s="223">
        <v>21720</v>
      </c>
      <c r="G10" s="172" t="s">
        <v>19</v>
      </c>
      <c r="H10" s="224">
        <f t="shared" si="0"/>
        <v>0.37444751381215469</v>
      </c>
      <c r="I10" s="224">
        <f t="shared" si="1"/>
        <v>0.29281767955801102</v>
      </c>
      <c r="J10" s="224">
        <f t="shared" si="2"/>
        <v>0.33273480662983423</v>
      </c>
    </row>
    <row r="11" spans="1:10" ht="16" customHeight="1">
      <c r="A11" s="172" t="s">
        <v>20</v>
      </c>
      <c r="B11" s="223">
        <v>7636</v>
      </c>
      <c r="C11" s="223">
        <v>6561</v>
      </c>
      <c r="D11" s="223">
        <v>7494</v>
      </c>
      <c r="E11" s="223">
        <v>21691</v>
      </c>
      <c r="G11" s="172" t="s">
        <v>20</v>
      </c>
      <c r="H11" s="224">
        <f t="shared" si="0"/>
        <v>0.3520354063897469</v>
      </c>
      <c r="I11" s="224">
        <f t="shared" si="1"/>
        <v>0.30247568115808399</v>
      </c>
      <c r="J11" s="224">
        <f t="shared" si="2"/>
        <v>0.34548891245216912</v>
      </c>
    </row>
    <row r="12" spans="1:10" ht="16" customHeight="1">
      <c r="A12" s="172" t="s">
        <v>21</v>
      </c>
      <c r="B12" s="223">
        <v>7558</v>
      </c>
      <c r="C12" s="223">
        <v>6554</v>
      </c>
      <c r="D12" s="223">
        <v>7522</v>
      </c>
      <c r="E12" s="223">
        <v>21634</v>
      </c>
      <c r="G12" s="172" t="s">
        <v>21</v>
      </c>
      <c r="H12" s="224">
        <f t="shared" si="0"/>
        <v>0.34935749283535178</v>
      </c>
      <c r="I12" s="224">
        <f t="shared" si="1"/>
        <v>0.30294906166219837</v>
      </c>
      <c r="J12" s="224">
        <f t="shared" si="2"/>
        <v>0.34769344550244985</v>
      </c>
    </row>
    <row r="13" spans="1:10" ht="16" customHeight="1">
      <c r="A13" s="172" t="s">
        <v>22</v>
      </c>
      <c r="B13" s="223">
        <v>7706</v>
      </c>
      <c r="C13" s="223">
        <v>6510</v>
      </c>
      <c r="D13" s="223">
        <v>7415</v>
      </c>
      <c r="E13" s="223">
        <v>21631</v>
      </c>
      <c r="G13" s="172" t="s">
        <v>22</v>
      </c>
      <c r="H13" s="224">
        <f t="shared" si="0"/>
        <v>0.35624797743978548</v>
      </c>
      <c r="I13" s="224">
        <f t="shared" si="1"/>
        <v>0.3009569599186353</v>
      </c>
      <c r="J13" s="224">
        <f t="shared" si="2"/>
        <v>0.34279506264157922</v>
      </c>
    </row>
    <row r="14" spans="1:10" ht="16" customHeight="1">
      <c r="A14" s="172" t="s">
        <v>23</v>
      </c>
      <c r="B14" s="223">
        <v>7940</v>
      </c>
      <c r="C14" s="223">
        <v>6489</v>
      </c>
      <c r="D14" s="223">
        <v>7412</v>
      </c>
      <c r="E14" s="223">
        <v>21841</v>
      </c>
      <c r="G14" s="172" t="s">
        <v>23</v>
      </c>
      <c r="H14" s="224">
        <f t="shared" si="0"/>
        <v>0.3635364681104345</v>
      </c>
      <c r="I14" s="224">
        <f t="shared" si="1"/>
        <v>0.29710178105398105</v>
      </c>
      <c r="J14" s="224">
        <f t="shared" si="2"/>
        <v>0.33936175083558445</v>
      </c>
    </row>
    <row r="15" spans="1:10" ht="16" customHeight="1">
      <c r="A15" s="172" t="s">
        <v>24</v>
      </c>
      <c r="B15" s="223">
        <v>7146</v>
      </c>
      <c r="C15" s="223">
        <v>6781</v>
      </c>
      <c r="D15" s="223">
        <v>7758</v>
      </c>
      <c r="E15" s="223">
        <v>21685</v>
      </c>
      <c r="G15" s="172" t="s">
        <v>24</v>
      </c>
      <c r="H15" s="224">
        <f t="shared" si="0"/>
        <v>0.32953654599953885</v>
      </c>
      <c r="I15" s="224">
        <f t="shared" si="1"/>
        <v>0.31270463454000463</v>
      </c>
      <c r="J15" s="224">
        <f t="shared" si="2"/>
        <v>0.35775881946045651</v>
      </c>
    </row>
    <row r="16" spans="1:10" ht="16" customHeight="1">
      <c r="A16" s="172" t="s">
        <v>25</v>
      </c>
      <c r="B16" s="223">
        <v>7469</v>
      </c>
      <c r="C16" s="223">
        <v>6584</v>
      </c>
      <c r="D16" s="223">
        <v>7598</v>
      </c>
      <c r="E16" s="223">
        <v>21651</v>
      </c>
      <c r="G16" s="172" t="s">
        <v>25</v>
      </c>
      <c r="H16" s="224">
        <f t="shared" si="0"/>
        <v>0.34497251859036532</v>
      </c>
      <c r="I16" s="224">
        <f t="shared" si="1"/>
        <v>0.30409680846150294</v>
      </c>
      <c r="J16" s="224">
        <f t="shared" si="2"/>
        <v>0.35093067294813174</v>
      </c>
    </row>
    <row r="17" spans="1:16" ht="16" customHeight="1">
      <c r="A17" s="172" t="s">
        <v>26</v>
      </c>
      <c r="B17" s="223">
        <v>7290</v>
      </c>
      <c r="C17" s="223">
        <v>6641</v>
      </c>
      <c r="D17" s="223">
        <v>7702</v>
      </c>
      <c r="E17" s="223">
        <v>21633</v>
      </c>
      <c r="G17" s="172" t="s">
        <v>26</v>
      </c>
      <c r="H17" s="224">
        <f t="shared" si="0"/>
        <v>0.33698516155872971</v>
      </c>
      <c r="I17" s="224">
        <f t="shared" si="1"/>
        <v>0.30698469930199235</v>
      </c>
      <c r="J17" s="224">
        <f t="shared" si="2"/>
        <v>0.35603013913927795</v>
      </c>
    </row>
    <row r="18" spans="1:16" ht="16" customHeight="1">
      <c r="A18" s="172" t="s">
        <v>27</v>
      </c>
      <c r="B18" s="223">
        <v>7165</v>
      </c>
      <c r="C18" s="223">
        <v>6740</v>
      </c>
      <c r="D18" s="223">
        <v>7711</v>
      </c>
      <c r="E18" s="223">
        <v>21616</v>
      </c>
      <c r="G18" s="172" t="s">
        <v>27</v>
      </c>
      <c r="H18" s="224">
        <f t="shared" si="0"/>
        <v>0.33146743153219838</v>
      </c>
      <c r="I18" s="224">
        <f t="shared" si="1"/>
        <v>0.31180606957809032</v>
      </c>
      <c r="J18" s="224">
        <f t="shared" si="2"/>
        <v>0.35672649888971131</v>
      </c>
    </row>
    <row r="19" spans="1:16" ht="16" customHeight="1">
      <c r="A19" s="172" t="s">
        <v>28</v>
      </c>
      <c r="B19" s="223">
        <v>7867</v>
      </c>
      <c r="C19" s="223">
        <v>6448</v>
      </c>
      <c r="D19" s="223">
        <v>7386</v>
      </c>
      <c r="E19" s="223">
        <v>21701</v>
      </c>
      <c r="G19" s="172" t="s">
        <v>28</v>
      </c>
      <c r="H19" s="224">
        <f t="shared" si="0"/>
        <v>0.36251785631998523</v>
      </c>
      <c r="I19" s="224">
        <f t="shared" si="1"/>
        <v>0.29712916455462884</v>
      </c>
      <c r="J19" s="224">
        <f t="shared" si="2"/>
        <v>0.34035297912538592</v>
      </c>
    </row>
    <row r="20" spans="1:16" ht="16" customHeight="1">
      <c r="B20" s="227"/>
      <c r="C20" s="227"/>
      <c r="D20" s="227"/>
      <c r="E20" s="227"/>
      <c r="H20" s="228"/>
      <c r="I20" s="228"/>
      <c r="J20" s="228"/>
    </row>
    <row r="28" spans="1:16" ht="16" customHeight="1">
      <c r="L28" s="20"/>
      <c r="M28" s="20"/>
      <c r="N28" s="20"/>
      <c r="O28" s="20"/>
      <c r="P28" s="20"/>
    </row>
    <row r="29" spans="1:16" ht="16" customHeight="1">
      <c r="L29" s="20"/>
      <c r="M29" s="61"/>
      <c r="N29" s="61"/>
      <c r="O29" s="61"/>
      <c r="P29" s="61"/>
    </row>
    <row r="30" spans="1:16" ht="16" customHeight="1">
      <c r="L30" s="20"/>
      <c r="M30" s="61"/>
      <c r="N30" s="61"/>
      <c r="O30" s="61"/>
      <c r="P30" s="61"/>
    </row>
    <row r="31" spans="1:16" ht="16" customHeight="1">
      <c r="L31" s="20"/>
      <c r="M31" s="61"/>
      <c r="N31" s="61"/>
      <c r="O31" s="61"/>
      <c r="P31" s="61"/>
    </row>
    <row r="33" customFormat="1" ht="16" customHeight="1"/>
    <row r="34" customFormat="1" ht="16" customHeight="1"/>
    <row r="35" customFormat="1" ht="16" customHeight="1"/>
    <row r="36" customFormat="1" ht="16" customHeight="1"/>
    <row r="37" customFormat="1" ht="16" customHeight="1"/>
    <row r="38" customFormat="1" ht="16" customHeight="1"/>
    <row r="39" customFormat="1" ht="16" customHeight="1"/>
    <row r="40" customFormat="1" ht="16" customHeight="1"/>
    <row r="41" customFormat="1" ht="16" customHeight="1"/>
    <row r="42" customFormat="1" ht="16" customHeight="1"/>
    <row r="43" customFormat="1" ht="16" customHeight="1"/>
    <row r="44" customFormat="1" ht="16" customHeight="1"/>
    <row r="45" customFormat="1" ht="16" customHeight="1"/>
    <row r="46" customFormat="1" ht="16" customHeight="1"/>
    <row r="47" customFormat="1" ht="16" customHeight="1"/>
    <row r="48" customFormat="1" ht="16" customHeight="1"/>
    <row r="49" customFormat="1" ht="16" customHeight="1"/>
    <row r="50" customFormat="1" ht="16" customHeight="1"/>
    <row r="51" customFormat="1" ht="16" customHeight="1"/>
    <row r="52" customFormat="1" ht="16" customHeight="1"/>
    <row r="53" customFormat="1" ht="16" customHeight="1"/>
    <row r="54" customFormat="1" ht="16" customHeight="1"/>
    <row r="55" customFormat="1" ht="16" customHeight="1"/>
    <row r="56" customFormat="1" ht="16" customHeight="1"/>
    <row r="57" customFormat="1" ht="16" customHeight="1"/>
    <row r="58" customFormat="1" ht="16" customHeight="1"/>
    <row r="59" customFormat="1" ht="16" customHeight="1"/>
  </sheetData>
  <mergeCells count="2">
    <mergeCell ref="A1:E1"/>
    <mergeCell ref="G1:J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15F3C0-FAFC-5D4A-8971-A457EF41EE0C}">
  <dimension ref="A1:E7"/>
  <sheetViews>
    <sheetView topLeftCell="A7" zoomScaleNormal="100" workbookViewId="0">
      <selection activeCell="L18" sqref="L18"/>
    </sheetView>
  </sheetViews>
  <sheetFormatPr baseColWidth="10" defaultRowHeight="16"/>
  <cols>
    <col min="1" max="1" width="22.1640625" customWidth="1"/>
  </cols>
  <sheetData>
    <row r="1" spans="1:5">
      <c r="A1" s="294" t="s">
        <v>554</v>
      </c>
      <c r="B1" s="286"/>
      <c r="C1" s="286"/>
      <c r="D1" s="286"/>
      <c r="E1" s="286"/>
    </row>
    <row r="2" spans="1:5">
      <c r="A2" s="237"/>
      <c r="B2" s="264" t="s">
        <v>555</v>
      </c>
      <c r="C2" s="264" t="s">
        <v>556</v>
      </c>
      <c r="D2" s="264" t="s">
        <v>557</v>
      </c>
      <c r="E2" s="264" t="s">
        <v>558</v>
      </c>
    </row>
    <row r="3" spans="1:5">
      <c r="A3" s="264" t="s">
        <v>559</v>
      </c>
      <c r="B3" s="265">
        <v>3947579</v>
      </c>
      <c r="C3" s="265">
        <v>3985629</v>
      </c>
      <c r="D3" s="265">
        <v>3851073</v>
      </c>
      <c r="E3" s="265">
        <v>4000404</v>
      </c>
    </row>
    <row r="4" spans="1:5">
      <c r="A4" s="264" t="s">
        <v>560</v>
      </c>
      <c r="B4" s="265">
        <v>0</v>
      </c>
      <c r="C4" s="265">
        <v>0</v>
      </c>
      <c r="D4" s="265">
        <v>0</v>
      </c>
      <c r="E4" s="265">
        <v>0</v>
      </c>
    </row>
    <row r="5" spans="1:5">
      <c r="A5" s="264" t="s">
        <v>561</v>
      </c>
      <c r="B5" s="265">
        <v>328</v>
      </c>
      <c r="C5" s="265">
        <v>798</v>
      </c>
      <c r="D5" s="265">
        <v>581</v>
      </c>
      <c r="E5" s="265">
        <v>473</v>
      </c>
    </row>
    <row r="6" spans="1:5">
      <c r="A6" s="264" t="s">
        <v>562</v>
      </c>
      <c r="B6" s="265">
        <v>22</v>
      </c>
      <c r="C6" s="265">
        <v>64</v>
      </c>
      <c r="D6" s="265">
        <v>46</v>
      </c>
      <c r="E6" s="265">
        <v>24</v>
      </c>
    </row>
    <row r="7" spans="1:5" ht="90" customHeight="1">
      <c r="A7" s="293" t="s">
        <v>563</v>
      </c>
      <c r="B7" s="293"/>
      <c r="C7" s="293"/>
      <c r="D7" s="293"/>
      <c r="E7" s="293"/>
    </row>
  </sheetData>
  <mergeCells count="2">
    <mergeCell ref="A7:E7"/>
    <mergeCell ref="A1:E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ACBDF-018B-3A40-A874-3F8634A81148}">
  <dimension ref="A1:AI215"/>
  <sheetViews>
    <sheetView topLeftCell="A6" zoomScaleNormal="100" workbookViewId="0">
      <selection sqref="A1:C1"/>
    </sheetView>
  </sheetViews>
  <sheetFormatPr baseColWidth="10" defaultRowHeight="16" customHeight="1"/>
  <cols>
    <col min="1" max="1" width="17.83203125" customWidth="1"/>
    <col min="2" max="2" width="9.83203125" customWidth="1"/>
    <col min="3" max="3" width="23.33203125" customWidth="1"/>
    <col min="21" max="24" width="10.83203125" style="31"/>
    <col min="28" max="35" width="15.83203125" customWidth="1"/>
  </cols>
  <sheetData>
    <row r="1" spans="1:35" ht="16" customHeight="1">
      <c r="A1" s="284" t="s">
        <v>0</v>
      </c>
      <c r="B1" s="284"/>
      <c r="C1" s="284"/>
      <c r="D1" s="2"/>
      <c r="E1" s="301" t="s">
        <v>95</v>
      </c>
      <c r="F1" s="301"/>
      <c r="G1" s="301"/>
      <c r="H1" s="2"/>
      <c r="I1" s="302" t="s">
        <v>98</v>
      </c>
      <c r="J1" s="302"/>
      <c r="K1" s="302"/>
      <c r="L1" s="2"/>
      <c r="M1" s="303" t="s">
        <v>99</v>
      </c>
      <c r="N1" s="303"/>
      <c r="O1" s="303"/>
      <c r="P1" s="2"/>
      <c r="Q1" s="303" t="s">
        <v>100</v>
      </c>
      <c r="R1" s="303"/>
      <c r="S1" s="303"/>
      <c r="T1" s="2"/>
      <c r="U1" s="106" t="s">
        <v>89</v>
      </c>
      <c r="V1" s="106" t="s">
        <v>90</v>
      </c>
      <c r="W1" s="106" t="s">
        <v>91</v>
      </c>
      <c r="X1" s="106" t="s">
        <v>92</v>
      </c>
      <c r="Y1" s="2"/>
      <c r="Z1" s="48"/>
      <c r="AB1" s="292" t="s">
        <v>149</v>
      </c>
      <c r="AC1" s="292"/>
      <c r="AD1" s="292"/>
      <c r="AE1" s="292"/>
      <c r="AF1" s="292" t="s">
        <v>148</v>
      </c>
      <c r="AG1" s="292"/>
      <c r="AH1" s="292"/>
      <c r="AI1" s="292"/>
    </row>
    <row r="2" spans="1:35" ht="16" customHeight="1">
      <c r="A2" s="5" t="s">
        <v>3</v>
      </c>
      <c r="B2" s="5" t="s">
        <v>4</v>
      </c>
      <c r="C2" s="5" t="s">
        <v>135</v>
      </c>
      <c r="D2" s="2"/>
      <c r="E2" s="5" t="s">
        <v>68</v>
      </c>
      <c r="F2" s="5" t="s">
        <v>96</v>
      </c>
      <c r="G2" s="5" t="s">
        <v>97</v>
      </c>
      <c r="H2" s="2"/>
      <c r="I2" s="19" t="s">
        <v>68</v>
      </c>
      <c r="J2" s="19" t="s">
        <v>96</v>
      </c>
      <c r="K2" s="19" t="s">
        <v>97</v>
      </c>
      <c r="L2" s="2"/>
      <c r="M2" s="99" t="s">
        <v>68</v>
      </c>
      <c r="N2" s="99" t="s">
        <v>96</v>
      </c>
      <c r="O2" s="99" t="s">
        <v>97</v>
      </c>
      <c r="P2" s="2"/>
      <c r="Q2" s="99" t="s">
        <v>68</v>
      </c>
      <c r="R2" s="99" t="s">
        <v>96</v>
      </c>
      <c r="S2" s="99" t="s">
        <v>97</v>
      </c>
      <c r="T2" s="2"/>
      <c r="U2" s="295" t="s">
        <v>117</v>
      </c>
      <c r="V2" s="286"/>
      <c r="W2" s="286"/>
      <c r="X2" s="286"/>
      <c r="Y2" s="2"/>
      <c r="Z2" s="48"/>
      <c r="AB2" s="304" t="s">
        <v>150</v>
      </c>
      <c r="AC2" s="304"/>
      <c r="AD2" s="304" t="s">
        <v>151</v>
      </c>
      <c r="AE2" s="304"/>
      <c r="AF2" s="304" t="s">
        <v>150</v>
      </c>
      <c r="AG2" s="304"/>
      <c r="AH2" s="304" t="s">
        <v>151</v>
      </c>
      <c r="AI2" s="304"/>
    </row>
    <row r="3" spans="1:35" ht="16" customHeight="1">
      <c r="A3" s="229"/>
      <c r="D3" s="2"/>
      <c r="E3" s="45"/>
      <c r="F3" s="45"/>
      <c r="G3" s="45"/>
      <c r="H3" s="2"/>
      <c r="I3" s="45"/>
      <c r="J3" s="45"/>
      <c r="K3" s="45"/>
      <c r="L3" s="2"/>
      <c r="M3" s="20"/>
      <c r="N3" s="20"/>
      <c r="O3" s="20"/>
      <c r="P3" s="2"/>
      <c r="Q3" s="20"/>
      <c r="R3" s="20"/>
      <c r="S3" s="20"/>
      <c r="T3" s="2"/>
      <c r="U3" s="9"/>
      <c r="V3" s="9"/>
      <c r="W3" s="9"/>
      <c r="X3" s="9"/>
      <c r="Y3" s="2"/>
      <c r="Z3" s="48"/>
      <c r="AA3" s="19" t="s">
        <v>160</v>
      </c>
      <c r="AB3" s="19" t="s">
        <v>153</v>
      </c>
      <c r="AC3" s="19" t="s">
        <v>154</v>
      </c>
      <c r="AD3" s="19" t="s">
        <v>152</v>
      </c>
      <c r="AE3" s="19" t="s">
        <v>155</v>
      </c>
      <c r="AF3" s="19" t="s">
        <v>156</v>
      </c>
      <c r="AG3" s="19" t="s">
        <v>157</v>
      </c>
      <c r="AH3" s="19" t="s">
        <v>158</v>
      </c>
      <c r="AI3" s="19" t="s">
        <v>159</v>
      </c>
    </row>
    <row r="4" spans="1:35" ht="16" customHeight="1">
      <c r="A4" s="29" t="s">
        <v>10</v>
      </c>
      <c r="B4" s="29" t="s">
        <v>93</v>
      </c>
      <c r="C4" s="100">
        <f>E4+I4+M4+Q4</f>
        <v>647373</v>
      </c>
      <c r="D4" s="6"/>
      <c r="E4" s="151">
        <v>12802</v>
      </c>
      <c r="F4" s="151">
        <v>31</v>
      </c>
      <c r="G4" s="151">
        <v>10</v>
      </c>
      <c r="H4" s="10"/>
      <c r="I4" s="152">
        <v>297132</v>
      </c>
      <c r="J4" s="152">
        <v>78</v>
      </c>
      <c r="K4" s="152">
        <v>34</v>
      </c>
      <c r="L4" s="10"/>
      <c r="M4" s="152">
        <v>302462</v>
      </c>
      <c r="N4" s="152">
        <v>79</v>
      </c>
      <c r="O4" s="152">
        <v>35</v>
      </c>
      <c r="P4" s="10"/>
      <c r="Q4" s="152">
        <v>34977</v>
      </c>
      <c r="R4" s="152">
        <v>107</v>
      </c>
      <c r="S4" s="152">
        <v>50</v>
      </c>
      <c r="T4" s="129"/>
      <c r="U4" s="153">
        <f t="shared" ref="U4:U20" si="0">E4/C4</f>
        <v>1.977530728034688E-2</v>
      </c>
      <c r="V4" s="153">
        <f t="shared" ref="V4:V20" si="1">I4/C4</f>
        <v>0.45898114379190974</v>
      </c>
      <c r="W4" s="153">
        <f t="shared" ref="W4:W20" si="2">M4/C4</f>
        <v>0.46721441888988263</v>
      </c>
      <c r="X4" s="153">
        <f t="shared" ref="X4:X20" si="3">Q4/C4</f>
        <v>5.4029130037860709E-2</v>
      </c>
      <c r="Y4" s="2"/>
      <c r="Z4" s="48"/>
      <c r="AA4" s="26" t="s">
        <v>10</v>
      </c>
      <c r="AB4" s="163">
        <v>17</v>
      </c>
      <c r="AC4" s="163">
        <v>17</v>
      </c>
      <c r="AD4" s="163">
        <v>313431</v>
      </c>
      <c r="AE4" s="163">
        <v>467382</v>
      </c>
      <c r="AF4" s="163">
        <v>14</v>
      </c>
      <c r="AG4" s="163">
        <v>22</v>
      </c>
      <c r="AH4" s="163">
        <v>362458</v>
      </c>
      <c r="AI4" s="163">
        <v>387519</v>
      </c>
    </row>
    <row r="5" spans="1:35" ht="16" customHeight="1">
      <c r="A5" s="22" t="s">
        <v>13</v>
      </c>
      <c r="B5" s="22" t="s">
        <v>93</v>
      </c>
      <c r="C5" s="100">
        <f t="shared" ref="C5:C68" si="4">E5+I5+M5+Q5</f>
        <v>595554</v>
      </c>
      <c r="D5" s="6"/>
      <c r="E5" s="151">
        <v>9969</v>
      </c>
      <c r="F5" s="151">
        <v>33</v>
      </c>
      <c r="G5" s="151">
        <v>10</v>
      </c>
      <c r="H5" s="10"/>
      <c r="I5" s="152">
        <v>271713</v>
      </c>
      <c r="J5" s="152">
        <v>72</v>
      </c>
      <c r="K5" s="152">
        <v>31</v>
      </c>
      <c r="L5" s="10"/>
      <c r="M5" s="152">
        <v>277384</v>
      </c>
      <c r="N5" s="152">
        <v>73</v>
      </c>
      <c r="O5" s="152">
        <v>31</v>
      </c>
      <c r="P5" s="10"/>
      <c r="Q5" s="152">
        <v>36488</v>
      </c>
      <c r="R5" s="152">
        <v>99</v>
      </c>
      <c r="S5" s="152">
        <v>45</v>
      </c>
      <c r="T5" s="129"/>
      <c r="U5" s="153">
        <f t="shared" si="0"/>
        <v>1.6739036258676794E-2</v>
      </c>
      <c r="V5" s="153">
        <f t="shared" si="1"/>
        <v>0.45623570658580076</v>
      </c>
      <c r="W5" s="153">
        <f t="shared" si="2"/>
        <v>0.46575793294982487</v>
      </c>
      <c r="X5" s="153">
        <f t="shared" si="3"/>
        <v>6.1267324205697554E-2</v>
      </c>
      <c r="Y5" s="2"/>
      <c r="Z5" s="48"/>
      <c r="AA5" s="17" t="s">
        <v>13</v>
      </c>
      <c r="AB5" s="163">
        <v>17</v>
      </c>
      <c r="AC5" s="163">
        <v>17</v>
      </c>
      <c r="AD5" s="163">
        <v>305154</v>
      </c>
      <c r="AE5" s="163">
        <v>450994</v>
      </c>
      <c r="AF5" s="163">
        <v>14</v>
      </c>
      <c r="AG5" s="163">
        <v>22</v>
      </c>
      <c r="AH5" s="163">
        <v>354303</v>
      </c>
      <c r="AI5" s="163">
        <v>375083</v>
      </c>
    </row>
    <row r="6" spans="1:35" ht="16" customHeight="1">
      <c r="A6" s="22" t="s">
        <v>14</v>
      </c>
      <c r="B6" s="22" t="s">
        <v>93</v>
      </c>
      <c r="C6" s="100">
        <f t="shared" si="4"/>
        <v>258090</v>
      </c>
      <c r="D6" s="6"/>
      <c r="E6" s="151">
        <v>8733</v>
      </c>
      <c r="F6" s="151">
        <v>17</v>
      </c>
      <c r="G6" s="151">
        <v>5</v>
      </c>
      <c r="H6" s="10"/>
      <c r="I6" s="152">
        <v>113183</v>
      </c>
      <c r="J6" s="152">
        <v>68</v>
      </c>
      <c r="K6" s="152">
        <v>24</v>
      </c>
      <c r="L6" s="10"/>
      <c r="M6" s="152">
        <v>116046</v>
      </c>
      <c r="N6" s="152">
        <v>68</v>
      </c>
      <c r="O6" s="152">
        <v>24</v>
      </c>
      <c r="P6" s="10"/>
      <c r="Q6" s="152">
        <v>20128</v>
      </c>
      <c r="R6" s="152">
        <v>91</v>
      </c>
      <c r="S6" s="152">
        <v>36</v>
      </c>
      <c r="T6" s="129"/>
      <c r="U6" s="153">
        <f t="shared" si="0"/>
        <v>3.3837033592932698E-2</v>
      </c>
      <c r="V6" s="153">
        <f t="shared" si="1"/>
        <v>0.43854081909411446</v>
      </c>
      <c r="W6" s="153">
        <f t="shared" si="2"/>
        <v>0.4496338486574451</v>
      </c>
      <c r="X6" s="153">
        <f t="shared" si="3"/>
        <v>7.7988298655507771E-2</v>
      </c>
      <c r="Y6" s="2"/>
      <c r="Z6" s="48"/>
      <c r="AA6" s="17" t="s">
        <v>14</v>
      </c>
      <c r="AB6" s="163">
        <v>16</v>
      </c>
      <c r="AC6" s="163">
        <v>16</v>
      </c>
      <c r="AD6" s="163">
        <v>245885</v>
      </c>
      <c r="AE6" s="163">
        <v>389502</v>
      </c>
      <c r="AF6" s="163">
        <v>13</v>
      </c>
      <c r="AG6" s="163">
        <v>19</v>
      </c>
      <c r="AH6" s="163">
        <v>297406</v>
      </c>
      <c r="AI6" s="163">
        <v>305939</v>
      </c>
    </row>
    <row r="7" spans="1:35" ht="16" customHeight="1">
      <c r="A7" s="22" t="s">
        <v>15</v>
      </c>
      <c r="B7" s="22" t="s">
        <v>93</v>
      </c>
      <c r="C7" s="100">
        <f t="shared" si="4"/>
        <v>305498</v>
      </c>
      <c r="D7" s="2"/>
      <c r="E7" s="151">
        <v>8781</v>
      </c>
      <c r="F7" s="151">
        <v>22</v>
      </c>
      <c r="G7" s="151">
        <v>7</v>
      </c>
      <c r="H7" s="10"/>
      <c r="I7" s="152">
        <v>134157</v>
      </c>
      <c r="J7" s="152">
        <v>72</v>
      </c>
      <c r="K7" s="152">
        <v>28</v>
      </c>
      <c r="L7" s="10"/>
      <c r="M7" s="152">
        <v>138466</v>
      </c>
      <c r="N7" s="152">
        <v>73</v>
      </c>
      <c r="O7" s="152">
        <v>28</v>
      </c>
      <c r="P7" s="10"/>
      <c r="Q7" s="152">
        <v>24094</v>
      </c>
      <c r="R7" s="152">
        <v>94</v>
      </c>
      <c r="S7" s="152">
        <v>41</v>
      </c>
      <c r="T7" s="129"/>
      <c r="U7" s="153">
        <f t="shared" si="0"/>
        <v>2.8743232361586657E-2</v>
      </c>
      <c r="V7" s="153">
        <f t="shared" si="1"/>
        <v>0.43914199110959812</v>
      </c>
      <c r="W7" s="153">
        <f t="shared" si="2"/>
        <v>0.45324682976647968</v>
      </c>
      <c r="X7" s="153">
        <f t="shared" si="3"/>
        <v>7.8867946762335592E-2</v>
      </c>
      <c r="Y7" s="2"/>
      <c r="Z7" s="48"/>
      <c r="AA7" s="17" t="s">
        <v>15</v>
      </c>
      <c r="AB7" s="163">
        <v>17</v>
      </c>
      <c r="AC7" s="163">
        <v>17</v>
      </c>
      <c r="AD7" s="163">
        <v>241065</v>
      </c>
      <c r="AE7" s="163">
        <v>367721</v>
      </c>
      <c r="AF7" s="163">
        <v>14</v>
      </c>
      <c r="AG7" s="163">
        <v>21</v>
      </c>
      <c r="AH7" s="163">
        <v>284376</v>
      </c>
      <c r="AI7" s="163">
        <v>298724</v>
      </c>
    </row>
    <row r="8" spans="1:35" ht="16" customHeight="1">
      <c r="A8" s="22" t="s">
        <v>16</v>
      </c>
      <c r="B8" s="22" t="s">
        <v>93</v>
      </c>
      <c r="C8" s="100">
        <f t="shared" si="4"/>
        <v>714853</v>
      </c>
      <c r="D8" s="2"/>
      <c r="E8" s="151">
        <v>11255</v>
      </c>
      <c r="F8" s="151">
        <v>39</v>
      </c>
      <c r="G8" s="151">
        <v>13</v>
      </c>
      <c r="H8" s="10"/>
      <c r="I8" s="152">
        <v>330026</v>
      </c>
      <c r="J8" s="152">
        <v>87</v>
      </c>
      <c r="K8" s="152">
        <v>40</v>
      </c>
      <c r="L8" s="10"/>
      <c r="M8" s="152">
        <v>335426</v>
      </c>
      <c r="N8" s="152">
        <v>88</v>
      </c>
      <c r="O8" s="152">
        <v>41</v>
      </c>
      <c r="P8" s="10"/>
      <c r="Q8" s="152">
        <v>38146</v>
      </c>
      <c r="R8" s="152">
        <v>120</v>
      </c>
      <c r="S8" s="152">
        <v>59</v>
      </c>
      <c r="T8" s="129"/>
      <c r="U8" s="153">
        <f t="shared" si="0"/>
        <v>1.5744495721497987E-2</v>
      </c>
      <c r="V8" s="153">
        <f t="shared" si="1"/>
        <v>0.46166974189099019</v>
      </c>
      <c r="W8" s="153">
        <f t="shared" si="2"/>
        <v>0.46922374250370358</v>
      </c>
      <c r="X8" s="153">
        <f t="shared" si="3"/>
        <v>5.336201988380828E-2</v>
      </c>
      <c r="Y8" s="2"/>
      <c r="Z8" s="48"/>
      <c r="AA8" s="17" t="s">
        <v>161</v>
      </c>
      <c r="AB8" s="164">
        <v>18</v>
      </c>
      <c r="AC8" s="164">
        <v>18</v>
      </c>
      <c r="AD8" s="164">
        <v>327435</v>
      </c>
      <c r="AE8" s="164">
        <v>500267</v>
      </c>
      <c r="AF8" s="164">
        <v>15</v>
      </c>
      <c r="AG8" s="164">
        <v>22</v>
      </c>
      <c r="AH8" s="164">
        <v>378952</v>
      </c>
      <c r="AI8" s="164">
        <v>414112</v>
      </c>
    </row>
    <row r="9" spans="1:35" ht="16" customHeight="1">
      <c r="A9" s="22" t="s">
        <v>17</v>
      </c>
      <c r="B9" s="22" t="s">
        <v>93</v>
      </c>
      <c r="C9" s="100">
        <f t="shared" si="4"/>
        <v>578300</v>
      </c>
      <c r="D9" s="2"/>
      <c r="E9" s="151">
        <v>11938</v>
      </c>
      <c r="F9" s="151">
        <v>33</v>
      </c>
      <c r="G9" s="151">
        <v>10</v>
      </c>
      <c r="H9" s="10"/>
      <c r="I9" s="152">
        <v>268023</v>
      </c>
      <c r="J9" s="152">
        <v>79</v>
      </c>
      <c r="K9" s="152">
        <v>34</v>
      </c>
      <c r="L9" s="10"/>
      <c r="M9" s="152">
        <v>271164</v>
      </c>
      <c r="N9" s="152">
        <v>80</v>
      </c>
      <c r="O9" s="152">
        <v>35</v>
      </c>
      <c r="P9" s="10"/>
      <c r="Q9" s="152">
        <v>27175</v>
      </c>
      <c r="R9" s="152">
        <v>107</v>
      </c>
      <c r="S9" s="152">
        <v>49</v>
      </c>
      <c r="T9" s="129"/>
      <c r="U9" s="153">
        <f t="shared" si="0"/>
        <v>2.0643264741483661E-2</v>
      </c>
      <c r="V9" s="153">
        <f t="shared" si="1"/>
        <v>0.46346705862009335</v>
      </c>
      <c r="W9" s="153">
        <f t="shared" si="2"/>
        <v>0.46889849559052393</v>
      </c>
      <c r="X9" s="153">
        <f t="shared" si="3"/>
        <v>4.6991181047899011E-2</v>
      </c>
      <c r="Y9" s="2"/>
      <c r="Z9" s="48"/>
      <c r="AA9" s="17" t="s">
        <v>162</v>
      </c>
      <c r="AB9" s="163">
        <v>18</v>
      </c>
      <c r="AC9" s="163">
        <v>18</v>
      </c>
      <c r="AD9" s="163">
        <v>269964</v>
      </c>
      <c r="AE9" s="163">
        <v>402710</v>
      </c>
      <c r="AF9" s="163">
        <v>15</v>
      </c>
      <c r="AG9" s="163">
        <v>23</v>
      </c>
      <c r="AH9" s="163">
        <v>310892</v>
      </c>
      <c r="AI9" s="163">
        <v>335342</v>
      </c>
    </row>
    <row r="10" spans="1:35" ht="16" customHeight="1">
      <c r="A10" s="22" t="s">
        <v>18</v>
      </c>
      <c r="B10" s="22" t="s">
        <v>93</v>
      </c>
      <c r="C10" s="100">
        <f t="shared" si="4"/>
        <v>636699</v>
      </c>
      <c r="D10" s="2"/>
      <c r="E10" s="151">
        <v>10831</v>
      </c>
      <c r="F10" s="151">
        <v>33</v>
      </c>
      <c r="G10" s="151">
        <v>10</v>
      </c>
      <c r="H10" s="10"/>
      <c r="I10" s="152">
        <v>295758</v>
      </c>
      <c r="J10" s="152">
        <v>76</v>
      </c>
      <c r="K10" s="152">
        <v>34</v>
      </c>
      <c r="L10" s="10"/>
      <c r="M10" s="152">
        <v>300055</v>
      </c>
      <c r="N10" s="152">
        <v>77</v>
      </c>
      <c r="O10" s="152">
        <v>35</v>
      </c>
      <c r="P10" s="10"/>
      <c r="Q10" s="152">
        <v>30055</v>
      </c>
      <c r="R10" s="152">
        <v>99</v>
      </c>
      <c r="S10" s="152">
        <v>46</v>
      </c>
      <c r="T10" s="129"/>
      <c r="U10" s="153">
        <f t="shared" si="0"/>
        <v>1.7011177966354589E-2</v>
      </c>
      <c r="V10" s="153">
        <f t="shared" si="1"/>
        <v>0.46451777056348448</v>
      </c>
      <c r="W10" s="153">
        <f t="shared" si="2"/>
        <v>0.47126664247941336</v>
      </c>
      <c r="X10" s="153">
        <f t="shared" si="3"/>
        <v>4.7204408990747591E-2</v>
      </c>
      <c r="Y10" s="2"/>
      <c r="Z10" s="48"/>
      <c r="AA10" s="17" t="s">
        <v>163</v>
      </c>
      <c r="AB10" s="163">
        <v>17</v>
      </c>
      <c r="AC10" s="163">
        <v>17</v>
      </c>
      <c r="AD10" s="163">
        <v>287530</v>
      </c>
      <c r="AE10" s="163">
        <v>434657</v>
      </c>
      <c r="AF10" s="163">
        <v>14</v>
      </c>
      <c r="AG10" s="163">
        <v>22</v>
      </c>
      <c r="AH10" s="163">
        <v>332295</v>
      </c>
      <c r="AI10" s="163">
        <v>361816</v>
      </c>
    </row>
    <row r="11" spans="1:35" ht="16" customHeight="1">
      <c r="A11" s="22" t="s">
        <v>19</v>
      </c>
      <c r="B11" s="22" t="s">
        <v>93</v>
      </c>
      <c r="C11" s="100">
        <f t="shared" si="4"/>
        <v>458527</v>
      </c>
      <c r="D11" s="2"/>
      <c r="E11" s="151">
        <v>10723</v>
      </c>
      <c r="F11" s="151">
        <v>31</v>
      </c>
      <c r="G11" s="151">
        <v>10</v>
      </c>
      <c r="H11" s="10"/>
      <c r="I11" s="152">
        <v>211240</v>
      </c>
      <c r="J11" s="152">
        <v>80</v>
      </c>
      <c r="K11" s="152">
        <v>34</v>
      </c>
      <c r="L11" s="10"/>
      <c r="M11" s="152">
        <v>215097</v>
      </c>
      <c r="N11" s="152">
        <v>81</v>
      </c>
      <c r="O11" s="152">
        <v>34</v>
      </c>
      <c r="P11" s="10"/>
      <c r="Q11" s="152">
        <v>21467</v>
      </c>
      <c r="R11" s="152">
        <v>104</v>
      </c>
      <c r="S11" s="152">
        <v>46</v>
      </c>
      <c r="T11" s="129"/>
      <c r="U11" s="153">
        <f t="shared" si="0"/>
        <v>2.3385754819236382E-2</v>
      </c>
      <c r="V11" s="153">
        <f t="shared" si="1"/>
        <v>0.46069260915932975</v>
      </c>
      <c r="W11" s="153">
        <f t="shared" si="2"/>
        <v>0.46910432755323023</v>
      </c>
      <c r="X11" s="153">
        <f t="shared" si="3"/>
        <v>4.6817308468203617E-2</v>
      </c>
      <c r="Y11" s="2"/>
      <c r="Z11" s="48"/>
      <c r="AA11" s="17" t="s">
        <v>19</v>
      </c>
      <c r="AB11" s="163">
        <v>18</v>
      </c>
      <c r="AC11" s="163">
        <v>18</v>
      </c>
      <c r="AD11" s="163">
        <v>251957</v>
      </c>
      <c r="AE11" s="163">
        <v>387023</v>
      </c>
      <c r="AF11" s="163">
        <v>15</v>
      </c>
      <c r="AG11" s="163">
        <v>23</v>
      </c>
      <c r="AH11" s="163">
        <v>290678</v>
      </c>
      <c r="AI11" s="163">
        <v>323282</v>
      </c>
    </row>
    <row r="12" spans="1:35" ht="16" customHeight="1">
      <c r="A12" s="22" t="s">
        <v>20</v>
      </c>
      <c r="B12" s="22" t="s">
        <v>93</v>
      </c>
      <c r="C12" s="100">
        <f t="shared" si="4"/>
        <v>546295</v>
      </c>
      <c r="D12" s="2"/>
      <c r="E12" s="151">
        <v>8576</v>
      </c>
      <c r="F12" s="151">
        <v>35</v>
      </c>
      <c r="G12" s="151">
        <v>11</v>
      </c>
      <c r="H12" s="10"/>
      <c r="I12" s="152">
        <v>250510</v>
      </c>
      <c r="J12" s="152">
        <v>72</v>
      </c>
      <c r="K12" s="152">
        <v>31</v>
      </c>
      <c r="L12" s="10"/>
      <c r="M12" s="152">
        <v>256198</v>
      </c>
      <c r="N12" s="152">
        <v>72</v>
      </c>
      <c r="O12" s="152">
        <v>31</v>
      </c>
      <c r="P12" s="10"/>
      <c r="Q12" s="152">
        <v>31011</v>
      </c>
      <c r="R12" s="152">
        <v>96</v>
      </c>
      <c r="S12" s="152">
        <v>44</v>
      </c>
      <c r="T12" s="129"/>
      <c r="U12" s="153">
        <f t="shared" si="0"/>
        <v>1.5698477928591695E-2</v>
      </c>
      <c r="V12" s="153">
        <f t="shared" si="1"/>
        <v>0.45856176607876697</v>
      </c>
      <c r="W12" s="153">
        <f t="shared" si="2"/>
        <v>0.46897372298849521</v>
      </c>
      <c r="X12" s="153">
        <f t="shared" si="3"/>
        <v>5.6766033004146114E-2</v>
      </c>
      <c r="Y12" s="2"/>
      <c r="Z12" s="48"/>
      <c r="AA12" s="17" t="s">
        <v>20</v>
      </c>
      <c r="AB12" s="163">
        <v>16</v>
      </c>
      <c r="AC12" s="163">
        <v>16</v>
      </c>
      <c r="AD12" s="163">
        <v>298643</v>
      </c>
      <c r="AE12" s="163">
        <v>449184</v>
      </c>
      <c r="AF12" s="163">
        <v>14</v>
      </c>
      <c r="AG12" s="163">
        <v>21</v>
      </c>
      <c r="AH12" s="163">
        <v>349600</v>
      </c>
      <c r="AI12" s="163">
        <v>366153</v>
      </c>
    </row>
    <row r="13" spans="1:35" ht="16" customHeight="1">
      <c r="A13" s="22" t="s">
        <v>21</v>
      </c>
      <c r="B13" s="22" t="s">
        <v>93</v>
      </c>
      <c r="C13" s="100">
        <f t="shared" si="4"/>
        <v>664414</v>
      </c>
      <c r="D13" s="2"/>
      <c r="E13" s="151">
        <v>18200</v>
      </c>
      <c r="F13" s="151">
        <v>22</v>
      </c>
      <c r="G13" s="151">
        <v>8</v>
      </c>
      <c r="H13" s="10"/>
      <c r="I13" s="152">
        <v>300677</v>
      </c>
      <c r="J13" s="152">
        <v>72</v>
      </c>
      <c r="K13" s="152">
        <v>32</v>
      </c>
      <c r="L13" s="10"/>
      <c r="M13" s="152">
        <v>306944</v>
      </c>
      <c r="N13" s="152">
        <v>72</v>
      </c>
      <c r="O13" s="152">
        <v>32</v>
      </c>
      <c r="P13" s="10"/>
      <c r="Q13" s="152">
        <v>38593</v>
      </c>
      <c r="R13" s="152">
        <v>97</v>
      </c>
      <c r="S13" s="152">
        <v>46</v>
      </c>
      <c r="T13" s="129"/>
      <c r="U13" s="153">
        <f t="shared" si="0"/>
        <v>2.7392559458409967E-2</v>
      </c>
      <c r="V13" s="153">
        <f t="shared" si="1"/>
        <v>0.4525446483668315</v>
      </c>
      <c r="W13" s="153">
        <f t="shared" si="2"/>
        <v>0.46197702035176863</v>
      </c>
      <c r="X13" s="153">
        <f t="shared" si="3"/>
        <v>5.8085771822989886E-2</v>
      </c>
      <c r="Y13" s="2"/>
      <c r="Z13" s="48"/>
      <c r="AA13" s="17" t="s">
        <v>21</v>
      </c>
      <c r="AB13" s="163">
        <v>16</v>
      </c>
      <c r="AC13" s="163">
        <v>16</v>
      </c>
      <c r="AD13" s="163">
        <v>339771</v>
      </c>
      <c r="AE13" s="163">
        <v>517366</v>
      </c>
      <c r="AF13" s="163">
        <v>13</v>
      </c>
      <c r="AG13" s="163">
        <v>20</v>
      </c>
      <c r="AH13" s="163">
        <v>398582</v>
      </c>
      <c r="AI13" s="163">
        <v>419788</v>
      </c>
    </row>
    <row r="14" spans="1:35" ht="16" customHeight="1">
      <c r="A14" s="22" t="s">
        <v>22</v>
      </c>
      <c r="B14" s="22" t="s">
        <v>93</v>
      </c>
      <c r="C14" s="100">
        <f t="shared" si="4"/>
        <v>601465</v>
      </c>
      <c r="D14" s="2"/>
      <c r="E14" s="151">
        <v>12235</v>
      </c>
      <c r="F14" s="151">
        <v>26</v>
      </c>
      <c r="G14" s="151">
        <v>9</v>
      </c>
      <c r="H14" s="10"/>
      <c r="I14" s="152">
        <v>271522</v>
      </c>
      <c r="J14" s="152">
        <v>60</v>
      </c>
      <c r="K14" s="152">
        <v>26</v>
      </c>
      <c r="L14" s="10"/>
      <c r="M14" s="152">
        <v>276525</v>
      </c>
      <c r="N14" s="152">
        <v>61</v>
      </c>
      <c r="O14" s="152">
        <v>27</v>
      </c>
      <c r="P14" s="10"/>
      <c r="Q14" s="152">
        <v>41183</v>
      </c>
      <c r="R14" s="152">
        <v>84</v>
      </c>
      <c r="S14" s="152">
        <v>40</v>
      </c>
      <c r="T14" s="129"/>
      <c r="U14" s="153">
        <f t="shared" si="0"/>
        <v>2.0341998287514651E-2</v>
      </c>
      <c r="V14" s="153">
        <f t="shared" si="1"/>
        <v>0.45143441430507181</v>
      </c>
      <c r="W14" s="153">
        <f t="shared" si="2"/>
        <v>0.45975243779771058</v>
      </c>
      <c r="X14" s="153">
        <f t="shared" si="3"/>
        <v>6.8471149609702978E-2</v>
      </c>
      <c r="Y14" s="2"/>
      <c r="Z14" s="48"/>
      <c r="AA14" s="17" t="s">
        <v>22</v>
      </c>
      <c r="AB14" s="163">
        <v>15</v>
      </c>
      <c r="AC14" s="163">
        <v>15</v>
      </c>
      <c r="AD14" s="163">
        <v>354702</v>
      </c>
      <c r="AE14" s="163">
        <v>509652</v>
      </c>
      <c r="AF14" s="163">
        <v>13</v>
      </c>
      <c r="AG14" s="163">
        <v>19</v>
      </c>
      <c r="AH14" s="163">
        <v>416048</v>
      </c>
      <c r="AI14" s="163">
        <v>416392</v>
      </c>
    </row>
    <row r="15" spans="1:35" ht="16" customHeight="1">
      <c r="A15" s="22" t="s">
        <v>23</v>
      </c>
      <c r="B15" s="22" t="s">
        <v>93</v>
      </c>
      <c r="C15" s="100">
        <f t="shared" si="4"/>
        <v>690903</v>
      </c>
      <c r="D15" s="2"/>
      <c r="E15" s="151">
        <v>10158</v>
      </c>
      <c r="F15" s="151">
        <v>39</v>
      </c>
      <c r="G15" s="151">
        <v>13</v>
      </c>
      <c r="H15" s="10"/>
      <c r="I15" s="152">
        <v>316894</v>
      </c>
      <c r="J15" s="152">
        <v>83</v>
      </c>
      <c r="K15" s="152">
        <v>38</v>
      </c>
      <c r="L15" s="10"/>
      <c r="M15" s="152">
        <v>320827</v>
      </c>
      <c r="N15" s="152">
        <v>83</v>
      </c>
      <c r="O15" s="152">
        <v>38</v>
      </c>
      <c r="P15" s="10"/>
      <c r="Q15" s="152">
        <v>43024</v>
      </c>
      <c r="R15" s="152">
        <v>114</v>
      </c>
      <c r="S15" s="152">
        <v>56</v>
      </c>
      <c r="T15" s="129"/>
      <c r="U15" s="153">
        <f t="shared" si="0"/>
        <v>1.4702498035180048E-2</v>
      </c>
      <c r="V15" s="153">
        <f t="shared" si="1"/>
        <v>0.45866641192757884</v>
      </c>
      <c r="W15" s="153">
        <f t="shared" si="2"/>
        <v>0.46435896211190281</v>
      </c>
      <c r="X15" s="153">
        <f t="shared" si="3"/>
        <v>6.2272127925338289E-2</v>
      </c>
      <c r="Y15" s="2"/>
      <c r="Z15" s="48"/>
      <c r="AA15" s="17" t="s">
        <v>23</v>
      </c>
      <c r="AB15" s="163">
        <v>17</v>
      </c>
      <c r="AC15" s="163">
        <v>17</v>
      </c>
      <c r="AD15" s="163">
        <v>363274</v>
      </c>
      <c r="AE15" s="163">
        <v>549441</v>
      </c>
      <c r="AF15" s="163">
        <v>14</v>
      </c>
      <c r="AG15" s="163">
        <v>21</v>
      </c>
      <c r="AH15" s="163">
        <v>426767</v>
      </c>
      <c r="AI15" s="163">
        <v>447785</v>
      </c>
    </row>
    <row r="16" spans="1:35" ht="16" customHeight="1">
      <c r="A16" s="22" t="s">
        <v>24</v>
      </c>
      <c r="B16" s="22" t="s">
        <v>93</v>
      </c>
      <c r="C16" s="100">
        <f t="shared" si="4"/>
        <v>884737</v>
      </c>
      <c r="D16" s="2"/>
      <c r="E16" s="151">
        <v>15148</v>
      </c>
      <c r="F16" s="151">
        <v>27</v>
      </c>
      <c r="G16" s="151">
        <v>9</v>
      </c>
      <c r="H16" s="10"/>
      <c r="I16" s="152">
        <v>408612</v>
      </c>
      <c r="J16" s="152">
        <v>71</v>
      </c>
      <c r="K16" s="152">
        <v>34</v>
      </c>
      <c r="L16" s="10"/>
      <c r="M16" s="152">
        <v>413175</v>
      </c>
      <c r="N16" s="152">
        <v>71</v>
      </c>
      <c r="O16" s="152">
        <v>34</v>
      </c>
      <c r="P16" s="10"/>
      <c r="Q16" s="152">
        <v>47802</v>
      </c>
      <c r="R16" s="152">
        <v>97</v>
      </c>
      <c r="S16" s="152">
        <v>49</v>
      </c>
      <c r="T16" s="129"/>
      <c r="U16" s="153">
        <f t="shared" si="0"/>
        <v>1.7121472256727142E-2</v>
      </c>
      <c r="V16" s="153">
        <f t="shared" si="1"/>
        <v>0.46184572364442766</v>
      </c>
      <c r="W16" s="153">
        <f t="shared" si="2"/>
        <v>0.4670031885181698</v>
      </c>
      <c r="X16" s="153">
        <f t="shared" si="3"/>
        <v>5.4029615580675386E-2</v>
      </c>
      <c r="Y16" s="2"/>
      <c r="Z16" s="48"/>
      <c r="AA16" s="17" t="s">
        <v>24</v>
      </c>
      <c r="AB16" s="163">
        <v>16</v>
      </c>
      <c r="AC16" s="163">
        <v>16</v>
      </c>
      <c r="AD16" s="163">
        <v>384250</v>
      </c>
      <c r="AE16" s="163">
        <v>586590</v>
      </c>
      <c r="AF16" s="163">
        <v>13</v>
      </c>
      <c r="AG16" s="163">
        <v>20</v>
      </c>
      <c r="AH16" s="163">
        <v>450758</v>
      </c>
      <c r="AI16" s="163">
        <v>475287</v>
      </c>
    </row>
    <row r="17" spans="1:35" ht="16" customHeight="1">
      <c r="A17" s="22" t="s">
        <v>25</v>
      </c>
      <c r="B17" s="22" t="s">
        <v>93</v>
      </c>
      <c r="C17" s="100">
        <f t="shared" si="4"/>
        <v>655515</v>
      </c>
      <c r="D17" s="2"/>
      <c r="E17" s="151">
        <v>10803</v>
      </c>
      <c r="F17" s="151">
        <v>30</v>
      </c>
      <c r="G17" s="151">
        <v>10</v>
      </c>
      <c r="H17" s="10"/>
      <c r="I17" s="152">
        <v>298720</v>
      </c>
      <c r="J17" s="152">
        <v>73</v>
      </c>
      <c r="K17" s="152">
        <v>33</v>
      </c>
      <c r="L17" s="10"/>
      <c r="M17" s="152">
        <v>304532</v>
      </c>
      <c r="N17" s="152">
        <v>73</v>
      </c>
      <c r="O17" s="152">
        <v>34</v>
      </c>
      <c r="P17" s="10"/>
      <c r="Q17" s="152">
        <v>41460</v>
      </c>
      <c r="R17" s="152">
        <v>100</v>
      </c>
      <c r="S17" s="152">
        <v>50</v>
      </c>
      <c r="T17" s="129"/>
      <c r="U17" s="153">
        <f t="shared" si="0"/>
        <v>1.6480172078442139E-2</v>
      </c>
      <c r="V17" s="153">
        <f t="shared" si="1"/>
        <v>0.45570276805259985</v>
      </c>
      <c r="W17" s="153">
        <f t="shared" si="2"/>
        <v>0.46456907927354829</v>
      </c>
      <c r="X17" s="153">
        <f t="shared" si="3"/>
        <v>6.3247980595409717E-2</v>
      </c>
      <c r="Y17" s="2"/>
      <c r="Z17" s="48"/>
      <c r="AA17" s="17" t="s">
        <v>25</v>
      </c>
      <c r="AB17" s="163">
        <v>16</v>
      </c>
      <c r="AC17" s="163">
        <v>16</v>
      </c>
      <c r="AD17" s="163">
        <v>327658</v>
      </c>
      <c r="AE17" s="163">
        <v>497821</v>
      </c>
      <c r="AF17" s="163">
        <v>13</v>
      </c>
      <c r="AG17" s="163">
        <v>20</v>
      </c>
      <c r="AH17" s="163">
        <v>384888</v>
      </c>
      <c r="AI17" s="163">
        <v>402421</v>
      </c>
    </row>
    <row r="18" spans="1:35" ht="16" customHeight="1">
      <c r="A18" s="22" t="s">
        <v>26</v>
      </c>
      <c r="B18" s="22" t="s">
        <v>93</v>
      </c>
      <c r="C18" s="100">
        <f t="shared" si="4"/>
        <v>682984</v>
      </c>
      <c r="D18" s="2"/>
      <c r="E18" s="151">
        <v>12074</v>
      </c>
      <c r="F18" s="151">
        <v>28</v>
      </c>
      <c r="G18" s="151">
        <v>10</v>
      </c>
      <c r="H18" s="10"/>
      <c r="I18" s="152">
        <v>313029</v>
      </c>
      <c r="J18" s="152">
        <v>73</v>
      </c>
      <c r="K18" s="152">
        <v>34</v>
      </c>
      <c r="L18" s="10"/>
      <c r="M18" s="152">
        <v>317637</v>
      </c>
      <c r="N18" s="152">
        <v>73</v>
      </c>
      <c r="O18" s="152">
        <v>34</v>
      </c>
      <c r="P18" s="10"/>
      <c r="Q18" s="152">
        <v>40244</v>
      </c>
      <c r="R18" s="152">
        <v>99</v>
      </c>
      <c r="S18" s="152">
        <v>49</v>
      </c>
      <c r="T18" s="129"/>
      <c r="U18" s="153">
        <f t="shared" si="0"/>
        <v>1.767830578754407E-2</v>
      </c>
      <c r="V18" s="153">
        <f t="shared" si="1"/>
        <v>0.45832552446323777</v>
      </c>
      <c r="W18" s="153">
        <f t="shared" si="2"/>
        <v>0.46507238822578567</v>
      </c>
      <c r="X18" s="153">
        <f t="shared" si="3"/>
        <v>5.8923781523432466E-2</v>
      </c>
      <c r="Y18" s="2"/>
      <c r="Z18" s="48"/>
      <c r="AA18" s="17" t="s">
        <v>26</v>
      </c>
      <c r="AB18" s="163">
        <v>16</v>
      </c>
      <c r="AC18" s="163">
        <v>16</v>
      </c>
      <c r="AD18" s="163">
        <v>329175</v>
      </c>
      <c r="AE18" s="163">
        <v>507787</v>
      </c>
      <c r="AF18" s="163">
        <v>13</v>
      </c>
      <c r="AG18" s="163">
        <v>20</v>
      </c>
      <c r="AH18" s="163">
        <v>387808</v>
      </c>
      <c r="AI18" s="163">
        <v>409368</v>
      </c>
    </row>
    <row r="19" spans="1:35" ht="16" customHeight="1">
      <c r="A19" s="22" t="s">
        <v>27</v>
      </c>
      <c r="B19" s="22" t="s">
        <v>93</v>
      </c>
      <c r="C19" s="100">
        <f t="shared" si="4"/>
        <v>760551</v>
      </c>
      <c r="D19" s="2"/>
      <c r="E19" s="151">
        <v>11746</v>
      </c>
      <c r="F19" s="151">
        <v>29</v>
      </c>
      <c r="G19" s="151">
        <v>10</v>
      </c>
      <c r="H19" s="10"/>
      <c r="I19" s="152">
        <v>347624</v>
      </c>
      <c r="J19" s="152">
        <v>69</v>
      </c>
      <c r="K19" s="152">
        <v>32</v>
      </c>
      <c r="L19" s="10"/>
      <c r="M19" s="152">
        <v>353681</v>
      </c>
      <c r="N19" s="152">
        <v>69</v>
      </c>
      <c r="O19" s="152">
        <v>32</v>
      </c>
      <c r="P19" s="10"/>
      <c r="Q19" s="152">
        <v>47500</v>
      </c>
      <c r="R19" s="152">
        <v>96</v>
      </c>
      <c r="S19" s="152">
        <v>48</v>
      </c>
      <c r="T19" s="129"/>
      <c r="U19" s="153">
        <f t="shared" si="0"/>
        <v>1.5444066209892564E-2</v>
      </c>
      <c r="V19" s="153">
        <f t="shared" si="1"/>
        <v>0.45706862524669617</v>
      </c>
      <c r="W19" s="153">
        <f t="shared" si="2"/>
        <v>0.46503258821564891</v>
      </c>
      <c r="X19" s="153">
        <f t="shared" si="3"/>
        <v>6.2454720327762371E-2</v>
      </c>
      <c r="Y19" s="2"/>
      <c r="Z19" s="48"/>
      <c r="AA19" s="17" t="s">
        <v>27</v>
      </c>
      <c r="AB19" s="163">
        <v>16</v>
      </c>
      <c r="AC19" s="163">
        <v>16</v>
      </c>
      <c r="AD19" s="163">
        <v>352188</v>
      </c>
      <c r="AE19" s="163">
        <v>532424</v>
      </c>
      <c r="AF19" s="163">
        <v>13</v>
      </c>
      <c r="AG19" s="163">
        <v>20</v>
      </c>
      <c r="AH19" s="163">
        <v>411842</v>
      </c>
      <c r="AI19" s="163">
        <v>431898</v>
      </c>
    </row>
    <row r="20" spans="1:35" ht="16" customHeight="1">
      <c r="A20" s="22" t="s">
        <v>28</v>
      </c>
      <c r="B20" s="22" t="s">
        <v>93</v>
      </c>
      <c r="C20" s="100">
        <f t="shared" si="4"/>
        <v>483336</v>
      </c>
      <c r="D20" s="2"/>
      <c r="E20" s="151">
        <v>9428</v>
      </c>
      <c r="F20" s="151">
        <v>31</v>
      </c>
      <c r="G20" s="151">
        <v>10</v>
      </c>
      <c r="H20" s="10"/>
      <c r="I20" s="152">
        <v>219273</v>
      </c>
      <c r="J20" s="152">
        <v>77</v>
      </c>
      <c r="K20" s="152">
        <v>34</v>
      </c>
      <c r="L20" s="10"/>
      <c r="M20" s="152">
        <v>224018</v>
      </c>
      <c r="N20" s="152">
        <v>77</v>
      </c>
      <c r="O20" s="152">
        <v>34</v>
      </c>
      <c r="P20" s="10"/>
      <c r="Q20" s="152">
        <v>30617</v>
      </c>
      <c r="R20" s="152">
        <v>103</v>
      </c>
      <c r="S20" s="152">
        <v>49</v>
      </c>
      <c r="T20" s="129"/>
      <c r="U20" s="153">
        <f t="shared" si="0"/>
        <v>1.9506099276693646E-2</v>
      </c>
      <c r="V20" s="153">
        <f t="shared" si="1"/>
        <v>0.45366577287849447</v>
      </c>
      <c r="W20" s="153">
        <f t="shared" si="2"/>
        <v>0.4634829600940133</v>
      </c>
      <c r="X20" s="153">
        <f t="shared" si="3"/>
        <v>6.3345167750798612E-2</v>
      </c>
      <c r="Y20" s="2"/>
      <c r="Z20" s="48"/>
      <c r="AA20" s="17" t="s">
        <v>28</v>
      </c>
      <c r="AB20" s="163">
        <v>16</v>
      </c>
      <c r="AC20" s="163">
        <v>16</v>
      </c>
      <c r="AD20" s="163">
        <v>273701</v>
      </c>
      <c r="AE20" s="163">
        <v>411604</v>
      </c>
      <c r="AF20" s="163">
        <v>14</v>
      </c>
      <c r="AG20" s="163">
        <v>21</v>
      </c>
      <c r="AH20" s="163">
        <v>320636</v>
      </c>
      <c r="AI20" s="163">
        <v>334278</v>
      </c>
    </row>
    <row r="21" spans="1:35" ht="16" customHeight="1">
      <c r="A21" s="2"/>
      <c r="B21" s="2"/>
      <c r="C21" s="105"/>
      <c r="D21" s="2"/>
      <c r="E21" s="129"/>
      <c r="F21" s="129"/>
      <c r="G21" s="129"/>
      <c r="H21" s="129"/>
      <c r="I21" s="129"/>
      <c r="J21" s="129"/>
      <c r="K21" s="129"/>
      <c r="L21" s="129"/>
      <c r="M21" s="129"/>
      <c r="N21" s="129"/>
      <c r="O21" s="129"/>
      <c r="P21" s="129"/>
      <c r="Q21" s="129"/>
      <c r="R21" s="129"/>
      <c r="S21" s="129"/>
      <c r="T21" s="129"/>
      <c r="U21" s="126"/>
      <c r="V21" s="126"/>
      <c r="W21" s="126"/>
      <c r="X21" s="126"/>
      <c r="Y21" s="2"/>
      <c r="Z21" s="48"/>
    </row>
    <row r="22" spans="1:35" ht="16" customHeight="1">
      <c r="A22" s="2"/>
      <c r="B22" s="2"/>
      <c r="C22" s="105"/>
      <c r="D22" s="2"/>
      <c r="E22" s="299" t="s">
        <v>101</v>
      </c>
      <c r="F22" s="299"/>
      <c r="G22" s="299"/>
      <c r="H22" s="2"/>
      <c r="I22" s="299" t="s">
        <v>102</v>
      </c>
      <c r="J22" s="299"/>
      <c r="K22" s="299"/>
      <c r="L22" s="2"/>
      <c r="M22" s="300" t="s">
        <v>103</v>
      </c>
      <c r="N22" s="300"/>
      <c r="O22" s="300"/>
      <c r="P22" s="2"/>
      <c r="Q22" s="300" t="s">
        <v>104</v>
      </c>
      <c r="R22" s="300"/>
      <c r="S22" s="300"/>
      <c r="T22" s="2"/>
      <c r="U22" s="154" t="s">
        <v>89</v>
      </c>
      <c r="V22" s="154" t="s">
        <v>90</v>
      </c>
      <c r="W22" s="154" t="s">
        <v>91</v>
      </c>
      <c r="X22" s="154" t="s">
        <v>92</v>
      </c>
      <c r="Y22" s="2"/>
      <c r="Z22" s="48"/>
    </row>
    <row r="23" spans="1:35" ht="16" customHeight="1">
      <c r="A23" s="2"/>
      <c r="B23" s="2"/>
      <c r="C23" s="105"/>
      <c r="D23" s="2"/>
      <c r="E23" s="5" t="s">
        <v>68</v>
      </c>
      <c r="F23" s="5" t="s">
        <v>96</v>
      </c>
      <c r="G23" s="5" t="s">
        <v>97</v>
      </c>
      <c r="H23" s="2"/>
      <c r="I23" s="5" t="s">
        <v>68</v>
      </c>
      <c r="J23" s="5" t="s">
        <v>96</v>
      </c>
      <c r="K23" s="5" t="s">
        <v>97</v>
      </c>
      <c r="L23" s="2"/>
      <c r="M23" s="5" t="s">
        <v>68</v>
      </c>
      <c r="N23" s="5" t="s">
        <v>96</v>
      </c>
      <c r="O23" s="5" t="s">
        <v>97</v>
      </c>
      <c r="P23" s="2"/>
      <c r="Q23" s="5" t="s">
        <v>68</v>
      </c>
      <c r="R23" s="5" t="s">
        <v>96</v>
      </c>
      <c r="S23" s="5" t="s">
        <v>97</v>
      </c>
      <c r="T23" s="2"/>
      <c r="U23" s="295" t="s">
        <v>117</v>
      </c>
      <c r="V23" s="286"/>
      <c r="W23" s="286"/>
      <c r="X23" s="286"/>
      <c r="Y23" s="2"/>
      <c r="Z23" s="48"/>
    </row>
    <row r="24" spans="1:35" ht="16" customHeight="1">
      <c r="A24" s="2"/>
      <c r="B24" s="2"/>
      <c r="C24" s="105"/>
      <c r="D24" s="2"/>
      <c r="E24" s="141"/>
      <c r="F24" s="141"/>
      <c r="G24" s="141"/>
      <c r="H24" s="129"/>
      <c r="I24" s="141"/>
      <c r="J24" s="141"/>
      <c r="K24" s="141"/>
      <c r="L24" s="129"/>
      <c r="M24" s="141"/>
      <c r="N24" s="141"/>
      <c r="O24" s="141"/>
      <c r="P24" s="129"/>
      <c r="Q24" s="141"/>
      <c r="R24" s="141"/>
      <c r="S24" s="141"/>
      <c r="T24" s="129"/>
      <c r="U24" s="126"/>
      <c r="V24" s="126"/>
      <c r="W24" s="126"/>
      <c r="X24" s="126"/>
      <c r="Y24" s="2"/>
      <c r="Z24" s="48"/>
    </row>
    <row r="25" spans="1:35" ht="16" customHeight="1">
      <c r="A25" s="29" t="s">
        <v>10</v>
      </c>
      <c r="B25" s="29" t="s">
        <v>93</v>
      </c>
      <c r="C25" s="101">
        <f t="shared" si="4"/>
        <v>2352427</v>
      </c>
      <c r="D25" s="2"/>
      <c r="E25" s="152">
        <v>52807</v>
      </c>
      <c r="F25" s="152">
        <v>11</v>
      </c>
      <c r="G25" s="152">
        <v>3</v>
      </c>
      <c r="H25" s="10"/>
      <c r="I25" s="152">
        <v>1112313</v>
      </c>
      <c r="J25" s="152">
        <v>17</v>
      </c>
      <c r="K25" s="152">
        <v>7</v>
      </c>
      <c r="L25" s="10"/>
      <c r="M25" s="152">
        <v>1114153</v>
      </c>
      <c r="N25" s="152">
        <v>17</v>
      </c>
      <c r="O25" s="152">
        <v>7</v>
      </c>
      <c r="P25" s="10"/>
      <c r="Q25" s="152">
        <v>73154</v>
      </c>
      <c r="R25" s="152">
        <v>22</v>
      </c>
      <c r="S25" s="152">
        <v>11</v>
      </c>
      <c r="T25" s="129"/>
      <c r="U25" s="153">
        <f t="shared" ref="U25:U41" si="5">E25/C25</f>
        <v>2.2447880423069451E-2</v>
      </c>
      <c r="V25" s="153">
        <f t="shared" ref="V25:V41" si="6">I25/C25</f>
        <v>0.47283635156372544</v>
      </c>
      <c r="W25" s="153">
        <f t="shared" ref="W25:W41" si="7">M25/C25</f>
        <v>0.47361852248762659</v>
      </c>
      <c r="X25" s="153">
        <f t="shared" ref="X25:X41" si="8">Q25/C25</f>
        <v>3.1097245525578476E-2</v>
      </c>
      <c r="Y25" s="2"/>
      <c r="Z25" s="48"/>
    </row>
    <row r="26" spans="1:35" ht="16" customHeight="1">
      <c r="A26" s="22" t="s">
        <v>13</v>
      </c>
      <c r="B26" s="22" t="s">
        <v>93</v>
      </c>
      <c r="C26" s="101">
        <f t="shared" si="4"/>
        <v>2378614</v>
      </c>
      <c r="D26" s="2"/>
      <c r="E26" s="152">
        <v>53024</v>
      </c>
      <c r="F26" s="152">
        <v>10</v>
      </c>
      <c r="G26" s="152">
        <v>2</v>
      </c>
      <c r="H26" s="10"/>
      <c r="I26" s="152">
        <v>1123163</v>
      </c>
      <c r="J26" s="152">
        <v>17</v>
      </c>
      <c r="K26" s="152">
        <v>7</v>
      </c>
      <c r="L26" s="10"/>
      <c r="M26" s="152">
        <v>1126695</v>
      </c>
      <c r="N26" s="152">
        <v>17</v>
      </c>
      <c r="O26" s="152">
        <v>7</v>
      </c>
      <c r="P26" s="10"/>
      <c r="Q26" s="152">
        <v>75732</v>
      </c>
      <c r="R26" s="152">
        <v>22</v>
      </c>
      <c r="S26" s="152">
        <v>10</v>
      </c>
      <c r="T26" s="129"/>
      <c r="U26" s="153">
        <f t="shared" si="5"/>
        <v>2.2291973392908643E-2</v>
      </c>
      <c r="V26" s="153">
        <f t="shared" si="6"/>
        <v>0.4721922094127084</v>
      </c>
      <c r="W26" s="153">
        <f t="shared" si="7"/>
        <v>0.4736771077610743</v>
      </c>
      <c r="X26" s="153">
        <f t="shared" si="8"/>
        <v>3.1838709433308639E-2</v>
      </c>
      <c r="Y26" s="2"/>
      <c r="Z26" s="48"/>
    </row>
    <row r="27" spans="1:35" ht="16" customHeight="1">
      <c r="A27" s="22" t="s">
        <v>14</v>
      </c>
      <c r="B27" s="22" t="s">
        <v>93</v>
      </c>
      <c r="C27" s="101">
        <f t="shared" si="4"/>
        <v>1737691</v>
      </c>
      <c r="D27" s="2"/>
      <c r="E27" s="152">
        <v>8768</v>
      </c>
      <c r="F27" s="152">
        <v>9</v>
      </c>
      <c r="G27" s="152">
        <v>1</v>
      </c>
      <c r="H27" s="10"/>
      <c r="I27" s="152">
        <v>826339</v>
      </c>
      <c r="J27" s="152">
        <v>16</v>
      </c>
      <c r="K27" s="152">
        <v>7</v>
      </c>
      <c r="L27" s="10"/>
      <c r="M27" s="152">
        <v>827549</v>
      </c>
      <c r="N27" s="152">
        <v>16</v>
      </c>
      <c r="O27" s="152">
        <v>7</v>
      </c>
      <c r="P27" s="10"/>
      <c r="Q27" s="152">
        <v>75035</v>
      </c>
      <c r="R27" s="152">
        <v>20</v>
      </c>
      <c r="S27" s="152">
        <v>9</v>
      </c>
      <c r="T27" s="129"/>
      <c r="U27" s="153">
        <f t="shared" si="5"/>
        <v>5.0457762628683695E-3</v>
      </c>
      <c r="V27" s="153">
        <f t="shared" si="6"/>
        <v>0.47553851634151295</v>
      </c>
      <c r="W27" s="153">
        <f t="shared" si="7"/>
        <v>0.47623484267340971</v>
      </c>
      <c r="X27" s="153">
        <f t="shared" si="8"/>
        <v>4.3180864722208952E-2</v>
      </c>
      <c r="Y27" s="2"/>
      <c r="Z27" s="48"/>
    </row>
    <row r="28" spans="1:35" ht="16" customHeight="1">
      <c r="A28" s="22" t="s">
        <v>15</v>
      </c>
      <c r="B28" s="22" t="s">
        <v>93</v>
      </c>
      <c r="C28" s="101">
        <f t="shared" si="4"/>
        <v>1729099</v>
      </c>
      <c r="D28" s="2"/>
      <c r="E28" s="152">
        <v>14805</v>
      </c>
      <c r="F28" s="152">
        <v>10</v>
      </c>
      <c r="G28" s="152">
        <v>2</v>
      </c>
      <c r="H28" s="10"/>
      <c r="I28" s="152">
        <v>820076</v>
      </c>
      <c r="J28" s="152">
        <v>17</v>
      </c>
      <c r="K28" s="152">
        <v>7</v>
      </c>
      <c r="L28" s="10"/>
      <c r="M28" s="152">
        <v>823479</v>
      </c>
      <c r="N28" s="152">
        <v>17</v>
      </c>
      <c r="O28" s="152">
        <v>7</v>
      </c>
      <c r="P28" s="10"/>
      <c r="Q28" s="152">
        <v>70739</v>
      </c>
      <c r="R28" s="152">
        <v>21</v>
      </c>
      <c r="S28" s="152">
        <v>10</v>
      </c>
      <c r="T28" s="129"/>
      <c r="U28" s="153">
        <f t="shared" si="5"/>
        <v>8.5622627738492704E-3</v>
      </c>
      <c r="V28" s="153">
        <f t="shared" si="6"/>
        <v>0.47427937902919381</v>
      </c>
      <c r="W28" s="153">
        <f t="shared" si="7"/>
        <v>0.47624745604502694</v>
      </c>
      <c r="X28" s="153">
        <f t="shared" si="8"/>
        <v>4.0910902151929995E-2</v>
      </c>
      <c r="Y28" s="2"/>
      <c r="Z28" s="48"/>
    </row>
    <row r="29" spans="1:35" ht="16" customHeight="1">
      <c r="A29" s="22" t="s">
        <v>16</v>
      </c>
      <c r="B29" s="22" t="s">
        <v>93</v>
      </c>
      <c r="C29" s="101">
        <f t="shared" si="4"/>
        <v>2434378</v>
      </c>
      <c r="D29" s="2"/>
      <c r="E29" s="152">
        <v>74902</v>
      </c>
      <c r="F29" s="152">
        <v>11</v>
      </c>
      <c r="G29" s="152">
        <v>3</v>
      </c>
      <c r="H29" s="10"/>
      <c r="I29" s="158">
        <v>1140508</v>
      </c>
      <c r="J29" s="158">
        <v>18</v>
      </c>
      <c r="K29" s="158">
        <v>8</v>
      </c>
      <c r="L29" s="10"/>
      <c r="M29" s="152">
        <v>1143934</v>
      </c>
      <c r="N29" s="152">
        <v>18</v>
      </c>
      <c r="O29" s="152">
        <v>8</v>
      </c>
      <c r="P29" s="10"/>
      <c r="Q29" s="152">
        <v>75034</v>
      </c>
      <c r="R29" s="152">
        <v>23</v>
      </c>
      <c r="S29" s="152">
        <v>11</v>
      </c>
      <c r="T29" s="129"/>
      <c r="U29" s="153">
        <f t="shared" si="5"/>
        <v>3.0768434483058917E-2</v>
      </c>
      <c r="V29" s="153">
        <f t="shared" si="6"/>
        <v>0.46850078336232087</v>
      </c>
      <c r="W29" s="153">
        <f t="shared" si="7"/>
        <v>0.46990812437509705</v>
      </c>
      <c r="X29" s="153">
        <f t="shared" si="8"/>
        <v>3.0822657779523147E-2</v>
      </c>
      <c r="Y29" s="2"/>
      <c r="Z29" s="48"/>
    </row>
    <row r="30" spans="1:35" ht="16" customHeight="1">
      <c r="A30" s="22" t="s">
        <v>17</v>
      </c>
      <c r="B30" s="22" t="s">
        <v>93</v>
      </c>
      <c r="C30" s="101">
        <f t="shared" si="4"/>
        <v>2031106</v>
      </c>
      <c r="D30" s="2"/>
      <c r="E30" s="152">
        <v>91265</v>
      </c>
      <c r="F30" s="152">
        <v>11</v>
      </c>
      <c r="G30" s="152">
        <v>3</v>
      </c>
      <c r="H30" s="10"/>
      <c r="I30" s="152">
        <v>939724</v>
      </c>
      <c r="J30" s="152">
        <v>18</v>
      </c>
      <c r="K30" s="152">
        <v>8</v>
      </c>
      <c r="L30" s="10"/>
      <c r="M30" s="152">
        <v>943247</v>
      </c>
      <c r="N30" s="152">
        <v>18</v>
      </c>
      <c r="O30" s="152">
        <v>8</v>
      </c>
      <c r="P30" s="10"/>
      <c r="Q30" s="152">
        <v>56870</v>
      </c>
      <c r="R30" s="152">
        <v>24</v>
      </c>
      <c r="S30" s="152">
        <v>12</v>
      </c>
      <c r="T30" s="129"/>
      <c r="U30" s="153">
        <f t="shared" si="5"/>
        <v>4.4933646988389579E-2</v>
      </c>
      <c r="V30" s="153">
        <f t="shared" si="6"/>
        <v>0.46266615331745364</v>
      </c>
      <c r="W30" s="153">
        <f t="shared" si="7"/>
        <v>0.46440067628178933</v>
      </c>
      <c r="X30" s="153">
        <f t="shared" si="8"/>
        <v>2.7999523412367448E-2</v>
      </c>
      <c r="Y30" s="2"/>
      <c r="Z30" s="48"/>
    </row>
    <row r="31" spans="1:35" ht="16" customHeight="1">
      <c r="A31" s="22" t="s">
        <v>18</v>
      </c>
      <c r="B31" s="22" t="s">
        <v>93</v>
      </c>
      <c r="C31" s="101">
        <f t="shared" si="4"/>
        <v>2098857</v>
      </c>
      <c r="D31" s="2"/>
      <c r="E31" s="152">
        <v>80725</v>
      </c>
      <c r="F31" s="152">
        <v>11</v>
      </c>
      <c r="G31" s="152">
        <v>3</v>
      </c>
      <c r="H31" s="10"/>
      <c r="I31" s="152">
        <v>977714</v>
      </c>
      <c r="J31" s="152">
        <v>17</v>
      </c>
      <c r="K31" s="152">
        <v>7</v>
      </c>
      <c r="L31" s="10"/>
      <c r="M31" s="152">
        <v>982867</v>
      </c>
      <c r="N31" s="152">
        <v>17</v>
      </c>
      <c r="O31" s="152">
        <v>7</v>
      </c>
      <c r="P31" s="10"/>
      <c r="Q31" s="152">
        <v>57551</v>
      </c>
      <c r="R31" s="152">
        <v>23</v>
      </c>
      <c r="S31" s="152">
        <v>11</v>
      </c>
      <c r="T31" s="129"/>
      <c r="U31" s="153">
        <f t="shared" si="5"/>
        <v>3.8461410186592035E-2</v>
      </c>
      <c r="V31" s="153">
        <f t="shared" si="6"/>
        <v>0.46583164074541522</v>
      </c>
      <c r="W31" s="153">
        <f t="shared" si="7"/>
        <v>0.46828678657002359</v>
      </c>
      <c r="X31" s="153">
        <f t="shared" si="8"/>
        <v>2.7420162497969133E-2</v>
      </c>
      <c r="Y31" s="2"/>
      <c r="Z31" s="48"/>
    </row>
    <row r="32" spans="1:35" ht="16" customHeight="1">
      <c r="A32" s="22" t="s">
        <v>19</v>
      </c>
      <c r="B32" s="22" t="s">
        <v>93</v>
      </c>
      <c r="C32" s="101">
        <f t="shared" si="4"/>
        <v>1917406</v>
      </c>
      <c r="D32" s="2"/>
      <c r="E32" s="152">
        <v>50248</v>
      </c>
      <c r="F32" s="152">
        <v>11</v>
      </c>
      <c r="G32" s="152">
        <v>3</v>
      </c>
      <c r="H32" s="10"/>
      <c r="I32" s="152">
        <v>906318</v>
      </c>
      <c r="J32" s="152">
        <v>18</v>
      </c>
      <c r="K32" s="152">
        <v>8</v>
      </c>
      <c r="L32" s="10"/>
      <c r="M32" s="152">
        <v>910271</v>
      </c>
      <c r="N32" s="152">
        <v>18</v>
      </c>
      <c r="O32" s="152">
        <v>8</v>
      </c>
      <c r="P32" s="10"/>
      <c r="Q32" s="152">
        <v>50569</v>
      </c>
      <c r="R32" s="152">
        <v>24</v>
      </c>
      <c r="S32" s="152">
        <v>12</v>
      </c>
      <c r="T32" s="129"/>
      <c r="U32" s="153">
        <f t="shared" si="5"/>
        <v>2.6206239054222216E-2</v>
      </c>
      <c r="V32" s="153">
        <f t="shared" si="6"/>
        <v>0.47267923434056219</v>
      </c>
      <c r="W32" s="153">
        <f t="shared" si="7"/>
        <v>0.47474087386813224</v>
      </c>
      <c r="X32" s="153">
        <f t="shared" si="8"/>
        <v>2.6373652737083329E-2</v>
      </c>
      <c r="Y32" s="2"/>
      <c r="Z32" s="48"/>
    </row>
    <row r="33" spans="1:26" ht="16" customHeight="1">
      <c r="A33" s="22" t="s">
        <v>20</v>
      </c>
      <c r="B33" s="22" t="s">
        <v>93</v>
      </c>
      <c r="C33" s="101">
        <f t="shared" si="4"/>
        <v>2112304</v>
      </c>
      <c r="D33" s="2"/>
      <c r="E33" s="152">
        <v>75474</v>
      </c>
      <c r="F33" s="152">
        <v>10</v>
      </c>
      <c r="G33" s="152">
        <v>2</v>
      </c>
      <c r="H33" s="10"/>
      <c r="I33" s="152">
        <v>977015</v>
      </c>
      <c r="J33" s="152">
        <v>16</v>
      </c>
      <c r="K33" s="152">
        <v>7</v>
      </c>
      <c r="L33" s="10"/>
      <c r="M33" s="152">
        <v>986663</v>
      </c>
      <c r="N33" s="152">
        <v>16</v>
      </c>
      <c r="O33" s="152">
        <v>7</v>
      </c>
      <c r="P33" s="10"/>
      <c r="Q33" s="152">
        <v>73152</v>
      </c>
      <c r="R33" s="152">
        <v>20</v>
      </c>
      <c r="S33" s="152">
        <v>9</v>
      </c>
      <c r="T33" s="129"/>
      <c r="U33" s="153">
        <f t="shared" si="5"/>
        <v>3.5730652406093064E-2</v>
      </c>
      <c r="V33" s="153">
        <f t="shared" si="6"/>
        <v>0.46253522220286475</v>
      </c>
      <c r="W33" s="153">
        <f t="shared" si="7"/>
        <v>0.46710274657435674</v>
      </c>
      <c r="X33" s="153">
        <f t="shared" si="8"/>
        <v>3.4631378816685481E-2</v>
      </c>
      <c r="Y33" s="2"/>
      <c r="Z33" s="48"/>
    </row>
    <row r="34" spans="1:26" ht="16" customHeight="1">
      <c r="A34" s="22" t="s">
        <v>21</v>
      </c>
      <c r="B34" s="22" t="s">
        <v>93</v>
      </c>
      <c r="C34" s="101">
        <f t="shared" si="4"/>
        <v>2302707</v>
      </c>
      <c r="D34" s="2"/>
      <c r="E34" s="152">
        <v>23037</v>
      </c>
      <c r="F34" s="152">
        <v>9</v>
      </c>
      <c r="G34" s="152">
        <v>1</v>
      </c>
      <c r="H34" s="10"/>
      <c r="I34" s="152">
        <v>1091055</v>
      </c>
      <c r="J34" s="152">
        <v>16</v>
      </c>
      <c r="K34" s="152">
        <v>6</v>
      </c>
      <c r="L34" s="10"/>
      <c r="M34" s="152">
        <v>1101501</v>
      </c>
      <c r="N34" s="152">
        <v>16</v>
      </c>
      <c r="O34" s="152">
        <v>6</v>
      </c>
      <c r="P34" s="10"/>
      <c r="Q34" s="152">
        <v>87114</v>
      </c>
      <c r="R34" s="152">
        <v>19</v>
      </c>
      <c r="S34" s="152">
        <v>8</v>
      </c>
      <c r="T34" s="129"/>
      <c r="U34" s="153">
        <f t="shared" si="5"/>
        <v>1.0004312315896029E-2</v>
      </c>
      <c r="V34" s="153">
        <f t="shared" si="6"/>
        <v>0.47381408055822993</v>
      </c>
      <c r="W34" s="153">
        <f t="shared" si="7"/>
        <v>0.4783504805431173</v>
      </c>
      <c r="X34" s="153">
        <f t="shared" si="8"/>
        <v>3.7831126582756731E-2</v>
      </c>
      <c r="Y34" s="2"/>
      <c r="Z34" s="48"/>
    </row>
    <row r="35" spans="1:26" ht="16" customHeight="1">
      <c r="A35" s="22" t="s">
        <v>22</v>
      </c>
      <c r="B35" s="22" t="s">
        <v>93</v>
      </c>
      <c r="C35" s="101">
        <f t="shared" si="4"/>
        <v>2435421</v>
      </c>
      <c r="D35" s="2"/>
      <c r="E35" s="152">
        <v>31361</v>
      </c>
      <c r="F35" s="152">
        <v>10</v>
      </c>
      <c r="G35" s="152">
        <v>2</v>
      </c>
      <c r="H35" s="10"/>
      <c r="I35" s="152">
        <v>1149505</v>
      </c>
      <c r="J35" s="152">
        <v>15</v>
      </c>
      <c r="K35" s="152">
        <v>6</v>
      </c>
      <c r="L35" s="10"/>
      <c r="M35" s="152">
        <v>1152239</v>
      </c>
      <c r="N35" s="152">
        <v>15</v>
      </c>
      <c r="O35" s="152">
        <v>6</v>
      </c>
      <c r="P35" s="10"/>
      <c r="Q35" s="152">
        <v>102316</v>
      </c>
      <c r="R35" s="152">
        <v>17</v>
      </c>
      <c r="S35" s="152">
        <v>7</v>
      </c>
      <c r="T35" s="129"/>
      <c r="U35" s="153">
        <f t="shared" si="5"/>
        <v>1.2877034401854956E-2</v>
      </c>
      <c r="V35" s="153">
        <f t="shared" si="6"/>
        <v>0.47199436976194259</v>
      </c>
      <c r="W35" s="153">
        <f t="shared" si="7"/>
        <v>0.47311696827776389</v>
      </c>
      <c r="X35" s="153">
        <f t="shared" si="8"/>
        <v>4.2011627558438562E-2</v>
      </c>
      <c r="Y35" s="2"/>
      <c r="Z35" s="48"/>
    </row>
    <row r="36" spans="1:26" ht="16" customHeight="1">
      <c r="A36" s="22" t="s">
        <v>23</v>
      </c>
      <c r="B36" s="22" t="s">
        <v>93</v>
      </c>
      <c r="C36" s="101">
        <f t="shared" si="4"/>
        <v>2577521</v>
      </c>
      <c r="D36" s="2"/>
      <c r="E36" s="152">
        <v>81764</v>
      </c>
      <c r="F36" s="152">
        <v>11</v>
      </c>
      <c r="G36" s="152">
        <v>3</v>
      </c>
      <c r="H36" s="10"/>
      <c r="I36" s="152">
        <v>1194818</v>
      </c>
      <c r="J36" s="152">
        <v>17</v>
      </c>
      <c r="K36" s="152">
        <v>7</v>
      </c>
      <c r="L36" s="10"/>
      <c r="M36" s="152">
        <v>1198920</v>
      </c>
      <c r="N36" s="152">
        <v>17</v>
      </c>
      <c r="O36" s="152">
        <v>7</v>
      </c>
      <c r="P36" s="10"/>
      <c r="Q36" s="152">
        <v>102019</v>
      </c>
      <c r="R36" s="152">
        <v>20</v>
      </c>
      <c r="S36" s="152">
        <v>9</v>
      </c>
      <c r="T36" s="129"/>
      <c r="U36" s="153">
        <f t="shared" si="5"/>
        <v>3.172195299281752E-2</v>
      </c>
      <c r="V36" s="153">
        <f t="shared" si="6"/>
        <v>0.46355315824778925</v>
      </c>
      <c r="W36" s="153">
        <f t="shared" si="7"/>
        <v>0.46514460987902717</v>
      </c>
      <c r="X36" s="153">
        <f t="shared" si="8"/>
        <v>3.9580278880366054E-2</v>
      </c>
      <c r="Y36" s="2"/>
      <c r="Z36" s="48"/>
    </row>
    <row r="37" spans="1:26" ht="16" customHeight="1">
      <c r="A37" s="22" t="s">
        <v>24</v>
      </c>
      <c r="B37" s="22" t="s">
        <v>93</v>
      </c>
      <c r="C37" s="101">
        <f t="shared" si="4"/>
        <v>2509778</v>
      </c>
      <c r="D37" s="2"/>
      <c r="E37" s="152">
        <v>37258</v>
      </c>
      <c r="F37" s="152">
        <v>10</v>
      </c>
      <c r="G37" s="152">
        <v>2</v>
      </c>
      <c r="H37" s="10"/>
      <c r="I37" s="152">
        <v>1186208</v>
      </c>
      <c r="J37" s="152">
        <v>16</v>
      </c>
      <c r="K37" s="152">
        <v>6</v>
      </c>
      <c r="L37" s="10"/>
      <c r="M37" s="152">
        <v>1190486</v>
      </c>
      <c r="N37" s="152">
        <v>16</v>
      </c>
      <c r="O37" s="152">
        <v>6</v>
      </c>
      <c r="P37" s="10"/>
      <c r="Q37" s="152">
        <v>95826</v>
      </c>
      <c r="R37" s="152">
        <v>18</v>
      </c>
      <c r="S37" s="152">
        <v>8</v>
      </c>
      <c r="T37" s="129"/>
      <c r="U37" s="153">
        <f t="shared" si="5"/>
        <v>1.4845137697437781E-2</v>
      </c>
      <c r="V37" s="153">
        <f t="shared" si="6"/>
        <v>0.47263463142955275</v>
      </c>
      <c r="W37" s="153">
        <f t="shared" si="7"/>
        <v>0.47433916465918502</v>
      </c>
      <c r="X37" s="153">
        <f t="shared" si="8"/>
        <v>3.8181066213824492E-2</v>
      </c>
      <c r="Y37" s="2"/>
      <c r="Z37" s="48"/>
    </row>
    <row r="38" spans="1:26" ht="16" customHeight="1">
      <c r="A38" s="22" t="s">
        <v>25</v>
      </c>
      <c r="B38" s="22" t="s">
        <v>93</v>
      </c>
      <c r="C38" s="101">
        <f t="shared" si="4"/>
        <v>2213892</v>
      </c>
      <c r="D38" s="2"/>
      <c r="E38" s="152">
        <v>36724</v>
      </c>
      <c r="F38" s="152">
        <v>10</v>
      </c>
      <c r="G38" s="152">
        <v>2</v>
      </c>
      <c r="H38" s="10"/>
      <c r="I38" s="152">
        <v>1041699</v>
      </c>
      <c r="J38" s="152">
        <v>16</v>
      </c>
      <c r="K38" s="152">
        <v>6</v>
      </c>
      <c r="L38" s="10"/>
      <c r="M38" s="152">
        <v>1043269</v>
      </c>
      <c r="N38" s="152">
        <v>16</v>
      </c>
      <c r="O38" s="152">
        <v>7</v>
      </c>
      <c r="P38" s="10"/>
      <c r="Q38" s="152">
        <v>92200</v>
      </c>
      <c r="R38" s="152">
        <v>19</v>
      </c>
      <c r="S38" s="152">
        <v>8</v>
      </c>
      <c r="T38" s="129"/>
      <c r="U38" s="153">
        <f t="shared" si="5"/>
        <v>1.6587981708231475E-2</v>
      </c>
      <c r="V38" s="153">
        <f t="shared" si="6"/>
        <v>0.47052837265774483</v>
      </c>
      <c r="W38" s="153">
        <f t="shared" si="7"/>
        <v>0.47123753100873939</v>
      </c>
      <c r="X38" s="153">
        <f t="shared" si="8"/>
        <v>4.1646114625284343E-2</v>
      </c>
      <c r="Y38" s="2"/>
      <c r="Z38" s="48"/>
    </row>
    <row r="39" spans="1:26" ht="16" customHeight="1">
      <c r="A39" s="22" t="s">
        <v>26</v>
      </c>
      <c r="B39" s="22" t="s">
        <v>93</v>
      </c>
      <c r="C39" s="101">
        <f t="shared" si="4"/>
        <v>2185811</v>
      </c>
      <c r="D39" s="2"/>
      <c r="E39" s="152">
        <v>28651</v>
      </c>
      <c r="F39" s="152">
        <v>10</v>
      </c>
      <c r="G39" s="152">
        <v>2</v>
      </c>
      <c r="H39" s="10"/>
      <c r="I39" s="152">
        <v>1032688</v>
      </c>
      <c r="J39" s="152">
        <v>16</v>
      </c>
      <c r="K39" s="152">
        <v>6</v>
      </c>
      <c r="L39" s="10"/>
      <c r="M39" s="152">
        <v>1035616</v>
      </c>
      <c r="N39" s="152">
        <v>16</v>
      </c>
      <c r="O39" s="152">
        <v>7</v>
      </c>
      <c r="P39" s="10"/>
      <c r="Q39" s="152">
        <v>88856</v>
      </c>
      <c r="R39" s="152">
        <v>18</v>
      </c>
      <c r="S39" s="152">
        <v>8</v>
      </c>
      <c r="T39" s="129"/>
      <c r="U39" s="153">
        <f t="shared" si="5"/>
        <v>1.3107720658373482E-2</v>
      </c>
      <c r="V39" s="153">
        <f t="shared" si="6"/>
        <v>0.4724507288141564</v>
      </c>
      <c r="W39" s="153">
        <f t="shared" si="7"/>
        <v>0.47379027738445822</v>
      </c>
      <c r="X39" s="153">
        <f t="shared" si="8"/>
        <v>4.065127314301191E-2</v>
      </c>
      <c r="Y39" s="2"/>
      <c r="Z39" s="48"/>
    </row>
    <row r="40" spans="1:26" ht="16" customHeight="1">
      <c r="A40" s="22" t="s">
        <v>27</v>
      </c>
      <c r="B40" s="22" t="s">
        <v>93</v>
      </c>
      <c r="C40" s="101">
        <f t="shared" si="4"/>
        <v>2348065</v>
      </c>
      <c r="D40" s="2"/>
      <c r="E40" s="152">
        <v>34121</v>
      </c>
      <c r="F40" s="152">
        <v>10</v>
      </c>
      <c r="G40" s="152">
        <v>2</v>
      </c>
      <c r="H40" s="10"/>
      <c r="I40" s="152">
        <v>1107580</v>
      </c>
      <c r="J40" s="152">
        <v>16</v>
      </c>
      <c r="K40" s="152">
        <v>6</v>
      </c>
      <c r="L40" s="10"/>
      <c r="M40" s="152">
        <v>1110495</v>
      </c>
      <c r="N40" s="152">
        <v>16</v>
      </c>
      <c r="O40" s="152">
        <v>6</v>
      </c>
      <c r="P40" s="10"/>
      <c r="Q40" s="152">
        <v>95869</v>
      </c>
      <c r="R40" s="152">
        <v>18</v>
      </c>
      <c r="S40" s="152">
        <v>8</v>
      </c>
      <c r="T40" s="129"/>
      <c r="U40" s="153">
        <f t="shared" si="5"/>
        <v>1.4531539799792595E-2</v>
      </c>
      <c r="V40" s="153">
        <f t="shared" si="6"/>
        <v>0.47169903729240886</v>
      </c>
      <c r="W40" s="153">
        <f t="shared" si="7"/>
        <v>0.47294048503767994</v>
      </c>
      <c r="X40" s="153">
        <f t="shared" si="8"/>
        <v>4.0828937870118584E-2</v>
      </c>
      <c r="Y40" s="2"/>
      <c r="Z40" s="48"/>
    </row>
    <row r="41" spans="1:26" ht="16" customHeight="1">
      <c r="A41" s="22" t="s">
        <v>28</v>
      </c>
      <c r="B41" s="22" t="s">
        <v>93</v>
      </c>
      <c r="C41" s="101">
        <f t="shared" si="4"/>
        <v>1907813</v>
      </c>
      <c r="D41" s="2"/>
      <c r="E41" s="152">
        <v>40574</v>
      </c>
      <c r="F41" s="152">
        <v>11</v>
      </c>
      <c r="G41" s="152">
        <v>3</v>
      </c>
      <c r="H41" s="10"/>
      <c r="I41" s="152">
        <v>893483</v>
      </c>
      <c r="J41" s="152">
        <v>16</v>
      </c>
      <c r="K41" s="152">
        <v>7</v>
      </c>
      <c r="L41" s="10"/>
      <c r="M41" s="152">
        <v>898744</v>
      </c>
      <c r="N41" s="152">
        <v>17</v>
      </c>
      <c r="O41" s="152">
        <v>7</v>
      </c>
      <c r="P41" s="10"/>
      <c r="Q41" s="152">
        <v>75012</v>
      </c>
      <c r="R41" s="152">
        <v>20</v>
      </c>
      <c r="S41" s="152">
        <v>9</v>
      </c>
      <c r="T41" s="129"/>
      <c r="U41" s="153">
        <f t="shared" si="5"/>
        <v>2.1267283533553866E-2</v>
      </c>
      <c r="V41" s="153">
        <f t="shared" si="6"/>
        <v>0.46832839486888916</v>
      </c>
      <c r="W41" s="153">
        <f t="shared" si="7"/>
        <v>0.47108600266378309</v>
      </c>
      <c r="X41" s="153">
        <f t="shared" si="8"/>
        <v>3.931831893377391E-2</v>
      </c>
      <c r="Y41" s="2"/>
      <c r="Z41" s="48"/>
    </row>
    <row r="42" spans="1:26" ht="16" customHeight="1">
      <c r="A42" s="2"/>
      <c r="B42" s="2"/>
      <c r="C42" s="105"/>
      <c r="D42" s="2"/>
      <c r="E42" s="129"/>
      <c r="F42" s="129"/>
      <c r="G42" s="129"/>
      <c r="H42" s="129"/>
      <c r="I42" s="129"/>
      <c r="J42" s="129"/>
      <c r="K42" s="129"/>
      <c r="L42" s="129"/>
      <c r="M42" s="129"/>
      <c r="N42" s="129"/>
      <c r="O42" s="129"/>
      <c r="P42" s="129"/>
      <c r="Q42" s="129"/>
      <c r="R42" s="129"/>
      <c r="S42" s="129"/>
      <c r="T42" s="129"/>
      <c r="U42" s="126"/>
      <c r="V42" s="126"/>
      <c r="W42" s="126"/>
      <c r="X42" s="126"/>
      <c r="Y42" s="2"/>
      <c r="Z42" s="48"/>
    </row>
    <row r="43" spans="1:26" ht="16" customHeight="1">
      <c r="A43" s="2"/>
      <c r="B43" s="2"/>
      <c r="C43" s="105"/>
      <c r="D43" s="2"/>
      <c r="E43" s="298" t="s">
        <v>105</v>
      </c>
      <c r="F43" s="298"/>
      <c r="G43" s="298"/>
      <c r="H43" s="2"/>
      <c r="I43" s="298" t="s">
        <v>106</v>
      </c>
      <c r="J43" s="298"/>
      <c r="K43" s="298"/>
      <c r="L43" s="2"/>
      <c r="M43" s="298" t="s">
        <v>107</v>
      </c>
      <c r="N43" s="298"/>
      <c r="O43" s="298"/>
      <c r="P43" s="2"/>
      <c r="Q43" s="298" t="s">
        <v>108</v>
      </c>
      <c r="R43" s="298"/>
      <c r="S43" s="298"/>
      <c r="T43" s="2"/>
      <c r="U43" s="155" t="s">
        <v>89</v>
      </c>
      <c r="V43" s="155" t="s">
        <v>90</v>
      </c>
      <c r="W43" s="155" t="s">
        <v>91</v>
      </c>
      <c r="X43" s="155" t="s">
        <v>92</v>
      </c>
      <c r="Y43" s="2"/>
      <c r="Z43" s="48"/>
    </row>
    <row r="44" spans="1:26" ht="16" customHeight="1">
      <c r="A44" s="2"/>
      <c r="B44" s="2"/>
      <c r="C44" s="105"/>
      <c r="D44" s="2"/>
      <c r="E44" s="5" t="s">
        <v>68</v>
      </c>
      <c r="F44" s="5" t="s">
        <v>96</v>
      </c>
      <c r="G44" s="5" t="s">
        <v>97</v>
      </c>
      <c r="H44" s="2"/>
      <c r="I44" s="5" t="s">
        <v>68</v>
      </c>
      <c r="J44" s="5" t="s">
        <v>96</v>
      </c>
      <c r="K44" s="5" t="s">
        <v>97</v>
      </c>
      <c r="L44" s="2"/>
      <c r="M44" s="5" t="s">
        <v>68</v>
      </c>
      <c r="N44" s="5" t="s">
        <v>96</v>
      </c>
      <c r="O44" s="5" t="s">
        <v>97</v>
      </c>
      <c r="P44" s="2"/>
      <c r="Q44" s="5" t="s">
        <v>68</v>
      </c>
      <c r="R44" s="5" t="s">
        <v>96</v>
      </c>
      <c r="S44" s="5" t="s">
        <v>97</v>
      </c>
      <c r="T44" s="2"/>
      <c r="U44" s="295" t="s">
        <v>117</v>
      </c>
      <c r="V44" s="286"/>
      <c r="W44" s="286"/>
      <c r="X44" s="286"/>
      <c r="Y44" s="2"/>
      <c r="Z44" s="48"/>
    </row>
    <row r="45" spans="1:26" ht="16" customHeight="1">
      <c r="A45" s="2"/>
      <c r="B45" s="2"/>
      <c r="C45" s="105"/>
      <c r="D45" s="2"/>
      <c r="E45" s="129"/>
      <c r="F45" s="129"/>
      <c r="G45" s="129"/>
      <c r="H45" s="129"/>
      <c r="I45" s="129"/>
      <c r="J45" s="129"/>
      <c r="K45" s="129"/>
      <c r="L45" s="129"/>
      <c r="M45" s="129"/>
      <c r="N45" s="129"/>
      <c r="O45" s="129"/>
      <c r="P45" s="129"/>
      <c r="Q45" s="129"/>
      <c r="R45" s="129"/>
      <c r="S45" s="129"/>
      <c r="T45" s="129"/>
      <c r="U45" s="126"/>
      <c r="V45" s="126"/>
      <c r="W45" s="126"/>
      <c r="X45" s="126"/>
      <c r="Y45" s="2"/>
      <c r="Z45" s="48"/>
    </row>
    <row r="46" spans="1:26" ht="16" customHeight="1">
      <c r="A46" s="29" t="s">
        <v>10</v>
      </c>
      <c r="B46" s="29" t="s">
        <v>93</v>
      </c>
      <c r="C46" s="102">
        <f t="shared" si="4"/>
        <v>2352427</v>
      </c>
      <c r="D46" s="2"/>
      <c r="E46" s="152">
        <v>52807</v>
      </c>
      <c r="F46" s="152">
        <v>11</v>
      </c>
      <c r="G46" s="152">
        <v>3</v>
      </c>
      <c r="H46" s="10"/>
      <c r="I46" s="152">
        <v>1116042</v>
      </c>
      <c r="J46" s="152">
        <v>17</v>
      </c>
      <c r="K46" s="152">
        <v>7</v>
      </c>
      <c r="L46" s="10"/>
      <c r="M46" s="152">
        <v>1110424</v>
      </c>
      <c r="N46" s="152">
        <v>17</v>
      </c>
      <c r="O46" s="152">
        <v>7</v>
      </c>
      <c r="P46" s="10"/>
      <c r="Q46" s="152">
        <v>73154</v>
      </c>
      <c r="R46" s="152">
        <v>22</v>
      </c>
      <c r="S46" s="152">
        <v>11</v>
      </c>
      <c r="T46" s="129"/>
      <c r="U46" s="153">
        <f t="shared" ref="U46:U62" si="9">E46/C46</f>
        <v>2.2447880423069451E-2</v>
      </c>
      <c r="V46" s="153">
        <f t="shared" ref="V46:V62" si="10">I46/C46</f>
        <v>0.47442152296330553</v>
      </c>
      <c r="W46" s="153">
        <f t="shared" ref="W46:W62" si="11">M46/C46</f>
        <v>0.4720333510880465</v>
      </c>
      <c r="X46" s="153">
        <f t="shared" ref="X46:X62" si="12">Q46/C46</f>
        <v>3.1097245525578476E-2</v>
      </c>
      <c r="Y46" s="2"/>
      <c r="Z46" s="48"/>
    </row>
    <row r="47" spans="1:26" ht="16" customHeight="1">
      <c r="A47" s="22" t="s">
        <v>13</v>
      </c>
      <c r="B47" s="22" t="s">
        <v>93</v>
      </c>
      <c r="C47" s="102">
        <f t="shared" si="4"/>
        <v>2378614</v>
      </c>
      <c r="D47" s="2"/>
      <c r="E47" s="152">
        <v>53024</v>
      </c>
      <c r="F47" s="152">
        <v>10</v>
      </c>
      <c r="G47" s="152">
        <v>2</v>
      </c>
      <c r="H47" s="10"/>
      <c r="I47" s="152">
        <v>1125533</v>
      </c>
      <c r="J47" s="152">
        <v>17</v>
      </c>
      <c r="K47" s="152">
        <v>7</v>
      </c>
      <c r="L47" s="10"/>
      <c r="M47" s="152">
        <v>1124325</v>
      </c>
      <c r="N47" s="152">
        <v>17</v>
      </c>
      <c r="O47" s="152">
        <v>7</v>
      </c>
      <c r="P47" s="10"/>
      <c r="Q47" s="152">
        <v>75732</v>
      </c>
      <c r="R47" s="152">
        <v>22</v>
      </c>
      <c r="S47" s="152">
        <v>10</v>
      </c>
      <c r="T47" s="129"/>
      <c r="U47" s="153">
        <f t="shared" si="9"/>
        <v>2.2291973392908643E-2</v>
      </c>
      <c r="V47" s="153">
        <f t="shared" si="10"/>
        <v>0.47318858797602303</v>
      </c>
      <c r="W47" s="153">
        <f t="shared" si="11"/>
        <v>0.47268072919775972</v>
      </c>
      <c r="X47" s="153">
        <f t="shared" si="12"/>
        <v>3.1838709433308639E-2</v>
      </c>
      <c r="Y47" s="2"/>
      <c r="Z47" s="48"/>
    </row>
    <row r="48" spans="1:26" ht="16" customHeight="1">
      <c r="A48" s="22" t="s">
        <v>14</v>
      </c>
      <c r="B48" s="22" t="s">
        <v>93</v>
      </c>
      <c r="C48" s="102">
        <f t="shared" si="4"/>
        <v>1737691</v>
      </c>
      <c r="D48" s="2"/>
      <c r="E48" s="152">
        <v>8768</v>
      </c>
      <c r="F48" s="152">
        <v>9</v>
      </c>
      <c r="G48" s="152">
        <v>1</v>
      </c>
      <c r="H48" s="10"/>
      <c r="I48" s="152">
        <v>826793</v>
      </c>
      <c r="J48" s="152">
        <v>16</v>
      </c>
      <c r="K48" s="152">
        <v>7</v>
      </c>
      <c r="L48" s="10"/>
      <c r="M48" s="152">
        <v>827095</v>
      </c>
      <c r="N48" s="152">
        <v>16</v>
      </c>
      <c r="O48" s="152">
        <v>7</v>
      </c>
      <c r="P48" s="10"/>
      <c r="Q48" s="152">
        <v>75035</v>
      </c>
      <c r="R48" s="152">
        <v>20</v>
      </c>
      <c r="S48" s="152">
        <v>9</v>
      </c>
      <c r="T48" s="129"/>
      <c r="U48" s="153">
        <f t="shared" si="9"/>
        <v>5.0457762628683695E-3</v>
      </c>
      <c r="V48" s="153">
        <f t="shared" si="10"/>
        <v>0.47579978258505107</v>
      </c>
      <c r="W48" s="153">
        <f t="shared" si="11"/>
        <v>0.47597357642987159</v>
      </c>
      <c r="X48" s="153">
        <f t="shared" si="12"/>
        <v>4.3180864722208952E-2</v>
      </c>
      <c r="Y48" s="2"/>
      <c r="Z48" s="48"/>
    </row>
    <row r="49" spans="1:26" ht="16" customHeight="1">
      <c r="A49" s="22" t="s">
        <v>15</v>
      </c>
      <c r="B49" s="22" t="s">
        <v>93</v>
      </c>
      <c r="C49" s="102">
        <f t="shared" si="4"/>
        <v>1729099</v>
      </c>
      <c r="D49" s="2"/>
      <c r="E49" s="152">
        <v>14805</v>
      </c>
      <c r="F49" s="152">
        <v>10</v>
      </c>
      <c r="G49" s="152">
        <v>2</v>
      </c>
      <c r="H49" s="10"/>
      <c r="I49" s="152">
        <v>822638</v>
      </c>
      <c r="J49" s="152">
        <v>17</v>
      </c>
      <c r="K49" s="152">
        <v>7</v>
      </c>
      <c r="L49" s="10"/>
      <c r="M49" s="152">
        <v>820917</v>
      </c>
      <c r="N49" s="152">
        <v>17</v>
      </c>
      <c r="O49" s="152">
        <v>7</v>
      </c>
      <c r="P49" s="10"/>
      <c r="Q49" s="152">
        <v>70739</v>
      </c>
      <c r="R49" s="152">
        <v>21</v>
      </c>
      <c r="S49" s="152">
        <v>10</v>
      </c>
      <c r="T49" s="129"/>
      <c r="U49" s="153">
        <f t="shared" si="9"/>
        <v>8.5622627738492704E-3</v>
      </c>
      <c r="V49" s="153">
        <f t="shared" si="10"/>
        <v>0.47576107556594505</v>
      </c>
      <c r="W49" s="153">
        <f t="shared" si="11"/>
        <v>0.47476575950827571</v>
      </c>
      <c r="X49" s="153">
        <f t="shared" si="12"/>
        <v>4.0910902151929995E-2</v>
      </c>
      <c r="Y49" s="2"/>
      <c r="Z49" s="48"/>
    </row>
    <row r="50" spans="1:26" ht="16" customHeight="1">
      <c r="A50" s="22" t="s">
        <v>16</v>
      </c>
      <c r="B50" s="22" t="s">
        <v>93</v>
      </c>
      <c r="C50" s="102">
        <f t="shared" si="4"/>
        <v>2434378</v>
      </c>
      <c r="D50" s="2"/>
      <c r="E50" s="152">
        <v>74902</v>
      </c>
      <c r="F50" s="152">
        <v>11</v>
      </c>
      <c r="G50" s="152">
        <v>3</v>
      </c>
      <c r="H50" s="10"/>
      <c r="I50" s="158">
        <v>1149254</v>
      </c>
      <c r="J50" s="158">
        <v>18</v>
      </c>
      <c r="K50" s="158">
        <v>8</v>
      </c>
      <c r="L50" s="10"/>
      <c r="M50" s="152">
        <v>1135188</v>
      </c>
      <c r="N50" s="152">
        <v>18</v>
      </c>
      <c r="O50" s="152">
        <v>8</v>
      </c>
      <c r="P50" s="10"/>
      <c r="Q50" s="152">
        <v>75034</v>
      </c>
      <c r="R50" s="152">
        <v>23</v>
      </c>
      <c r="S50" s="152">
        <v>11</v>
      </c>
      <c r="T50" s="129"/>
      <c r="U50" s="153">
        <f t="shared" si="9"/>
        <v>3.0768434483058917E-2</v>
      </c>
      <c r="V50" s="153">
        <f t="shared" si="10"/>
        <v>0.47209348753562513</v>
      </c>
      <c r="W50" s="153">
        <f t="shared" si="11"/>
        <v>0.46631542020179284</v>
      </c>
      <c r="X50" s="153">
        <f t="shared" si="12"/>
        <v>3.0822657779523147E-2</v>
      </c>
      <c r="Y50" s="2"/>
      <c r="Z50" s="48"/>
    </row>
    <row r="51" spans="1:26" ht="16" customHeight="1">
      <c r="A51" s="22" t="s">
        <v>17</v>
      </c>
      <c r="B51" s="22" t="s">
        <v>93</v>
      </c>
      <c r="C51" s="102">
        <f t="shared" si="4"/>
        <v>2031106</v>
      </c>
      <c r="D51" s="2"/>
      <c r="E51" s="152">
        <v>91265</v>
      </c>
      <c r="F51" s="152">
        <v>11</v>
      </c>
      <c r="G51" s="152">
        <v>3</v>
      </c>
      <c r="H51" s="10"/>
      <c r="I51" s="152">
        <v>946570</v>
      </c>
      <c r="J51" s="152">
        <v>18</v>
      </c>
      <c r="K51" s="152">
        <v>8</v>
      </c>
      <c r="L51" s="10"/>
      <c r="M51" s="152">
        <v>936401</v>
      </c>
      <c r="N51" s="152">
        <v>18</v>
      </c>
      <c r="O51" s="152">
        <v>8</v>
      </c>
      <c r="P51" s="10"/>
      <c r="Q51" s="152">
        <v>56870</v>
      </c>
      <c r="R51" s="152">
        <v>24</v>
      </c>
      <c r="S51" s="152">
        <v>12</v>
      </c>
      <c r="T51" s="129"/>
      <c r="U51" s="153">
        <f t="shared" si="9"/>
        <v>4.4933646988389579E-2</v>
      </c>
      <c r="V51" s="153">
        <f t="shared" si="10"/>
        <v>0.46603673072700291</v>
      </c>
      <c r="W51" s="153">
        <f t="shared" si="11"/>
        <v>0.46103009887224006</v>
      </c>
      <c r="X51" s="153">
        <f t="shared" si="12"/>
        <v>2.7999523412367448E-2</v>
      </c>
      <c r="Y51" s="2"/>
      <c r="Z51" s="48"/>
    </row>
    <row r="52" spans="1:26" ht="16" customHeight="1">
      <c r="A52" s="22" t="s">
        <v>18</v>
      </c>
      <c r="B52" s="22" t="s">
        <v>93</v>
      </c>
      <c r="C52" s="102">
        <f t="shared" si="4"/>
        <v>2098857</v>
      </c>
      <c r="D52" s="2"/>
      <c r="E52" s="152">
        <v>80725</v>
      </c>
      <c r="F52" s="152">
        <v>11</v>
      </c>
      <c r="G52" s="152">
        <v>3</v>
      </c>
      <c r="H52" s="10"/>
      <c r="I52" s="152">
        <v>984434</v>
      </c>
      <c r="J52" s="152">
        <v>17</v>
      </c>
      <c r="K52" s="152">
        <v>7</v>
      </c>
      <c r="L52" s="10"/>
      <c r="M52" s="152">
        <v>976147</v>
      </c>
      <c r="N52" s="152">
        <v>17</v>
      </c>
      <c r="O52" s="152">
        <v>7</v>
      </c>
      <c r="P52" s="10"/>
      <c r="Q52" s="152">
        <v>57551</v>
      </c>
      <c r="R52" s="152">
        <v>23</v>
      </c>
      <c r="S52" s="152">
        <v>11</v>
      </c>
      <c r="T52" s="129"/>
      <c r="U52" s="153">
        <f t="shared" si="9"/>
        <v>3.8461410186592035E-2</v>
      </c>
      <c r="V52" s="153">
        <f t="shared" si="10"/>
        <v>0.46903338340820744</v>
      </c>
      <c r="W52" s="153">
        <f t="shared" si="11"/>
        <v>0.46508504390723143</v>
      </c>
      <c r="X52" s="153">
        <f t="shared" si="12"/>
        <v>2.7420162497969133E-2</v>
      </c>
      <c r="Y52" s="2"/>
      <c r="Z52" s="48"/>
    </row>
    <row r="53" spans="1:26" ht="16" customHeight="1">
      <c r="A53" s="22" t="s">
        <v>19</v>
      </c>
      <c r="B53" s="22" t="s">
        <v>93</v>
      </c>
      <c r="C53" s="102">
        <f t="shared" si="4"/>
        <v>1917406</v>
      </c>
      <c r="D53" s="2"/>
      <c r="E53" s="152">
        <v>50248</v>
      </c>
      <c r="F53" s="152">
        <v>11</v>
      </c>
      <c r="G53" s="152">
        <v>3</v>
      </c>
      <c r="H53" s="10"/>
      <c r="I53" s="152">
        <v>912896</v>
      </c>
      <c r="J53" s="152">
        <v>18</v>
      </c>
      <c r="K53" s="152">
        <v>8</v>
      </c>
      <c r="L53" s="10"/>
      <c r="M53" s="152">
        <v>903693</v>
      </c>
      <c r="N53" s="152">
        <v>18</v>
      </c>
      <c r="O53" s="152">
        <v>8</v>
      </c>
      <c r="P53" s="10"/>
      <c r="Q53" s="152">
        <v>50569</v>
      </c>
      <c r="R53" s="152">
        <v>24</v>
      </c>
      <c r="S53" s="152">
        <v>12</v>
      </c>
      <c r="T53" s="129"/>
      <c r="U53" s="153">
        <f t="shared" si="9"/>
        <v>2.6206239054222216E-2</v>
      </c>
      <c r="V53" s="153">
        <f t="shared" si="10"/>
        <v>0.47610991099433297</v>
      </c>
      <c r="W53" s="153">
        <f t="shared" si="11"/>
        <v>0.47131019721436146</v>
      </c>
      <c r="X53" s="153">
        <f t="shared" si="12"/>
        <v>2.6373652737083329E-2</v>
      </c>
      <c r="Y53" s="2"/>
      <c r="Z53" s="48"/>
    </row>
    <row r="54" spans="1:26" ht="16" customHeight="1">
      <c r="A54" s="22" t="s">
        <v>20</v>
      </c>
      <c r="B54" s="22" t="s">
        <v>93</v>
      </c>
      <c r="C54" s="102">
        <f t="shared" si="4"/>
        <v>2112304</v>
      </c>
      <c r="D54" s="2"/>
      <c r="E54" s="152">
        <v>75474</v>
      </c>
      <c r="F54" s="152">
        <v>10</v>
      </c>
      <c r="G54" s="152">
        <v>2</v>
      </c>
      <c r="H54" s="10"/>
      <c r="I54" s="152">
        <v>982071</v>
      </c>
      <c r="J54" s="152">
        <v>16</v>
      </c>
      <c r="K54" s="152">
        <v>7</v>
      </c>
      <c r="L54" s="10"/>
      <c r="M54" s="152">
        <v>981607</v>
      </c>
      <c r="N54" s="152">
        <v>16</v>
      </c>
      <c r="O54" s="152">
        <v>6</v>
      </c>
      <c r="P54" s="10"/>
      <c r="Q54" s="152">
        <v>73152</v>
      </c>
      <c r="R54" s="152">
        <v>20</v>
      </c>
      <c r="S54" s="152">
        <v>9</v>
      </c>
      <c r="T54" s="129"/>
      <c r="U54" s="153">
        <f t="shared" si="9"/>
        <v>3.5730652406093064E-2</v>
      </c>
      <c r="V54" s="153">
        <f t="shared" si="10"/>
        <v>0.46492881706421046</v>
      </c>
      <c r="W54" s="153">
        <f t="shared" si="11"/>
        <v>0.46470915171301103</v>
      </c>
      <c r="X54" s="153">
        <f t="shared" si="12"/>
        <v>3.4631378816685481E-2</v>
      </c>
      <c r="Y54" s="2"/>
      <c r="Z54" s="48"/>
    </row>
    <row r="55" spans="1:26" ht="16" customHeight="1">
      <c r="A55" s="22" t="s">
        <v>21</v>
      </c>
      <c r="B55" s="22" t="s">
        <v>93</v>
      </c>
      <c r="C55" s="102">
        <f t="shared" si="4"/>
        <v>2302707</v>
      </c>
      <c r="D55" s="2"/>
      <c r="E55" s="152">
        <v>23037</v>
      </c>
      <c r="F55" s="152">
        <v>9</v>
      </c>
      <c r="G55" s="152">
        <v>1</v>
      </c>
      <c r="H55" s="10"/>
      <c r="I55" s="152">
        <v>1095946</v>
      </c>
      <c r="J55" s="152">
        <v>16</v>
      </c>
      <c r="K55" s="152">
        <v>6</v>
      </c>
      <c r="L55" s="10"/>
      <c r="M55" s="152">
        <v>1096610</v>
      </c>
      <c r="N55" s="152">
        <v>16</v>
      </c>
      <c r="O55" s="152">
        <v>6</v>
      </c>
      <c r="P55" s="10"/>
      <c r="Q55" s="152">
        <v>87114</v>
      </c>
      <c r="R55" s="152">
        <v>19</v>
      </c>
      <c r="S55" s="152">
        <v>8</v>
      </c>
      <c r="T55" s="129"/>
      <c r="U55" s="153">
        <f t="shared" si="9"/>
        <v>1.0004312315896029E-2</v>
      </c>
      <c r="V55" s="153">
        <f t="shared" si="10"/>
        <v>0.47593810241598256</v>
      </c>
      <c r="W55" s="153">
        <f t="shared" si="11"/>
        <v>0.47622645868536467</v>
      </c>
      <c r="X55" s="153">
        <f t="shared" si="12"/>
        <v>3.7831126582756731E-2</v>
      </c>
      <c r="Y55" s="2"/>
      <c r="Z55" s="48"/>
    </row>
    <row r="56" spans="1:26" ht="16" customHeight="1">
      <c r="A56" s="22" t="s">
        <v>22</v>
      </c>
      <c r="B56" s="22" t="s">
        <v>93</v>
      </c>
      <c r="C56" s="102">
        <f t="shared" si="4"/>
        <v>2435421</v>
      </c>
      <c r="D56" s="2"/>
      <c r="E56" s="152">
        <v>31361</v>
      </c>
      <c r="F56" s="152">
        <v>10</v>
      </c>
      <c r="G56" s="152">
        <v>2</v>
      </c>
      <c r="H56" s="10"/>
      <c r="I56" s="152">
        <v>1149999</v>
      </c>
      <c r="J56" s="152">
        <v>15</v>
      </c>
      <c r="K56" s="152">
        <v>6</v>
      </c>
      <c r="L56" s="10"/>
      <c r="M56" s="152">
        <v>1151745</v>
      </c>
      <c r="N56" s="152">
        <v>15</v>
      </c>
      <c r="O56" s="152">
        <v>6</v>
      </c>
      <c r="P56" s="10"/>
      <c r="Q56" s="152">
        <v>102316</v>
      </c>
      <c r="R56" s="152">
        <v>17</v>
      </c>
      <c r="S56" s="152">
        <v>7</v>
      </c>
      <c r="T56" s="129"/>
      <c r="U56" s="153">
        <f t="shared" si="9"/>
        <v>1.2877034401854956E-2</v>
      </c>
      <c r="V56" s="153">
        <f t="shared" si="10"/>
        <v>0.47219720943524757</v>
      </c>
      <c r="W56" s="153">
        <f t="shared" si="11"/>
        <v>0.47291412860445892</v>
      </c>
      <c r="X56" s="153">
        <f t="shared" si="12"/>
        <v>4.2011627558438562E-2</v>
      </c>
      <c r="Y56" s="2"/>
      <c r="Z56" s="48"/>
    </row>
    <row r="57" spans="1:26" ht="16" customHeight="1">
      <c r="A57" s="22" t="s">
        <v>23</v>
      </c>
      <c r="B57" s="22" t="s">
        <v>93</v>
      </c>
      <c r="C57" s="102">
        <f t="shared" si="4"/>
        <v>2577521</v>
      </c>
      <c r="D57" s="2"/>
      <c r="E57" s="152">
        <v>81764</v>
      </c>
      <c r="F57" s="152">
        <v>11</v>
      </c>
      <c r="G57" s="152">
        <v>3</v>
      </c>
      <c r="H57" s="10"/>
      <c r="I57" s="152">
        <v>1198280</v>
      </c>
      <c r="J57" s="152">
        <v>17</v>
      </c>
      <c r="K57" s="152">
        <v>7</v>
      </c>
      <c r="L57" s="10"/>
      <c r="M57" s="152">
        <v>1195458</v>
      </c>
      <c r="N57" s="152">
        <v>17</v>
      </c>
      <c r="O57" s="152">
        <v>7</v>
      </c>
      <c r="P57" s="10"/>
      <c r="Q57" s="152">
        <v>102019</v>
      </c>
      <c r="R57" s="152">
        <v>20</v>
      </c>
      <c r="S57" s="152">
        <v>9</v>
      </c>
      <c r="T57" s="129"/>
      <c r="U57" s="153">
        <f t="shared" si="9"/>
        <v>3.172195299281752E-2</v>
      </c>
      <c r="V57" s="153">
        <f t="shared" si="10"/>
        <v>0.46489630928322212</v>
      </c>
      <c r="W57" s="153">
        <f t="shared" si="11"/>
        <v>0.46380145884359431</v>
      </c>
      <c r="X57" s="153">
        <f t="shared" si="12"/>
        <v>3.9580278880366054E-2</v>
      </c>
      <c r="Y57" s="2"/>
      <c r="Z57" s="48"/>
    </row>
    <row r="58" spans="1:26" ht="16" customHeight="1">
      <c r="A58" s="22" t="s">
        <v>24</v>
      </c>
      <c r="B58" s="22" t="s">
        <v>93</v>
      </c>
      <c r="C58" s="102">
        <f t="shared" si="4"/>
        <v>2509778</v>
      </c>
      <c r="D58" s="2"/>
      <c r="E58" s="152">
        <v>37258</v>
      </c>
      <c r="F58" s="152">
        <v>10</v>
      </c>
      <c r="G58" s="152">
        <v>2</v>
      </c>
      <c r="H58" s="10"/>
      <c r="I58" s="152">
        <v>1189353</v>
      </c>
      <c r="J58" s="152">
        <v>16</v>
      </c>
      <c r="K58" s="152">
        <v>6</v>
      </c>
      <c r="L58" s="10"/>
      <c r="M58" s="152">
        <v>1187341</v>
      </c>
      <c r="N58" s="152">
        <v>16</v>
      </c>
      <c r="O58" s="152">
        <v>6</v>
      </c>
      <c r="P58" s="10"/>
      <c r="Q58" s="152">
        <v>95826</v>
      </c>
      <c r="R58" s="152">
        <v>18</v>
      </c>
      <c r="S58" s="152">
        <v>8</v>
      </c>
      <c r="T58" s="129"/>
      <c r="U58" s="153">
        <f t="shared" si="9"/>
        <v>1.4845137697437781E-2</v>
      </c>
      <c r="V58" s="153">
        <f t="shared" si="10"/>
        <v>0.47388773030921461</v>
      </c>
      <c r="W58" s="153">
        <f t="shared" si="11"/>
        <v>0.47308606577952311</v>
      </c>
      <c r="X58" s="153">
        <f t="shared" si="12"/>
        <v>3.8181066213824492E-2</v>
      </c>
      <c r="Y58" s="2"/>
      <c r="Z58" s="48"/>
    </row>
    <row r="59" spans="1:26" ht="16" customHeight="1">
      <c r="A59" s="22" t="s">
        <v>25</v>
      </c>
      <c r="B59" s="22" t="s">
        <v>93</v>
      </c>
      <c r="C59" s="102">
        <f t="shared" si="4"/>
        <v>2213892</v>
      </c>
      <c r="D59" s="2"/>
      <c r="E59" s="152">
        <v>36724</v>
      </c>
      <c r="F59" s="152">
        <v>10</v>
      </c>
      <c r="G59" s="152">
        <v>2</v>
      </c>
      <c r="H59" s="10"/>
      <c r="I59" s="152">
        <v>1045289</v>
      </c>
      <c r="J59" s="152">
        <v>16</v>
      </c>
      <c r="K59" s="152">
        <v>7</v>
      </c>
      <c r="L59" s="10"/>
      <c r="M59" s="152">
        <v>1039679</v>
      </c>
      <c r="N59" s="152">
        <v>16</v>
      </c>
      <c r="O59" s="152">
        <v>6</v>
      </c>
      <c r="P59" s="10"/>
      <c r="Q59" s="152">
        <v>92200</v>
      </c>
      <c r="R59" s="152">
        <v>19</v>
      </c>
      <c r="S59" s="152">
        <v>8</v>
      </c>
      <c r="T59" s="129"/>
      <c r="U59" s="153">
        <f t="shared" si="9"/>
        <v>1.6587981708231475E-2</v>
      </c>
      <c r="V59" s="153">
        <f t="shared" si="10"/>
        <v>0.47214995130747117</v>
      </c>
      <c r="W59" s="153">
        <f t="shared" si="11"/>
        <v>0.46961595235901299</v>
      </c>
      <c r="X59" s="153">
        <f t="shared" si="12"/>
        <v>4.1646114625284343E-2</v>
      </c>
      <c r="Y59" s="2"/>
      <c r="Z59" s="48"/>
    </row>
    <row r="60" spans="1:26" ht="16" customHeight="1">
      <c r="A60" s="22" t="s">
        <v>26</v>
      </c>
      <c r="B60" s="22" t="s">
        <v>93</v>
      </c>
      <c r="C60" s="102">
        <f t="shared" si="4"/>
        <v>2185811</v>
      </c>
      <c r="D60" s="2"/>
      <c r="E60" s="152">
        <v>28651</v>
      </c>
      <c r="F60" s="152">
        <v>10</v>
      </c>
      <c r="G60" s="152">
        <v>2</v>
      </c>
      <c r="H60" s="10"/>
      <c r="I60" s="152">
        <v>1035301</v>
      </c>
      <c r="J60" s="152">
        <v>16</v>
      </c>
      <c r="K60" s="152">
        <v>6</v>
      </c>
      <c r="L60" s="10"/>
      <c r="M60" s="152">
        <v>1033003</v>
      </c>
      <c r="N60" s="152">
        <v>16</v>
      </c>
      <c r="O60" s="152">
        <v>6</v>
      </c>
      <c r="P60" s="10"/>
      <c r="Q60" s="152">
        <v>88856</v>
      </c>
      <c r="R60" s="152">
        <v>18</v>
      </c>
      <c r="S60" s="152">
        <v>8</v>
      </c>
      <c r="T60" s="129"/>
      <c r="U60" s="153">
        <f t="shared" si="9"/>
        <v>1.3107720658373482E-2</v>
      </c>
      <c r="V60" s="153">
        <f t="shared" si="10"/>
        <v>0.47364616611408761</v>
      </c>
      <c r="W60" s="153">
        <f t="shared" si="11"/>
        <v>0.47259484008452696</v>
      </c>
      <c r="X60" s="153">
        <f t="shared" si="12"/>
        <v>4.065127314301191E-2</v>
      </c>
      <c r="Y60" s="2"/>
      <c r="Z60" s="48"/>
    </row>
    <row r="61" spans="1:26" ht="16" customHeight="1">
      <c r="A61" s="22" t="s">
        <v>27</v>
      </c>
      <c r="B61" s="22" t="s">
        <v>93</v>
      </c>
      <c r="C61" s="102">
        <f t="shared" si="4"/>
        <v>2348065</v>
      </c>
      <c r="D61" s="2"/>
      <c r="E61" s="152">
        <v>34121</v>
      </c>
      <c r="F61" s="152">
        <v>10</v>
      </c>
      <c r="G61" s="152">
        <v>2</v>
      </c>
      <c r="H61" s="10"/>
      <c r="I61" s="152">
        <v>1110827</v>
      </c>
      <c r="J61" s="152">
        <v>16</v>
      </c>
      <c r="K61" s="152">
        <v>6</v>
      </c>
      <c r="L61" s="10"/>
      <c r="M61" s="152">
        <v>1107248</v>
      </c>
      <c r="N61" s="152">
        <v>16</v>
      </c>
      <c r="O61" s="152">
        <v>6</v>
      </c>
      <c r="P61" s="10"/>
      <c r="Q61" s="152">
        <v>95869</v>
      </c>
      <c r="R61" s="152">
        <v>18</v>
      </c>
      <c r="S61" s="152">
        <v>8</v>
      </c>
      <c r="T61" s="129"/>
      <c r="U61" s="153">
        <f t="shared" si="9"/>
        <v>1.4531539799792595E-2</v>
      </c>
      <c r="V61" s="153">
        <f t="shared" si="10"/>
        <v>0.47308187805703844</v>
      </c>
      <c r="W61" s="153">
        <f t="shared" si="11"/>
        <v>0.47155764427305036</v>
      </c>
      <c r="X61" s="153">
        <f t="shared" si="12"/>
        <v>4.0828937870118584E-2</v>
      </c>
      <c r="Y61" s="2"/>
      <c r="Z61" s="48"/>
    </row>
    <row r="62" spans="1:26" ht="16" customHeight="1">
      <c r="A62" s="22" t="s">
        <v>28</v>
      </c>
      <c r="B62" s="22" t="s">
        <v>93</v>
      </c>
      <c r="C62" s="102">
        <f t="shared" si="4"/>
        <v>1907813</v>
      </c>
      <c r="D62" s="2"/>
      <c r="E62" s="152">
        <v>40574</v>
      </c>
      <c r="F62" s="152">
        <v>11</v>
      </c>
      <c r="G62" s="152">
        <v>3</v>
      </c>
      <c r="H62" s="10"/>
      <c r="I62" s="152">
        <v>897374</v>
      </c>
      <c r="J62" s="152">
        <v>16</v>
      </c>
      <c r="K62" s="152">
        <v>7</v>
      </c>
      <c r="L62" s="10"/>
      <c r="M62" s="152">
        <v>894853</v>
      </c>
      <c r="N62" s="152">
        <v>16</v>
      </c>
      <c r="O62" s="152">
        <v>7</v>
      </c>
      <c r="P62" s="10"/>
      <c r="Q62" s="152">
        <v>75012</v>
      </c>
      <c r="R62" s="152">
        <v>20</v>
      </c>
      <c r="S62" s="152">
        <v>9</v>
      </c>
      <c r="T62" s="129"/>
      <c r="U62" s="153">
        <f t="shared" si="9"/>
        <v>2.1267283533553866E-2</v>
      </c>
      <c r="V62" s="153">
        <f t="shared" si="10"/>
        <v>0.47036790293388292</v>
      </c>
      <c r="W62" s="153">
        <f t="shared" si="11"/>
        <v>0.46904649459878928</v>
      </c>
      <c r="X62" s="153">
        <f t="shared" si="12"/>
        <v>3.931831893377391E-2</v>
      </c>
      <c r="Y62" s="2"/>
      <c r="Z62" s="48"/>
    </row>
    <row r="63" spans="1:26" ht="16" customHeight="1">
      <c r="A63" s="2"/>
      <c r="B63" s="2"/>
      <c r="C63" s="105"/>
      <c r="D63" s="2"/>
      <c r="E63" s="129"/>
      <c r="F63" s="129"/>
      <c r="G63" s="129"/>
      <c r="H63" s="129"/>
      <c r="I63" s="129"/>
      <c r="J63" s="129"/>
      <c r="K63" s="129"/>
      <c r="L63" s="129"/>
      <c r="M63" s="129"/>
      <c r="N63" s="129"/>
      <c r="O63" s="129"/>
      <c r="P63" s="129"/>
      <c r="Q63" s="129"/>
      <c r="R63" s="129"/>
      <c r="S63" s="129"/>
      <c r="T63" s="129"/>
      <c r="U63" s="126"/>
      <c r="V63" s="126"/>
      <c r="W63" s="126"/>
      <c r="X63" s="126"/>
      <c r="Y63" s="2"/>
      <c r="Z63" s="48"/>
    </row>
    <row r="64" spans="1:26" ht="16" customHeight="1">
      <c r="A64" s="2"/>
      <c r="B64" s="2"/>
      <c r="C64" s="105"/>
      <c r="D64" s="2"/>
      <c r="E64" s="297" t="s">
        <v>109</v>
      </c>
      <c r="F64" s="297"/>
      <c r="G64" s="297"/>
      <c r="H64" s="2"/>
      <c r="I64" s="297" t="s">
        <v>110</v>
      </c>
      <c r="J64" s="297"/>
      <c r="K64" s="297"/>
      <c r="L64" s="2"/>
      <c r="M64" s="297" t="s">
        <v>111</v>
      </c>
      <c r="N64" s="297"/>
      <c r="O64" s="297"/>
      <c r="P64" s="2"/>
      <c r="Q64" s="297" t="s">
        <v>112</v>
      </c>
      <c r="R64" s="297"/>
      <c r="S64" s="297"/>
      <c r="T64" s="2"/>
      <c r="U64" s="156" t="s">
        <v>89</v>
      </c>
      <c r="V64" s="156" t="s">
        <v>90</v>
      </c>
      <c r="W64" s="156" t="s">
        <v>91</v>
      </c>
      <c r="X64" s="156" t="s">
        <v>92</v>
      </c>
      <c r="Y64" s="2"/>
      <c r="Z64" s="48"/>
    </row>
    <row r="65" spans="1:26" ht="16" customHeight="1">
      <c r="A65" s="2"/>
      <c r="B65" s="2"/>
      <c r="C65" s="105"/>
      <c r="D65" s="2"/>
      <c r="E65" s="5" t="s">
        <v>68</v>
      </c>
      <c r="F65" s="5" t="s">
        <v>96</v>
      </c>
      <c r="G65" s="5" t="s">
        <v>97</v>
      </c>
      <c r="H65" s="2"/>
      <c r="I65" s="5" t="s">
        <v>68</v>
      </c>
      <c r="J65" s="5" t="s">
        <v>96</v>
      </c>
      <c r="K65" s="5" t="s">
        <v>97</v>
      </c>
      <c r="L65" s="2"/>
      <c r="M65" s="5" t="s">
        <v>68</v>
      </c>
      <c r="N65" s="5" t="s">
        <v>96</v>
      </c>
      <c r="O65" s="5" t="s">
        <v>97</v>
      </c>
      <c r="P65" s="2"/>
      <c r="Q65" s="5" t="s">
        <v>68</v>
      </c>
      <c r="R65" s="5" t="s">
        <v>96</v>
      </c>
      <c r="S65" s="5" t="s">
        <v>97</v>
      </c>
      <c r="T65" s="2"/>
      <c r="U65" s="295" t="s">
        <v>117</v>
      </c>
      <c r="V65" s="286"/>
      <c r="W65" s="286"/>
      <c r="X65" s="286"/>
      <c r="Y65" s="2"/>
      <c r="Z65" s="48"/>
    </row>
    <row r="66" spans="1:26" ht="16" customHeight="1">
      <c r="A66" s="2"/>
      <c r="B66" s="2"/>
      <c r="C66" s="105"/>
      <c r="D66" s="2"/>
      <c r="E66" s="129"/>
      <c r="F66" s="129"/>
      <c r="G66" s="129"/>
      <c r="H66" s="129"/>
      <c r="I66" s="129"/>
      <c r="J66" s="129"/>
      <c r="K66" s="129"/>
      <c r="L66" s="129"/>
      <c r="M66" s="129"/>
      <c r="N66" s="129"/>
      <c r="O66" s="129"/>
      <c r="P66" s="129"/>
      <c r="Q66" s="129"/>
      <c r="R66" s="129"/>
      <c r="S66" s="129"/>
      <c r="T66" s="129"/>
      <c r="U66" s="126"/>
      <c r="V66" s="126"/>
      <c r="W66" s="126"/>
      <c r="X66" s="126"/>
      <c r="Y66" s="2"/>
      <c r="Z66" s="48"/>
    </row>
    <row r="67" spans="1:26" ht="16" customHeight="1">
      <c r="A67" s="29" t="s">
        <v>10</v>
      </c>
      <c r="B67" s="29" t="s">
        <v>93</v>
      </c>
      <c r="C67" s="103">
        <f t="shared" si="4"/>
        <v>1206777</v>
      </c>
      <c r="D67" s="2"/>
      <c r="E67" s="152">
        <v>149017</v>
      </c>
      <c r="F67" s="152">
        <v>9</v>
      </c>
      <c r="G67" s="152">
        <v>1</v>
      </c>
      <c r="H67" s="10"/>
      <c r="I67" s="152">
        <v>494397</v>
      </c>
      <c r="J67" s="152">
        <v>10</v>
      </c>
      <c r="K67" s="152">
        <v>2</v>
      </c>
      <c r="L67" s="10"/>
      <c r="M67" s="152">
        <v>492901</v>
      </c>
      <c r="N67" s="152">
        <v>10</v>
      </c>
      <c r="O67" s="152">
        <v>2</v>
      </c>
      <c r="P67" s="10"/>
      <c r="Q67" s="152">
        <v>70462</v>
      </c>
      <c r="R67" s="152">
        <v>10</v>
      </c>
      <c r="S67" s="152">
        <v>2</v>
      </c>
      <c r="T67" s="129"/>
      <c r="U67" s="153">
        <f t="shared" ref="U67:U83" si="13">E67/C67</f>
        <v>0.12348346049021484</v>
      </c>
      <c r="V67" s="153">
        <f t="shared" ref="V67:V83" si="14">I67/C67</f>
        <v>0.4096838106791893</v>
      </c>
      <c r="W67" s="153">
        <f t="shared" ref="W67:W83" si="15">M67/C67</f>
        <v>0.40844414502430854</v>
      </c>
      <c r="X67" s="153">
        <f t="shared" ref="X67:X83" si="16">Q67/C67</f>
        <v>5.8388583806287322E-2</v>
      </c>
      <c r="Y67" s="2"/>
      <c r="Z67" s="48"/>
    </row>
    <row r="68" spans="1:26" ht="16" customHeight="1">
      <c r="A68" s="22" t="s">
        <v>13</v>
      </c>
      <c r="B68" s="22" t="s">
        <v>93</v>
      </c>
      <c r="C68" s="103">
        <f t="shared" si="4"/>
        <v>1180525</v>
      </c>
      <c r="D68" s="2"/>
      <c r="E68" s="152">
        <v>207666</v>
      </c>
      <c r="F68" s="152">
        <v>9</v>
      </c>
      <c r="G68" s="152">
        <v>1</v>
      </c>
      <c r="H68" s="10"/>
      <c r="I68" s="152">
        <v>454616</v>
      </c>
      <c r="J68" s="152">
        <v>10</v>
      </c>
      <c r="K68" s="152">
        <v>2</v>
      </c>
      <c r="L68" s="10"/>
      <c r="M68" s="152">
        <v>454566</v>
      </c>
      <c r="N68" s="152">
        <v>10</v>
      </c>
      <c r="O68" s="152">
        <v>2</v>
      </c>
      <c r="P68" s="10"/>
      <c r="Q68" s="152">
        <v>63677</v>
      </c>
      <c r="R68" s="152">
        <v>10</v>
      </c>
      <c r="S68" s="152">
        <v>2</v>
      </c>
      <c r="T68" s="129"/>
      <c r="U68" s="153">
        <f t="shared" si="13"/>
        <v>0.17590987060841576</v>
      </c>
      <c r="V68" s="153">
        <f t="shared" si="14"/>
        <v>0.38509646132017533</v>
      </c>
      <c r="W68" s="153">
        <f t="shared" si="15"/>
        <v>0.38505410728277673</v>
      </c>
      <c r="X68" s="153">
        <f t="shared" si="16"/>
        <v>5.3939560788632178E-2</v>
      </c>
      <c r="Y68" s="2"/>
      <c r="Z68" s="48"/>
    </row>
    <row r="69" spans="1:26" ht="16" customHeight="1">
      <c r="A69" s="22" t="s">
        <v>14</v>
      </c>
      <c r="B69" s="22" t="s">
        <v>93</v>
      </c>
      <c r="C69" s="103">
        <f t="shared" ref="C69:C104" si="17">E69+I69+M69+Q69</f>
        <v>1290657</v>
      </c>
      <c r="D69" s="2"/>
      <c r="E69" s="152">
        <v>1402</v>
      </c>
      <c r="F69" s="152">
        <v>8</v>
      </c>
      <c r="G69" s="152">
        <v>0</v>
      </c>
      <c r="H69" s="10"/>
      <c r="I69" s="152">
        <v>585219</v>
      </c>
      <c r="J69" s="152">
        <v>10</v>
      </c>
      <c r="K69" s="152">
        <v>2</v>
      </c>
      <c r="L69" s="10"/>
      <c r="M69" s="152">
        <v>586187</v>
      </c>
      <c r="N69" s="152">
        <v>10</v>
      </c>
      <c r="O69" s="152">
        <v>2</v>
      </c>
      <c r="P69" s="10"/>
      <c r="Q69" s="152">
        <v>117849</v>
      </c>
      <c r="R69" s="152">
        <v>10</v>
      </c>
      <c r="S69" s="152">
        <v>2</v>
      </c>
      <c r="T69" s="129"/>
      <c r="U69" s="153">
        <f t="shared" si="13"/>
        <v>1.0862684663702285E-3</v>
      </c>
      <c r="V69" s="153">
        <f t="shared" si="14"/>
        <v>0.45342720800336572</v>
      </c>
      <c r="W69" s="153">
        <f t="shared" si="15"/>
        <v>0.45417721362065988</v>
      </c>
      <c r="X69" s="153">
        <f t="shared" si="16"/>
        <v>9.1309309909604175E-2</v>
      </c>
      <c r="Y69" s="2"/>
      <c r="Z69" s="48"/>
    </row>
    <row r="70" spans="1:26" ht="16" customHeight="1">
      <c r="A70" s="22" t="s">
        <v>15</v>
      </c>
      <c r="B70" s="22" t="s">
        <v>93</v>
      </c>
      <c r="C70" s="103">
        <f t="shared" si="17"/>
        <v>1002045</v>
      </c>
      <c r="D70" s="2"/>
      <c r="E70" s="152">
        <v>13425</v>
      </c>
      <c r="F70" s="152">
        <v>8</v>
      </c>
      <c r="G70" s="152">
        <v>0</v>
      </c>
      <c r="H70" s="10"/>
      <c r="I70" s="152">
        <v>452538</v>
      </c>
      <c r="J70" s="152">
        <v>10</v>
      </c>
      <c r="K70" s="152">
        <v>2</v>
      </c>
      <c r="L70" s="10"/>
      <c r="M70" s="152">
        <v>453822</v>
      </c>
      <c r="N70" s="152">
        <v>10</v>
      </c>
      <c r="O70" s="152">
        <v>2</v>
      </c>
      <c r="P70" s="10"/>
      <c r="Q70" s="152">
        <v>82260</v>
      </c>
      <c r="R70" s="152">
        <v>10</v>
      </c>
      <c r="S70" s="152">
        <v>2</v>
      </c>
      <c r="T70" s="129"/>
      <c r="U70" s="153">
        <f t="shared" si="13"/>
        <v>1.3397601904106103E-2</v>
      </c>
      <c r="V70" s="153">
        <f t="shared" si="14"/>
        <v>0.45161444845291376</v>
      </c>
      <c r="W70" s="153">
        <f t="shared" si="15"/>
        <v>0.45289582803167522</v>
      </c>
      <c r="X70" s="153">
        <f t="shared" si="16"/>
        <v>8.2092121611304886E-2</v>
      </c>
      <c r="Y70" s="2"/>
      <c r="Z70" s="48"/>
    </row>
    <row r="71" spans="1:26" ht="16" customHeight="1">
      <c r="A71" s="22" t="s">
        <v>16</v>
      </c>
      <c r="B71" s="22" t="s">
        <v>93</v>
      </c>
      <c r="C71" s="103">
        <f t="shared" si="17"/>
        <v>1371102</v>
      </c>
      <c r="D71" s="2"/>
      <c r="E71" s="152">
        <v>275550</v>
      </c>
      <c r="F71" s="152">
        <v>9</v>
      </c>
      <c r="G71" s="152">
        <v>1</v>
      </c>
      <c r="H71" s="10"/>
      <c r="I71" s="152">
        <v>513059</v>
      </c>
      <c r="J71" s="152">
        <v>10</v>
      </c>
      <c r="K71" s="152">
        <v>2</v>
      </c>
      <c r="L71" s="10"/>
      <c r="M71" s="152">
        <v>508067</v>
      </c>
      <c r="N71" s="152">
        <v>10</v>
      </c>
      <c r="O71" s="152">
        <v>2</v>
      </c>
      <c r="P71" s="10"/>
      <c r="Q71" s="152">
        <v>74426</v>
      </c>
      <c r="R71" s="152">
        <v>10</v>
      </c>
      <c r="S71" s="152">
        <v>2</v>
      </c>
      <c r="T71" s="129"/>
      <c r="U71" s="153">
        <f t="shared" si="13"/>
        <v>0.20096973091717465</v>
      </c>
      <c r="V71" s="153">
        <f t="shared" si="14"/>
        <v>0.37419462592863256</v>
      </c>
      <c r="W71" s="153">
        <f t="shared" si="15"/>
        <v>0.37055375894718262</v>
      </c>
      <c r="X71" s="153">
        <f t="shared" si="16"/>
        <v>5.4281884207010127E-2</v>
      </c>
      <c r="Y71" s="2"/>
      <c r="Z71" s="48"/>
    </row>
    <row r="72" spans="1:26" ht="16" customHeight="1">
      <c r="A72" s="22" t="s">
        <v>17</v>
      </c>
      <c r="B72" s="22" t="s">
        <v>93</v>
      </c>
      <c r="C72" s="103">
        <f t="shared" si="17"/>
        <v>1116816</v>
      </c>
      <c r="D72" s="2"/>
      <c r="E72" s="152">
        <v>283483</v>
      </c>
      <c r="F72" s="152">
        <v>9</v>
      </c>
      <c r="G72" s="152">
        <v>1</v>
      </c>
      <c r="H72" s="10"/>
      <c r="I72" s="152">
        <v>392926</v>
      </c>
      <c r="J72" s="152">
        <v>10</v>
      </c>
      <c r="K72" s="152">
        <v>2</v>
      </c>
      <c r="L72" s="10"/>
      <c r="M72" s="152">
        <v>389389</v>
      </c>
      <c r="N72" s="152">
        <v>10</v>
      </c>
      <c r="O72" s="152">
        <v>2</v>
      </c>
      <c r="P72" s="10"/>
      <c r="Q72" s="152">
        <v>51018</v>
      </c>
      <c r="R72" s="152">
        <v>10</v>
      </c>
      <c r="S72" s="152">
        <v>2</v>
      </c>
      <c r="T72" s="129"/>
      <c r="U72" s="153">
        <f t="shared" si="13"/>
        <v>0.25383142791650548</v>
      </c>
      <c r="V72" s="153">
        <f t="shared" si="14"/>
        <v>0.35182697955616682</v>
      </c>
      <c r="W72" s="153">
        <f t="shared" si="15"/>
        <v>0.34865994040199999</v>
      </c>
      <c r="X72" s="153">
        <f t="shared" si="16"/>
        <v>4.5681652125327717E-2</v>
      </c>
      <c r="Y72" s="2"/>
      <c r="Z72" s="48"/>
    </row>
    <row r="73" spans="1:26" ht="16" customHeight="1">
      <c r="A73" s="22" t="s">
        <v>18</v>
      </c>
      <c r="B73" s="22" t="s">
        <v>93</v>
      </c>
      <c r="C73" s="103">
        <f t="shared" si="17"/>
        <v>1090300</v>
      </c>
      <c r="D73" s="2"/>
      <c r="E73" s="152">
        <v>260992</v>
      </c>
      <c r="F73" s="152">
        <v>9</v>
      </c>
      <c r="G73" s="152">
        <v>1</v>
      </c>
      <c r="H73" s="10"/>
      <c r="I73" s="152">
        <v>392677</v>
      </c>
      <c r="J73" s="152">
        <v>10</v>
      </c>
      <c r="K73" s="152">
        <v>2</v>
      </c>
      <c r="L73" s="10"/>
      <c r="M73" s="152">
        <v>389105</v>
      </c>
      <c r="N73" s="152">
        <v>10</v>
      </c>
      <c r="O73" s="152">
        <v>2</v>
      </c>
      <c r="P73" s="10"/>
      <c r="Q73" s="152">
        <v>47526</v>
      </c>
      <c r="R73" s="152">
        <v>10</v>
      </c>
      <c r="S73" s="152">
        <v>2</v>
      </c>
      <c r="T73" s="129"/>
      <c r="U73" s="153">
        <f t="shared" si="13"/>
        <v>0.23937631844446483</v>
      </c>
      <c r="V73" s="153">
        <f t="shared" si="14"/>
        <v>0.36015500321012567</v>
      </c>
      <c r="W73" s="153">
        <f t="shared" si="15"/>
        <v>0.35687884068604969</v>
      </c>
      <c r="X73" s="153">
        <f t="shared" si="16"/>
        <v>4.3589837659359809E-2</v>
      </c>
      <c r="Y73" s="2"/>
      <c r="Z73" s="48"/>
    </row>
    <row r="74" spans="1:26" ht="16" customHeight="1">
      <c r="A74" s="22" t="s">
        <v>19</v>
      </c>
      <c r="B74" s="22" t="s">
        <v>93</v>
      </c>
      <c r="C74" s="103">
        <f t="shared" si="17"/>
        <v>983410</v>
      </c>
      <c r="D74" s="2"/>
      <c r="E74" s="152">
        <v>187251</v>
      </c>
      <c r="F74" s="152">
        <v>9</v>
      </c>
      <c r="G74" s="152">
        <v>1</v>
      </c>
      <c r="H74" s="10"/>
      <c r="I74" s="152">
        <v>379880</v>
      </c>
      <c r="J74" s="152">
        <v>10</v>
      </c>
      <c r="K74" s="152">
        <v>2</v>
      </c>
      <c r="L74" s="10"/>
      <c r="M74" s="152">
        <v>374588</v>
      </c>
      <c r="N74" s="152">
        <v>10</v>
      </c>
      <c r="O74" s="152">
        <v>2</v>
      </c>
      <c r="P74" s="10"/>
      <c r="Q74" s="152">
        <v>41691</v>
      </c>
      <c r="R74" s="152">
        <v>10</v>
      </c>
      <c r="S74" s="152">
        <v>2</v>
      </c>
      <c r="T74" s="129"/>
      <c r="U74" s="153">
        <f t="shared" si="13"/>
        <v>0.19040990024506563</v>
      </c>
      <c r="V74" s="153">
        <f t="shared" si="14"/>
        <v>0.38628852665724367</v>
      </c>
      <c r="W74" s="153">
        <f t="shared" si="15"/>
        <v>0.38090725129905129</v>
      </c>
      <c r="X74" s="153">
        <f t="shared" si="16"/>
        <v>4.2394321798639431E-2</v>
      </c>
      <c r="Y74" s="2"/>
      <c r="Z74" s="48"/>
    </row>
    <row r="75" spans="1:26" ht="16" customHeight="1">
      <c r="A75" s="22" t="s">
        <v>20</v>
      </c>
      <c r="B75" s="22" t="s">
        <v>93</v>
      </c>
      <c r="C75" s="103">
        <f t="shared" si="17"/>
        <v>1268745</v>
      </c>
      <c r="D75" s="2"/>
      <c r="E75" s="152">
        <v>276395</v>
      </c>
      <c r="F75" s="152">
        <v>9</v>
      </c>
      <c r="G75" s="152">
        <v>1</v>
      </c>
      <c r="H75" s="10"/>
      <c r="I75" s="152">
        <v>459459</v>
      </c>
      <c r="J75" s="152">
        <v>10</v>
      </c>
      <c r="K75" s="152">
        <v>2</v>
      </c>
      <c r="L75" s="10"/>
      <c r="M75" s="152">
        <v>459412</v>
      </c>
      <c r="N75" s="152">
        <v>10</v>
      </c>
      <c r="O75" s="152">
        <v>2</v>
      </c>
      <c r="P75" s="10"/>
      <c r="Q75" s="152">
        <v>73479</v>
      </c>
      <c r="R75" s="152">
        <v>10</v>
      </c>
      <c r="S75" s="152">
        <v>2</v>
      </c>
      <c r="T75" s="129"/>
      <c r="U75" s="153">
        <f t="shared" si="13"/>
        <v>0.21784913438082515</v>
      </c>
      <c r="V75" s="153">
        <f t="shared" si="14"/>
        <v>0.36213659955310168</v>
      </c>
      <c r="W75" s="153">
        <f t="shared" si="15"/>
        <v>0.3620995550721382</v>
      </c>
      <c r="X75" s="153">
        <f t="shared" si="16"/>
        <v>5.7914710993934949E-2</v>
      </c>
      <c r="Y75" s="2"/>
      <c r="Z75" s="48"/>
    </row>
    <row r="76" spans="1:26" ht="16" customHeight="1">
      <c r="A76" s="22" t="s">
        <v>21</v>
      </c>
      <c r="B76" s="22" t="s">
        <v>93</v>
      </c>
      <c r="C76" s="103">
        <f t="shared" si="17"/>
        <v>1117779</v>
      </c>
      <c r="D76" s="2"/>
      <c r="E76" s="152">
        <v>14584</v>
      </c>
      <c r="F76" s="152">
        <v>8</v>
      </c>
      <c r="G76" s="152">
        <v>0</v>
      </c>
      <c r="H76" s="10"/>
      <c r="I76" s="152">
        <v>504726</v>
      </c>
      <c r="J76" s="152">
        <v>10</v>
      </c>
      <c r="K76" s="152">
        <v>2</v>
      </c>
      <c r="L76" s="10"/>
      <c r="M76" s="152">
        <v>506138</v>
      </c>
      <c r="N76" s="152">
        <v>10</v>
      </c>
      <c r="O76" s="152">
        <v>2</v>
      </c>
      <c r="P76" s="10"/>
      <c r="Q76" s="152">
        <v>92331</v>
      </c>
      <c r="R76" s="152">
        <v>10</v>
      </c>
      <c r="S76" s="152">
        <v>2</v>
      </c>
      <c r="T76" s="129"/>
      <c r="U76" s="153">
        <f t="shared" si="13"/>
        <v>1.3047301836946301E-2</v>
      </c>
      <c r="V76" s="153">
        <f t="shared" si="14"/>
        <v>0.45154364145327475</v>
      </c>
      <c r="W76" s="153">
        <f t="shared" si="15"/>
        <v>0.45280686074796539</v>
      </c>
      <c r="X76" s="153">
        <f t="shared" si="16"/>
        <v>8.2602195961813563E-2</v>
      </c>
      <c r="Y76" s="2"/>
      <c r="Z76" s="48"/>
    </row>
    <row r="77" spans="1:26" ht="16" customHeight="1">
      <c r="A77" s="22" t="s">
        <v>22</v>
      </c>
      <c r="B77" s="22" t="s">
        <v>93</v>
      </c>
      <c r="C77" s="103">
        <f t="shared" si="17"/>
        <v>990425</v>
      </c>
      <c r="D77" s="2"/>
      <c r="E77" s="152">
        <v>71657</v>
      </c>
      <c r="F77" s="152">
        <v>9</v>
      </c>
      <c r="G77" s="152">
        <v>1</v>
      </c>
      <c r="H77" s="10"/>
      <c r="I77" s="152">
        <v>420923</v>
      </c>
      <c r="J77" s="152">
        <v>10</v>
      </c>
      <c r="K77" s="152">
        <v>1</v>
      </c>
      <c r="L77" s="10"/>
      <c r="M77" s="152">
        <v>420851</v>
      </c>
      <c r="N77" s="152">
        <v>10</v>
      </c>
      <c r="O77" s="152">
        <v>1</v>
      </c>
      <c r="P77" s="10"/>
      <c r="Q77" s="152">
        <v>76994</v>
      </c>
      <c r="R77" s="152">
        <v>10</v>
      </c>
      <c r="S77" s="152">
        <v>2</v>
      </c>
      <c r="T77" s="129"/>
      <c r="U77" s="153">
        <f t="shared" si="13"/>
        <v>7.2349748845192727E-2</v>
      </c>
      <c r="V77" s="153">
        <f t="shared" si="14"/>
        <v>0.42499230128480198</v>
      </c>
      <c r="W77" s="153">
        <f t="shared" si="15"/>
        <v>0.42491960521998134</v>
      </c>
      <c r="X77" s="153">
        <f t="shared" si="16"/>
        <v>7.773834465002398E-2</v>
      </c>
      <c r="Y77" s="2"/>
      <c r="Z77" s="48"/>
    </row>
    <row r="78" spans="1:26" ht="16" customHeight="1">
      <c r="A78" s="22" t="s">
        <v>23</v>
      </c>
      <c r="B78" s="22" t="s">
        <v>93</v>
      </c>
      <c r="C78" s="103">
        <f t="shared" si="17"/>
        <v>1804259</v>
      </c>
      <c r="D78" s="2"/>
      <c r="E78" s="152">
        <v>300011</v>
      </c>
      <c r="F78" s="152">
        <v>9</v>
      </c>
      <c r="G78" s="152">
        <v>1</v>
      </c>
      <c r="H78" s="10"/>
      <c r="I78" s="152">
        <v>688443</v>
      </c>
      <c r="J78" s="152">
        <v>10</v>
      </c>
      <c r="K78" s="152">
        <v>2</v>
      </c>
      <c r="L78" s="10"/>
      <c r="M78" s="152">
        <v>686394</v>
      </c>
      <c r="N78" s="152">
        <v>10</v>
      </c>
      <c r="O78" s="152">
        <v>2</v>
      </c>
      <c r="P78" s="10"/>
      <c r="Q78" s="152">
        <v>129411</v>
      </c>
      <c r="R78" s="152">
        <v>10</v>
      </c>
      <c r="S78" s="152">
        <v>2</v>
      </c>
      <c r="T78" s="129"/>
      <c r="U78" s="153">
        <f t="shared" si="13"/>
        <v>0.16627934237822839</v>
      </c>
      <c r="V78" s="153">
        <f t="shared" si="14"/>
        <v>0.38156550694772756</v>
      </c>
      <c r="W78" s="153">
        <f t="shared" si="15"/>
        <v>0.38042986067964746</v>
      </c>
      <c r="X78" s="153">
        <f t="shared" si="16"/>
        <v>7.172528999439659E-2</v>
      </c>
      <c r="Y78" s="2"/>
      <c r="Z78" s="48"/>
    </row>
    <row r="79" spans="1:26" ht="16" customHeight="1">
      <c r="A79" s="22" t="s">
        <v>24</v>
      </c>
      <c r="B79" s="22" t="s">
        <v>93</v>
      </c>
      <c r="C79" s="103">
        <f t="shared" si="17"/>
        <v>1219324</v>
      </c>
      <c r="D79" s="2"/>
      <c r="E79" s="152">
        <v>71987</v>
      </c>
      <c r="F79" s="152">
        <v>9</v>
      </c>
      <c r="G79" s="152">
        <v>1</v>
      </c>
      <c r="H79" s="10"/>
      <c r="I79" s="152">
        <v>522830</v>
      </c>
      <c r="J79" s="152">
        <v>9</v>
      </c>
      <c r="K79" s="152">
        <v>1</v>
      </c>
      <c r="L79" s="10"/>
      <c r="M79" s="152">
        <v>521227</v>
      </c>
      <c r="N79" s="152">
        <v>9</v>
      </c>
      <c r="O79" s="152">
        <v>1</v>
      </c>
      <c r="P79" s="10"/>
      <c r="Q79" s="152">
        <v>103280</v>
      </c>
      <c r="R79" s="152">
        <v>10</v>
      </c>
      <c r="S79" s="152">
        <v>2</v>
      </c>
      <c r="T79" s="129"/>
      <c r="U79" s="153">
        <f t="shared" si="13"/>
        <v>5.9038450813729576E-2</v>
      </c>
      <c r="V79" s="153">
        <f t="shared" si="14"/>
        <v>0.42878677037440416</v>
      </c>
      <c r="W79" s="153">
        <f t="shared" si="15"/>
        <v>0.42747210749562875</v>
      </c>
      <c r="X79" s="153">
        <f t="shared" si="16"/>
        <v>8.4702671316237516E-2</v>
      </c>
      <c r="Y79" s="2"/>
      <c r="Z79" s="48"/>
    </row>
    <row r="80" spans="1:26" ht="16" customHeight="1">
      <c r="A80" s="22" t="s">
        <v>25</v>
      </c>
      <c r="B80" s="22" t="s">
        <v>93</v>
      </c>
      <c r="C80" s="103">
        <f t="shared" si="17"/>
        <v>1171514</v>
      </c>
      <c r="D80" s="2"/>
      <c r="E80" s="152">
        <v>89250</v>
      </c>
      <c r="F80" s="152">
        <v>9</v>
      </c>
      <c r="G80" s="152">
        <v>1</v>
      </c>
      <c r="H80" s="10"/>
      <c r="I80" s="152">
        <v>491072</v>
      </c>
      <c r="J80" s="152">
        <v>10</v>
      </c>
      <c r="K80" s="152">
        <v>2</v>
      </c>
      <c r="L80" s="10"/>
      <c r="M80" s="152">
        <v>488986</v>
      </c>
      <c r="N80" s="152">
        <v>10</v>
      </c>
      <c r="O80" s="152">
        <v>2</v>
      </c>
      <c r="P80" s="10"/>
      <c r="Q80" s="152">
        <v>102206</v>
      </c>
      <c r="R80" s="152">
        <v>10</v>
      </c>
      <c r="S80" s="152">
        <v>2</v>
      </c>
      <c r="T80" s="129"/>
      <c r="U80" s="153">
        <f t="shared" si="13"/>
        <v>7.6183468571438331E-2</v>
      </c>
      <c r="V80" s="153">
        <f t="shared" si="14"/>
        <v>0.41917723561135417</v>
      </c>
      <c r="W80" s="153">
        <f t="shared" si="15"/>
        <v>0.41739663375768449</v>
      </c>
      <c r="X80" s="153">
        <f t="shared" si="16"/>
        <v>8.7242662059522982E-2</v>
      </c>
      <c r="Y80" s="2"/>
      <c r="Z80" s="48"/>
    </row>
    <row r="81" spans="1:26" ht="16" customHeight="1">
      <c r="A81" s="22" t="s">
        <v>26</v>
      </c>
      <c r="B81" s="22" t="s">
        <v>93</v>
      </c>
      <c r="C81" s="103">
        <f t="shared" si="17"/>
        <v>1138279</v>
      </c>
      <c r="D81" s="2"/>
      <c r="E81" s="152">
        <v>57107</v>
      </c>
      <c r="F81" s="152">
        <v>9</v>
      </c>
      <c r="G81" s="152">
        <v>1</v>
      </c>
      <c r="H81" s="10"/>
      <c r="I81" s="152">
        <v>489972</v>
      </c>
      <c r="J81" s="152">
        <v>10</v>
      </c>
      <c r="K81" s="152">
        <v>2</v>
      </c>
      <c r="L81" s="10"/>
      <c r="M81" s="152">
        <v>488992</v>
      </c>
      <c r="N81" s="152">
        <v>10</v>
      </c>
      <c r="O81" s="152">
        <v>2</v>
      </c>
      <c r="P81" s="10"/>
      <c r="Q81" s="152">
        <v>102208</v>
      </c>
      <c r="R81" s="152">
        <v>10</v>
      </c>
      <c r="S81" s="152">
        <v>2</v>
      </c>
      <c r="T81" s="129"/>
      <c r="U81" s="153">
        <f t="shared" si="13"/>
        <v>5.0169598138944844E-2</v>
      </c>
      <c r="V81" s="153">
        <f t="shared" si="14"/>
        <v>0.43044982820556293</v>
      </c>
      <c r="W81" s="153">
        <f t="shared" si="15"/>
        <v>0.42958887935207452</v>
      </c>
      <c r="X81" s="153">
        <f t="shared" si="16"/>
        <v>8.9791694303417699E-2</v>
      </c>
      <c r="Y81" s="2"/>
      <c r="Z81" s="48"/>
    </row>
    <row r="82" spans="1:26" ht="16" customHeight="1">
      <c r="A82" s="22" t="s">
        <v>27</v>
      </c>
      <c r="B82" s="22" t="s">
        <v>93</v>
      </c>
      <c r="C82" s="103">
        <f t="shared" si="17"/>
        <v>1088818</v>
      </c>
      <c r="D82" s="2"/>
      <c r="E82" s="152">
        <v>67672</v>
      </c>
      <c r="F82" s="152">
        <v>9</v>
      </c>
      <c r="G82" s="152">
        <v>1</v>
      </c>
      <c r="H82" s="10"/>
      <c r="I82" s="152">
        <v>461281</v>
      </c>
      <c r="J82" s="152">
        <v>9</v>
      </c>
      <c r="K82" s="152">
        <v>1</v>
      </c>
      <c r="L82" s="10"/>
      <c r="M82" s="152">
        <v>461887</v>
      </c>
      <c r="N82" s="152">
        <v>9</v>
      </c>
      <c r="O82" s="152">
        <v>1</v>
      </c>
      <c r="P82" s="10"/>
      <c r="Q82" s="152">
        <v>97978</v>
      </c>
      <c r="R82" s="152">
        <v>10</v>
      </c>
      <c r="S82" s="152">
        <v>2</v>
      </c>
      <c r="T82" s="129"/>
      <c r="U82" s="153">
        <f t="shared" si="13"/>
        <v>6.215180131114658E-2</v>
      </c>
      <c r="V82" s="153">
        <f t="shared" si="14"/>
        <v>0.42365298883743657</v>
      </c>
      <c r="W82" s="153">
        <f t="shared" si="15"/>
        <v>0.42420955568331897</v>
      </c>
      <c r="X82" s="153">
        <f t="shared" si="16"/>
        <v>8.9985654168097881E-2</v>
      </c>
      <c r="Y82" s="2"/>
      <c r="Z82" s="48"/>
    </row>
    <row r="83" spans="1:26" ht="16" customHeight="1">
      <c r="A83" s="22" t="s">
        <v>28</v>
      </c>
      <c r="B83" s="22" t="s">
        <v>93</v>
      </c>
      <c r="C83" s="103">
        <f t="shared" si="17"/>
        <v>1105008</v>
      </c>
      <c r="D83" s="2"/>
      <c r="E83" s="152">
        <v>103800</v>
      </c>
      <c r="F83" s="152">
        <v>9</v>
      </c>
      <c r="G83" s="152">
        <v>1</v>
      </c>
      <c r="H83" s="10"/>
      <c r="I83" s="152">
        <v>458422</v>
      </c>
      <c r="J83" s="152">
        <v>10</v>
      </c>
      <c r="K83" s="152">
        <v>2</v>
      </c>
      <c r="L83" s="10"/>
      <c r="M83" s="152">
        <v>459297</v>
      </c>
      <c r="N83" s="152">
        <v>10</v>
      </c>
      <c r="O83" s="152">
        <v>2</v>
      </c>
      <c r="P83" s="10"/>
      <c r="Q83" s="152">
        <v>83489</v>
      </c>
      <c r="R83" s="152">
        <v>10</v>
      </c>
      <c r="S83" s="152">
        <v>2</v>
      </c>
      <c r="T83" s="129"/>
      <c r="U83" s="153">
        <f t="shared" si="13"/>
        <v>9.3935971504278695E-2</v>
      </c>
      <c r="V83" s="153">
        <f t="shared" si="14"/>
        <v>0.41485853496083286</v>
      </c>
      <c r="W83" s="153">
        <f t="shared" si="15"/>
        <v>0.4156503844316059</v>
      </c>
      <c r="X83" s="153">
        <f t="shared" si="16"/>
        <v>7.5555109103282517E-2</v>
      </c>
      <c r="Y83" s="2"/>
      <c r="Z83" s="48"/>
    </row>
    <row r="84" spans="1:26" ht="16" customHeight="1">
      <c r="A84" s="2"/>
      <c r="B84" s="2"/>
      <c r="C84" s="105"/>
      <c r="D84" s="2"/>
      <c r="E84" s="129"/>
      <c r="F84" s="129"/>
      <c r="G84" s="129"/>
      <c r="H84" s="129"/>
      <c r="I84" s="129"/>
      <c r="J84" s="129"/>
      <c r="K84" s="129"/>
      <c r="L84" s="129"/>
      <c r="M84" s="129"/>
      <c r="N84" s="129"/>
      <c r="O84" s="129"/>
      <c r="P84" s="129"/>
      <c r="Q84" s="129"/>
      <c r="R84" s="129"/>
      <c r="S84" s="129"/>
      <c r="T84" s="129"/>
      <c r="U84" s="126"/>
      <c r="V84" s="126"/>
      <c r="W84" s="126"/>
      <c r="X84" s="126"/>
      <c r="Y84" s="2"/>
      <c r="Z84" s="48"/>
    </row>
    <row r="85" spans="1:26" ht="16" customHeight="1">
      <c r="A85" s="2"/>
      <c r="B85" s="2"/>
      <c r="C85" s="105"/>
      <c r="D85" s="2"/>
      <c r="E85" s="296" t="s">
        <v>113</v>
      </c>
      <c r="F85" s="296"/>
      <c r="G85" s="296"/>
      <c r="H85" s="2"/>
      <c r="I85" s="296" t="s">
        <v>114</v>
      </c>
      <c r="J85" s="296"/>
      <c r="K85" s="296"/>
      <c r="L85" s="2"/>
      <c r="M85" s="296" t="s">
        <v>115</v>
      </c>
      <c r="N85" s="296"/>
      <c r="O85" s="296"/>
      <c r="P85" s="2"/>
      <c r="Q85" s="296" t="s">
        <v>116</v>
      </c>
      <c r="R85" s="296"/>
      <c r="S85" s="296"/>
      <c r="T85" s="2"/>
      <c r="U85" s="157" t="s">
        <v>89</v>
      </c>
      <c r="V85" s="157" t="s">
        <v>90</v>
      </c>
      <c r="W85" s="157" t="s">
        <v>91</v>
      </c>
      <c r="X85" s="157" t="s">
        <v>92</v>
      </c>
      <c r="Y85" s="2"/>
      <c r="Z85" s="48"/>
    </row>
    <row r="86" spans="1:26" ht="16" customHeight="1">
      <c r="A86" s="2"/>
      <c r="B86" s="2"/>
      <c r="C86" s="105"/>
      <c r="D86" s="2"/>
      <c r="E86" s="5" t="s">
        <v>68</v>
      </c>
      <c r="F86" s="5" t="s">
        <v>96</v>
      </c>
      <c r="G86" s="5" t="s">
        <v>97</v>
      </c>
      <c r="H86" s="2"/>
      <c r="I86" s="5" t="s">
        <v>68</v>
      </c>
      <c r="J86" s="5" t="s">
        <v>96</v>
      </c>
      <c r="K86" s="5" t="s">
        <v>97</v>
      </c>
      <c r="L86" s="2"/>
      <c r="M86" s="5" t="s">
        <v>68</v>
      </c>
      <c r="N86" s="5" t="s">
        <v>96</v>
      </c>
      <c r="O86" s="5" t="s">
        <v>97</v>
      </c>
      <c r="P86" s="2"/>
      <c r="Q86" s="5" t="s">
        <v>68</v>
      </c>
      <c r="R86" s="5" t="s">
        <v>96</v>
      </c>
      <c r="S86" s="5" t="s">
        <v>97</v>
      </c>
      <c r="T86" s="2"/>
      <c r="U86" s="295" t="s">
        <v>117</v>
      </c>
      <c r="V86" s="286"/>
      <c r="W86" s="286"/>
      <c r="X86" s="286"/>
      <c r="Y86" s="2"/>
      <c r="Z86" s="48"/>
    </row>
    <row r="87" spans="1:26" ht="16" customHeight="1">
      <c r="A87" s="2"/>
      <c r="B87" s="2"/>
      <c r="C87" s="105"/>
      <c r="D87" s="2"/>
      <c r="E87" s="129"/>
      <c r="F87" s="129"/>
      <c r="G87" s="129"/>
      <c r="H87" s="129"/>
      <c r="I87" s="129"/>
      <c r="J87" s="129"/>
      <c r="K87" s="129"/>
      <c r="L87" s="129"/>
      <c r="M87" s="129"/>
      <c r="N87" s="129"/>
      <c r="O87" s="129"/>
      <c r="P87" s="129"/>
      <c r="Q87" s="129"/>
      <c r="R87" s="129"/>
      <c r="S87" s="129"/>
      <c r="T87" s="129"/>
      <c r="U87" s="126"/>
      <c r="V87" s="126"/>
      <c r="W87" s="126"/>
      <c r="X87" s="126"/>
      <c r="Y87" s="2"/>
      <c r="Z87" s="48"/>
    </row>
    <row r="88" spans="1:26" ht="16" customHeight="1">
      <c r="A88" s="29" t="s">
        <v>10</v>
      </c>
      <c r="B88" s="29" t="s">
        <v>93</v>
      </c>
      <c r="C88" s="104">
        <f t="shared" si="17"/>
        <v>6559004</v>
      </c>
      <c r="D88" s="2"/>
      <c r="E88" s="152">
        <v>267433</v>
      </c>
      <c r="F88" s="152">
        <v>9</v>
      </c>
      <c r="G88" s="152">
        <v>1</v>
      </c>
      <c r="H88" s="10"/>
      <c r="I88" s="152">
        <v>3019884</v>
      </c>
      <c r="J88" s="152">
        <v>16</v>
      </c>
      <c r="K88" s="152">
        <v>7</v>
      </c>
      <c r="L88" s="10"/>
      <c r="M88" s="152">
        <v>3019940</v>
      </c>
      <c r="N88" s="152">
        <v>16</v>
      </c>
      <c r="O88" s="152">
        <v>7</v>
      </c>
      <c r="P88" s="10"/>
      <c r="Q88" s="152">
        <v>251747</v>
      </c>
      <c r="R88" s="152">
        <v>19</v>
      </c>
      <c r="S88" s="152">
        <v>10</v>
      </c>
      <c r="T88" s="129"/>
      <c r="U88" s="153">
        <f t="shared" ref="U88:U104" si="18">E88/C88</f>
        <v>4.0773416207704707E-2</v>
      </c>
      <c r="V88" s="153">
        <f t="shared" ref="V88:V104" si="19">I88/C88</f>
        <v>0.46041807567124521</v>
      </c>
      <c r="W88" s="153">
        <f t="shared" ref="W88:W104" si="20">M88/C88</f>
        <v>0.46042661355291137</v>
      </c>
      <c r="X88" s="153">
        <f t="shared" ref="X88:X104" si="21">Q88/C88</f>
        <v>3.8381894568138702E-2</v>
      </c>
      <c r="Y88" s="2"/>
      <c r="Z88" s="48"/>
    </row>
    <row r="89" spans="1:26" ht="16" customHeight="1">
      <c r="A89" s="22" t="s">
        <v>13</v>
      </c>
      <c r="B89" s="22" t="s">
        <v>93</v>
      </c>
      <c r="C89" s="104">
        <f t="shared" si="17"/>
        <v>6533307</v>
      </c>
      <c r="D89" s="2"/>
      <c r="E89" s="152">
        <v>323683</v>
      </c>
      <c r="F89" s="152">
        <v>9</v>
      </c>
      <c r="G89" s="152">
        <v>1</v>
      </c>
      <c r="H89" s="10"/>
      <c r="I89" s="152">
        <v>2975025</v>
      </c>
      <c r="J89" s="152">
        <v>17</v>
      </c>
      <c r="K89" s="152">
        <v>8</v>
      </c>
      <c r="L89" s="10"/>
      <c r="M89" s="152">
        <v>2982970</v>
      </c>
      <c r="N89" s="152">
        <v>17</v>
      </c>
      <c r="O89" s="152">
        <v>8</v>
      </c>
      <c r="P89" s="10"/>
      <c r="Q89" s="152">
        <v>251629</v>
      </c>
      <c r="R89" s="152">
        <v>20</v>
      </c>
      <c r="S89" s="152">
        <v>11</v>
      </c>
      <c r="T89" s="129"/>
      <c r="U89" s="153">
        <f t="shared" si="18"/>
        <v>4.9543516017232926E-2</v>
      </c>
      <c r="V89" s="153">
        <f t="shared" si="19"/>
        <v>0.45536280477865193</v>
      </c>
      <c r="W89" s="153">
        <f t="shared" si="20"/>
        <v>0.4565788811087555</v>
      </c>
      <c r="X89" s="153">
        <f t="shared" si="21"/>
        <v>3.8514798095359667E-2</v>
      </c>
      <c r="Y89" s="2"/>
      <c r="Z89" s="48"/>
    </row>
    <row r="90" spans="1:26" ht="16" customHeight="1">
      <c r="A90" s="22" t="s">
        <v>14</v>
      </c>
      <c r="B90" s="22" t="s">
        <v>93</v>
      </c>
      <c r="C90" s="104">
        <f t="shared" si="17"/>
        <v>5024129</v>
      </c>
      <c r="D90" s="2"/>
      <c r="E90" s="152">
        <v>27671</v>
      </c>
      <c r="F90" s="152">
        <v>10</v>
      </c>
      <c r="G90" s="152">
        <v>2</v>
      </c>
      <c r="H90" s="10"/>
      <c r="I90" s="152">
        <v>2351534</v>
      </c>
      <c r="J90" s="152">
        <v>14</v>
      </c>
      <c r="K90" s="152">
        <v>5</v>
      </c>
      <c r="L90" s="10"/>
      <c r="M90" s="152">
        <v>2356877</v>
      </c>
      <c r="N90" s="152">
        <v>14</v>
      </c>
      <c r="O90" s="152">
        <v>5</v>
      </c>
      <c r="P90" s="10"/>
      <c r="Q90" s="152">
        <v>288047</v>
      </c>
      <c r="R90" s="152">
        <v>14</v>
      </c>
      <c r="S90" s="152">
        <v>5</v>
      </c>
      <c r="T90" s="129"/>
      <c r="U90" s="153">
        <f t="shared" si="18"/>
        <v>5.5076213210289784E-3</v>
      </c>
      <c r="V90" s="153">
        <f t="shared" si="19"/>
        <v>0.46804809351033783</v>
      </c>
      <c r="W90" s="153">
        <f t="shared" si="20"/>
        <v>0.46911156142686622</v>
      </c>
      <c r="X90" s="153">
        <f t="shared" si="21"/>
        <v>5.7332723741766983E-2</v>
      </c>
      <c r="Y90" s="2"/>
      <c r="Z90" s="48"/>
    </row>
    <row r="91" spans="1:26" ht="16" customHeight="1">
      <c r="A91" s="22" t="s">
        <v>15</v>
      </c>
      <c r="B91" s="22" t="s">
        <v>93</v>
      </c>
      <c r="C91" s="104">
        <f t="shared" si="17"/>
        <v>4765741</v>
      </c>
      <c r="D91" s="2"/>
      <c r="E91" s="152">
        <v>51816</v>
      </c>
      <c r="F91" s="152">
        <v>10</v>
      </c>
      <c r="G91" s="152">
        <v>2</v>
      </c>
      <c r="H91" s="10"/>
      <c r="I91" s="152">
        <v>2229409</v>
      </c>
      <c r="J91" s="152">
        <v>15</v>
      </c>
      <c r="K91" s="152">
        <v>6</v>
      </c>
      <c r="L91" s="10"/>
      <c r="M91" s="152">
        <v>2236684</v>
      </c>
      <c r="N91" s="152">
        <v>15</v>
      </c>
      <c r="O91" s="152">
        <v>6</v>
      </c>
      <c r="P91" s="10"/>
      <c r="Q91" s="152">
        <v>247832</v>
      </c>
      <c r="R91" s="152">
        <v>16</v>
      </c>
      <c r="S91" s="152">
        <v>7</v>
      </c>
      <c r="T91" s="129"/>
      <c r="U91" s="153">
        <f t="shared" si="18"/>
        <v>1.087260092396964E-2</v>
      </c>
      <c r="V91" s="153">
        <f t="shared" si="19"/>
        <v>0.46779902642632071</v>
      </c>
      <c r="W91" s="153">
        <f t="shared" si="20"/>
        <v>0.46932554664636622</v>
      </c>
      <c r="X91" s="153">
        <f t="shared" si="21"/>
        <v>5.2002826003343446E-2</v>
      </c>
      <c r="Y91" s="2"/>
      <c r="Z91" s="48"/>
    </row>
    <row r="92" spans="1:26" ht="16" customHeight="1">
      <c r="A92" s="22" t="s">
        <v>16</v>
      </c>
      <c r="B92" s="22" t="s">
        <v>93</v>
      </c>
      <c r="C92" s="104">
        <f t="shared" si="17"/>
        <v>6954711</v>
      </c>
      <c r="D92" s="2"/>
      <c r="E92" s="152">
        <v>436609</v>
      </c>
      <c r="F92" s="152">
        <v>9</v>
      </c>
      <c r="G92" s="152">
        <v>1</v>
      </c>
      <c r="H92" s="10"/>
      <c r="I92" s="152">
        <v>3132847</v>
      </c>
      <c r="J92" s="152">
        <v>17</v>
      </c>
      <c r="K92" s="152">
        <v>8</v>
      </c>
      <c r="L92" s="10"/>
      <c r="M92" s="152">
        <v>3122615</v>
      </c>
      <c r="N92" s="152">
        <v>17</v>
      </c>
      <c r="O92" s="152">
        <v>8</v>
      </c>
      <c r="P92" s="10"/>
      <c r="Q92" s="152">
        <v>262640</v>
      </c>
      <c r="R92" s="152">
        <v>19</v>
      </c>
      <c r="S92" s="152">
        <v>10</v>
      </c>
      <c r="T92" s="129"/>
      <c r="U92" s="153">
        <f t="shared" si="18"/>
        <v>6.2778884701319718E-2</v>
      </c>
      <c r="V92" s="153">
        <f t="shared" si="19"/>
        <v>0.45046400921619895</v>
      </c>
      <c r="W92" s="153">
        <f t="shared" si="20"/>
        <v>0.44899277626345652</v>
      </c>
      <c r="X92" s="153">
        <f t="shared" si="21"/>
        <v>3.7764329819024833E-2</v>
      </c>
      <c r="Y92" s="2"/>
      <c r="Z92" s="48"/>
    </row>
    <row r="93" spans="1:26" ht="16" customHeight="1">
      <c r="A93" s="22" t="s">
        <v>17</v>
      </c>
      <c r="B93" s="22" t="s">
        <v>93</v>
      </c>
      <c r="C93" s="104">
        <f t="shared" si="17"/>
        <v>5757328</v>
      </c>
      <c r="D93" s="2"/>
      <c r="E93" s="152">
        <v>477951</v>
      </c>
      <c r="F93" s="152">
        <v>9</v>
      </c>
      <c r="G93" s="152">
        <v>1</v>
      </c>
      <c r="H93" s="10"/>
      <c r="I93" s="152">
        <v>2547243</v>
      </c>
      <c r="J93" s="152">
        <v>17</v>
      </c>
      <c r="K93" s="152">
        <v>8</v>
      </c>
      <c r="L93" s="10"/>
      <c r="M93" s="152">
        <v>2540201</v>
      </c>
      <c r="N93" s="152">
        <v>17</v>
      </c>
      <c r="O93" s="152">
        <v>8</v>
      </c>
      <c r="P93" s="10"/>
      <c r="Q93" s="152">
        <v>191933</v>
      </c>
      <c r="R93" s="152">
        <v>20</v>
      </c>
      <c r="S93" s="152">
        <v>11</v>
      </c>
      <c r="T93" s="129"/>
      <c r="U93" s="153">
        <f t="shared" si="18"/>
        <v>8.3016114419744713E-2</v>
      </c>
      <c r="V93" s="153">
        <f t="shared" si="19"/>
        <v>0.44243492814722385</v>
      </c>
      <c r="W93" s="153">
        <f t="shared" si="20"/>
        <v>0.44121179130318788</v>
      </c>
      <c r="X93" s="153">
        <f t="shared" si="21"/>
        <v>3.3337166129843568E-2</v>
      </c>
      <c r="Y93" s="2"/>
      <c r="Z93" s="48"/>
    </row>
    <row r="94" spans="1:26" ht="16" customHeight="1">
      <c r="A94" s="22" t="s">
        <v>18</v>
      </c>
      <c r="B94" s="22" t="s">
        <v>93</v>
      </c>
      <c r="C94" s="104">
        <f t="shared" si="17"/>
        <v>5924713</v>
      </c>
      <c r="D94" s="2"/>
      <c r="E94" s="152">
        <v>433273</v>
      </c>
      <c r="F94" s="152">
        <v>9</v>
      </c>
      <c r="G94" s="152">
        <v>1</v>
      </c>
      <c r="H94" s="10"/>
      <c r="I94" s="152">
        <v>2650583</v>
      </c>
      <c r="J94" s="152">
        <v>17</v>
      </c>
      <c r="K94" s="152">
        <v>8</v>
      </c>
      <c r="L94" s="10"/>
      <c r="M94" s="152">
        <v>2648174</v>
      </c>
      <c r="N94" s="152">
        <v>17</v>
      </c>
      <c r="O94" s="152">
        <v>8</v>
      </c>
      <c r="P94" s="10"/>
      <c r="Q94" s="152">
        <v>192683</v>
      </c>
      <c r="R94" s="152">
        <v>20</v>
      </c>
      <c r="S94" s="152">
        <v>11</v>
      </c>
      <c r="T94" s="129"/>
      <c r="U94" s="153">
        <f t="shared" si="18"/>
        <v>7.3129787046224859E-2</v>
      </c>
      <c r="V94" s="153">
        <f t="shared" si="19"/>
        <v>0.44737745102589782</v>
      </c>
      <c r="W94" s="153">
        <f t="shared" si="20"/>
        <v>0.44697084905209755</v>
      </c>
      <c r="X94" s="153">
        <f t="shared" si="21"/>
        <v>3.2521912875779803E-2</v>
      </c>
      <c r="Y94" s="2"/>
      <c r="Z94" s="48"/>
    </row>
    <row r="95" spans="1:26" ht="16" customHeight="1">
      <c r="A95" s="22" t="s">
        <v>19</v>
      </c>
      <c r="B95" s="22" t="s">
        <v>93</v>
      </c>
      <c r="C95" s="104">
        <f t="shared" si="17"/>
        <v>5276749</v>
      </c>
      <c r="D95" s="2"/>
      <c r="E95" s="152">
        <v>298470</v>
      </c>
      <c r="F95" s="152">
        <v>9</v>
      </c>
      <c r="G95" s="152">
        <v>1</v>
      </c>
      <c r="H95" s="10"/>
      <c r="I95" s="152">
        <v>2410334</v>
      </c>
      <c r="J95" s="152">
        <v>17</v>
      </c>
      <c r="K95" s="152">
        <v>8</v>
      </c>
      <c r="L95" s="10"/>
      <c r="M95" s="152">
        <v>2403649</v>
      </c>
      <c r="N95" s="152">
        <v>17</v>
      </c>
      <c r="O95" s="152">
        <v>8</v>
      </c>
      <c r="P95" s="10"/>
      <c r="Q95" s="152">
        <v>164296</v>
      </c>
      <c r="R95" s="152">
        <v>21</v>
      </c>
      <c r="S95" s="152">
        <v>11</v>
      </c>
      <c r="T95" s="129"/>
      <c r="U95" s="153">
        <f t="shared" si="18"/>
        <v>5.6563236189555346E-2</v>
      </c>
      <c r="V95" s="153">
        <f t="shared" si="19"/>
        <v>0.4567839023610939</v>
      </c>
      <c r="W95" s="153">
        <f t="shared" si="20"/>
        <v>0.45551702383418274</v>
      </c>
      <c r="X95" s="153">
        <f t="shared" si="21"/>
        <v>3.1135837615167975E-2</v>
      </c>
      <c r="Y95" s="2"/>
      <c r="Z95" s="48"/>
    </row>
    <row r="96" spans="1:26" ht="16" customHeight="1">
      <c r="A96" s="22" t="s">
        <v>20</v>
      </c>
      <c r="B96" s="22" t="s">
        <v>93</v>
      </c>
      <c r="C96" s="104">
        <f t="shared" si="17"/>
        <v>6039648</v>
      </c>
      <c r="D96" s="2"/>
      <c r="E96" s="152">
        <v>435919</v>
      </c>
      <c r="F96" s="152">
        <v>9</v>
      </c>
      <c r="G96" s="152">
        <v>1</v>
      </c>
      <c r="H96" s="10"/>
      <c r="I96" s="152">
        <v>2669055</v>
      </c>
      <c r="J96" s="152">
        <v>15</v>
      </c>
      <c r="K96" s="152">
        <v>6</v>
      </c>
      <c r="L96" s="10"/>
      <c r="M96" s="152">
        <v>2683880</v>
      </c>
      <c r="N96" s="152">
        <v>15</v>
      </c>
      <c r="O96" s="152">
        <v>6</v>
      </c>
      <c r="P96" s="10"/>
      <c r="Q96" s="152">
        <v>250794</v>
      </c>
      <c r="R96" s="152">
        <v>17</v>
      </c>
      <c r="S96" s="152">
        <v>8</v>
      </c>
      <c r="T96" s="129"/>
      <c r="U96" s="153">
        <f t="shared" si="18"/>
        <v>7.217622616417381E-2</v>
      </c>
      <c r="V96" s="153">
        <f t="shared" si="19"/>
        <v>0.44192227758968733</v>
      </c>
      <c r="W96" s="153">
        <f t="shared" si="20"/>
        <v>0.44437689083867138</v>
      </c>
      <c r="X96" s="153">
        <f t="shared" si="21"/>
        <v>4.1524605407467455E-2</v>
      </c>
      <c r="Y96" s="2"/>
      <c r="Z96" s="48"/>
    </row>
    <row r="97" spans="1:26" ht="16" customHeight="1">
      <c r="A97" s="22" t="s">
        <v>21</v>
      </c>
      <c r="B97" s="22" t="s">
        <v>93</v>
      </c>
      <c r="C97" s="104">
        <f t="shared" si="17"/>
        <v>6387607</v>
      </c>
      <c r="D97" s="2"/>
      <c r="E97" s="152">
        <v>78858</v>
      </c>
      <c r="F97" s="152">
        <v>10</v>
      </c>
      <c r="G97" s="152">
        <v>2</v>
      </c>
      <c r="H97" s="10"/>
      <c r="I97" s="152">
        <v>2992404</v>
      </c>
      <c r="J97" s="152">
        <v>15</v>
      </c>
      <c r="K97" s="152">
        <v>6</v>
      </c>
      <c r="L97" s="10"/>
      <c r="M97" s="152">
        <v>3011193</v>
      </c>
      <c r="N97" s="152">
        <v>15</v>
      </c>
      <c r="O97" s="152">
        <v>6</v>
      </c>
      <c r="P97" s="10"/>
      <c r="Q97" s="152">
        <v>305152</v>
      </c>
      <c r="R97" s="152">
        <v>16</v>
      </c>
      <c r="S97" s="152">
        <v>7</v>
      </c>
      <c r="T97" s="129"/>
      <c r="U97" s="153">
        <f t="shared" si="18"/>
        <v>1.2345468342056735E-2</v>
      </c>
      <c r="V97" s="153">
        <f t="shared" si="19"/>
        <v>0.46847027376605982</v>
      </c>
      <c r="W97" s="153">
        <f t="shared" si="20"/>
        <v>0.47141175091078708</v>
      </c>
      <c r="X97" s="153">
        <f t="shared" si="21"/>
        <v>4.7772506981096363E-2</v>
      </c>
      <c r="Y97" s="2"/>
      <c r="Z97" s="48"/>
    </row>
    <row r="98" spans="1:26" ht="16" customHeight="1">
      <c r="A98" s="22" t="s">
        <v>22</v>
      </c>
      <c r="B98" s="22" t="s">
        <v>93</v>
      </c>
      <c r="C98" s="104">
        <f t="shared" si="17"/>
        <v>6462732</v>
      </c>
      <c r="D98" s="2"/>
      <c r="E98" s="152">
        <v>146614</v>
      </c>
      <c r="F98" s="152">
        <v>9</v>
      </c>
      <c r="G98" s="152">
        <v>1</v>
      </c>
      <c r="H98" s="10"/>
      <c r="I98" s="152">
        <v>2991949</v>
      </c>
      <c r="J98" s="152">
        <v>15</v>
      </c>
      <c r="K98" s="152">
        <v>6</v>
      </c>
      <c r="L98" s="10"/>
      <c r="M98" s="152">
        <v>3001360</v>
      </c>
      <c r="N98" s="152">
        <v>15</v>
      </c>
      <c r="O98" s="152">
        <v>6</v>
      </c>
      <c r="P98" s="10"/>
      <c r="Q98" s="152">
        <v>322809</v>
      </c>
      <c r="R98" s="152">
        <v>16</v>
      </c>
      <c r="S98" s="152">
        <v>7</v>
      </c>
      <c r="T98" s="129"/>
      <c r="U98" s="153">
        <f t="shared" si="18"/>
        <v>2.2686071463275902E-2</v>
      </c>
      <c r="V98" s="153">
        <f t="shared" si="19"/>
        <v>0.46295421193390041</v>
      </c>
      <c r="W98" s="153">
        <f t="shared" si="20"/>
        <v>0.46441040723953897</v>
      </c>
      <c r="X98" s="153">
        <f t="shared" si="21"/>
        <v>4.9949309363284754E-2</v>
      </c>
      <c r="Y98" s="2"/>
      <c r="Z98" s="48"/>
    </row>
    <row r="99" spans="1:26" ht="16" customHeight="1">
      <c r="A99" s="22" t="s">
        <v>23</v>
      </c>
      <c r="B99" s="22" t="s">
        <v>93</v>
      </c>
      <c r="C99" s="104">
        <f t="shared" si="17"/>
        <v>7650204</v>
      </c>
      <c r="D99" s="2"/>
      <c r="E99" s="152">
        <v>473697</v>
      </c>
      <c r="F99" s="152">
        <v>9</v>
      </c>
      <c r="G99" s="152">
        <v>1</v>
      </c>
      <c r="H99" s="10"/>
      <c r="I99" s="152">
        <v>3398435</v>
      </c>
      <c r="J99" s="152">
        <v>15</v>
      </c>
      <c r="K99" s="152">
        <v>6</v>
      </c>
      <c r="L99" s="10"/>
      <c r="M99" s="152">
        <v>3401599</v>
      </c>
      <c r="N99" s="152">
        <v>15</v>
      </c>
      <c r="O99" s="152">
        <v>6</v>
      </c>
      <c r="P99" s="10"/>
      <c r="Q99" s="152">
        <v>376473</v>
      </c>
      <c r="R99" s="152">
        <v>15</v>
      </c>
      <c r="S99" s="152">
        <v>6</v>
      </c>
      <c r="T99" s="129"/>
      <c r="U99" s="153">
        <f t="shared" si="18"/>
        <v>6.1919525283247345E-2</v>
      </c>
      <c r="V99" s="153">
        <f t="shared" si="19"/>
        <v>0.44422802320042709</v>
      </c>
      <c r="W99" s="153">
        <f t="shared" si="20"/>
        <v>0.44464160694276911</v>
      </c>
      <c r="X99" s="153">
        <f t="shared" si="21"/>
        <v>4.921084457355647E-2</v>
      </c>
      <c r="Y99" s="2"/>
      <c r="Z99" s="48"/>
    </row>
    <row r="100" spans="1:26" ht="16" customHeight="1">
      <c r="A100" s="22" t="s">
        <v>24</v>
      </c>
      <c r="B100" s="22" t="s">
        <v>93</v>
      </c>
      <c r="C100" s="104">
        <f t="shared" si="17"/>
        <v>7123617</v>
      </c>
      <c r="D100" s="2"/>
      <c r="E100" s="152">
        <v>161651</v>
      </c>
      <c r="F100" s="152">
        <v>9</v>
      </c>
      <c r="G100" s="152">
        <v>1</v>
      </c>
      <c r="H100" s="10"/>
      <c r="I100" s="152">
        <v>3307003</v>
      </c>
      <c r="J100" s="152">
        <v>15</v>
      </c>
      <c r="K100" s="152">
        <v>6</v>
      </c>
      <c r="L100" s="10"/>
      <c r="M100" s="152">
        <v>3312229</v>
      </c>
      <c r="N100" s="152">
        <v>15</v>
      </c>
      <c r="O100" s="152">
        <v>6</v>
      </c>
      <c r="P100" s="10"/>
      <c r="Q100" s="152">
        <v>342734</v>
      </c>
      <c r="R100" s="152">
        <v>15</v>
      </c>
      <c r="S100" s="152">
        <v>6</v>
      </c>
      <c r="T100" s="129"/>
      <c r="U100" s="153">
        <f t="shared" si="18"/>
        <v>2.2692264337063603E-2</v>
      </c>
      <c r="V100" s="153">
        <f t="shared" si="19"/>
        <v>0.46423088158726106</v>
      </c>
      <c r="W100" s="153">
        <f t="shared" si="20"/>
        <v>0.46496449767021442</v>
      </c>
      <c r="X100" s="153">
        <f t="shared" si="21"/>
        <v>4.8112356405460875E-2</v>
      </c>
      <c r="Y100" s="2"/>
      <c r="Z100" s="48"/>
    </row>
    <row r="101" spans="1:26" ht="16" customHeight="1">
      <c r="A101" s="22" t="s">
        <v>25</v>
      </c>
      <c r="B101" s="22" t="s">
        <v>93</v>
      </c>
      <c r="C101" s="104">
        <f t="shared" si="17"/>
        <v>6254813</v>
      </c>
      <c r="D101" s="2"/>
      <c r="E101" s="152">
        <v>173501</v>
      </c>
      <c r="F101" s="152">
        <v>9</v>
      </c>
      <c r="G101" s="152">
        <v>1</v>
      </c>
      <c r="H101" s="10"/>
      <c r="I101" s="152">
        <v>2876780</v>
      </c>
      <c r="J101" s="152">
        <v>15</v>
      </c>
      <c r="K101" s="152">
        <v>6</v>
      </c>
      <c r="L101" s="10"/>
      <c r="M101" s="152">
        <v>2876466</v>
      </c>
      <c r="N101" s="152">
        <v>15</v>
      </c>
      <c r="O101" s="152">
        <v>6</v>
      </c>
      <c r="P101" s="10"/>
      <c r="Q101" s="152">
        <v>328066</v>
      </c>
      <c r="R101" s="152">
        <v>16</v>
      </c>
      <c r="S101" s="152">
        <v>7</v>
      </c>
      <c r="T101" s="129"/>
      <c r="U101" s="153">
        <f t="shared" si="18"/>
        <v>2.773879890573867E-2</v>
      </c>
      <c r="V101" s="153">
        <f t="shared" si="19"/>
        <v>0.45993061663074497</v>
      </c>
      <c r="W101" s="153">
        <f t="shared" si="20"/>
        <v>0.45988041528979362</v>
      </c>
      <c r="X101" s="153">
        <f t="shared" si="21"/>
        <v>5.2450169173722701E-2</v>
      </c>
      <c r="Y101" s="2"/>
      <c r="Z101" s="48"/>
    </row>
    <row r="102" spans="1:26" ht="16" customHeight="1">
      <c r="A102" s="22" t="s">
        <v>26</v>
      </c>
      <c r="B102" s="22" t="s">
        <v>93</v>
      </c>
      <c r="C102" s="104">
        <f t="shared" si="17"/>
        <v>6192885</v>
      </c>
      <c r="D102" s="2"/>
      <c r="E102" s="152">
        <v>126483</v>
      </c>
      <c r="F102" s="152">
        <v>9</v>
      </c>
      <c r="G102" s="152">
        <v>1</v>
      </c>
      <c r="H102" s="10"/>
      <c r="I102" s="152">
        <v>2870990</v>
      </c>
      <c r="J102" s="152">
        <v>15</v>
      </c>
      <c r="K102" s="152">
        <v>6</v>
      </c>
      <c r="L102" s="10"/>
      <c r="M102" s="152">
        <v>2875248</v>
      </c>
      <c r="N102" s="152">
        <v>15</v>
      </c>
      <c r="O102" s="152">
        <v>6</v>
      </c>
      <c r="P102" s="10"/>
      <c r="Q102" s="152">
        <v>320164</v>
      </c>
      <c r="R102" s="152">
        <v>15</v>
      </c>
      <c r="S102" s="152">
        <v>6</v>
      </c>
      <c r="T102" s="129"/>
      <c r="U102" s="153">
        <f t="shared" si="18"/>
        <v>2.0423921968517098E-2</v>
      </c>
      <c r="V102" s="153">
        <f t="shared" si="19"/>
        <v>0.46359491577834888</v>
      </c>
      <c r="W102" s="153">
        <f t="shared" si="20"/>
        <v>0.46428247900614977</v>
      </c>
      <c r="X102" s="153">
        <f t="shared" si="21"/>
        <v>5.1698683246984241E-2</v>
      </c>
      <c r="Y102" s="2"/>
      <c r="Z102" s="48"/>
    </row>
    <row r="103" spans="1:26" ht="16" customHeight="1">
      <c r="A103" s="22" t="s">
        <v>27</v>
      </c>
      <c r="B103" s="22" t="s">
        <v>93</v>
      </c>
      <c r="C103" s="104">
        <f t="shared" si="17"/>
        <v>6545499</v>
      </c>
      <c r="D103" s="2"/>
      <c r="E103" s="152">
        <v>147660</v>
      </c>
      <c r="F103" s="152">
        <v>9</v>
      </c>
      <c r="G103" s="152">
        <v>1</v>
      </c>
      <c r="H103" s="10"/>
      <c r="I103" s="152">
        <v>3027312</v>
      </c>
      <c r="J103" s="152">
        <v>15</v>
      </c>
      <c r="K103" s="152">
        <v>6</v>
      </c>
      <c r="L103" s="10"/>
      <c r="M103" s="152">
        <v>3033311</v>
      </c>
      <c r="N103" s="152">
        <v>15</v>
      </c>
      <c r="O103" s="152">
        <v>6</v>
      </c>
      <c r="P103" s="10"/>
      <c r="Q103" s="152">
        <v>337216</v>
      </c>
      <c r="R103" s="152">
        <v>16</v>
      </c>
      <c r="S103" s="152">
        <v>7</v>
      </c>
      <c r="T103" s="129"/>
      <c r="U103" s="153">
        <f t="shared" si="18"/>
        <v>2.2559013453366961E-2</v>
      </c>
      <c r="V103" s="153">
        <f t="shared" si="19"/>
        <v>0.4625028588347504</v>
      </c>
      <c r="W103" s="153">
        <f t="shared" si="20"/>
        <v>0.46341936649902477</v>
      </c>
      <c r="X103" s="153">
        <f t="shared" si="21"/>
        <v>5.1518761212857873E-2</v>
      </c>
      <c r="Y103" s="2"/>
      <c r="Z103" s="48"/>
    </row>
    <row r="104" spans="1:26" ht="16" customHeight="1">
      <c r="A104" s="22" t="s">
        <v>28</v>
      </c>
      <c r="B104" s="22" t="s">
        <v>93</v>
      </c>
      <c r="C104" s="104">
        <f t="shared" si="17"/>
        <v>5403970</v>
      </c>
      <c r="D104" s="2"/>
      <c r="E104" s="152">
        <v>194376</v>
      </c>
      <c r="F104" s="152">
        <v>9</v>
      </c>
      <c r="G104" s="152">
        <v>1</v>
      </c>
      <c r="H104" s="10"/>
      <c r="I104" s="152">
        <v>2468552</v>
      </c>
      <c r="J104" s="152">
        <v>15</v>
      </c>
      <c r="K104" s="152">
        <v>6</v>
      </c>
      <c r="L104" s="10"/>
      <c r="M104" s="152">
        <v>2476912</v>
      </c>
      <c r="N104" s="152">
        <v>15</v>
      </c>
      <c r="O104" s="152">
        <v>6</v>
      </c>
      <c r="P104" s="10"/>
      <c r="Q104" s="152">
        <v>264130</v>
      </c>
      <c r="R104" s="152">
        <v>16</v>
      </c>
      <c r="S104" s="152">
        <v>7</v>
      </c>
      <c r="T104" s="129"/>
      <c r="U104" s="153">
        <f t="shared" si="18"/>
        <v>3.5969111597584737E-2</v>
      </c>
      <c r="V104" s="153">
        <f t="shared" si="19"/>
        <v>0.45680342414928282</v>
      </c>
      <c r="W104" s="153">
        <f t="shared" si="20"/>
        <v>0.45835043495800309</v>
      </c>
      <c r="X104" s="153">
        <f t="shared" si="21"/>
        <v>4.8877029295129319E-2</v>
      </c>
      <c r="Y104" s="2"/>
      <c r="Z104" s="48"/>
    </row>
    <row r="105" spans="1:26" ht="16" customHeight="1">
      <c r="A105" s="2"/>
      <c r="B105" s="2"/>
      <c r="C105" s="2"/>
      <c r="D105" s="2"/>
      <c r="E105" s="2"/>
      <c r="F105" s="2"/>
      <c r="G105" s="2"/>
      <c r="H105" s="2"/>
      <c r="I105" s="2"/>
      <c r="J105" s="2"/>
      <c r="K105" s="2"/>
      <c r="L105" s="2"/>
      <c r="M105" s="2"/>
      <c r="N105" s="2"/>
      <c r="O105" s="2"/>
      <c r="P105" s="2"/>
      <c r="Q105" s="2"/>
      <c r="R105" s="2"/>
      <c r="S105" s="2"/>
      <c r="T105" s="2"/>
      <c r="U105" s="9"/>
      <c r="V105" s="9"/>
      <c r="W105" s="9"/>
      <c r="X105" s="9"/>
      <c r="Y105" s="2"/>
      <c r="Z105" s="48"/>
    </row>
    <row r="106" spans="1:26" ht="16" customHeight="1">
      <c r="A106" s="230"/>
      <c r="B106" s="230"/>
      <c r="C106" s="230"/>
      <c r="D106" s="230"/>
      <c r="E106" s="230"/>
      <c r="F106" s="230"/>
      <c r="G106" s="230"/>
      <c r="H106" s="230"/>
      <c r="I106" s="230"/>
      <c r="J106" s="230"/>
      <c r="K106" s="230"/>
      <c r="L106" s="230"/>
      <c r="M106" s="230"/>
      <c r="N106" s="230"/>
      <c r="O106" s="230"/>
      <c r="P106" s="230"/>
      <c r="Q106" s="230"/>
      <c r="R106" s="230"/>
      <c r="S106" s="230"/>
      <c r="T106" s="230"/>
      <c r="U106" s="214"/>
      <c r="V106" s="214"/>
      <c r="W106" s="214"/>
      <c r="X106" s="214"/>
      <c r="Y106" s="215"/>
    </row>
    <row r="107" spans="1:26" ht="16" customHeight="1">
      <c r="A107" s="231"/>
      <c r="B107" s="231"/>
      <c r="C107" s="231"/>
      <c r="D107" s="231"/>
      <c r="E107" s="231"/>
      <c r="F107" s="231"/>
      <c r="G107" s="231"/>
      <c r="H107" s="231"/>
      <c r="I107" s="231"/>
      <c r="J107" s="231"/>
      <c r="K107" s="231"/>
      <c r="L107" s="231"/>
      <c r="M107" s="231"/>
      <c r="N107" s="231"/>
      <c r="O107" s="231"/>
      <c r="P107" s="231"/>
      <c r="Q107" s="231"/>
      <c r="R107" s="231"/>
      <c r="S107" s="231"/>
      <c r="T107" s="231"/>
      <c r="U107" s="232"/>
      <c r="V107" s="232"/>
      <c r="W107" s="232"/>
      <c r="X107" s="232"/>
      <c r="Y107" s="231"/>
    </row>
    <row r="108" spans="1:26" ht="16" customHeight="1">
      <c r="A108" s="1" t="s">
        <v>148</v>
      </c>
      <c r="B108" s="2"/>
      <c r="C108" s="2"/>
      <c r="D108" s="2"/>
      <c r="E108" s="2"/>
      <c r="F108" s="2"/>
      <c r="G108" s="2"/>
      <c r="H108" s="2"/>
      <c r="I108" s="2"/>
      <c r="J108" s="2"/>
      <c r="K108" s="2"/>
      <c r="L108" s="2"/>
      <c r="M108" s="2"/>
      <c r="N108" s="2"/>
      <c r="O108" s="2"/>
      <c r="P108" s="2"/>
      <c r="Q108" s="2"/>
      <c r="R108" s="2"/>
      <c r="S108" s="2"/>
      <c r="T108" s="2"/>
      <c r="U108" s="9"/>
      <c r="V108" s="9"/>
      <c r="W108" s="9"/>
      <c r="X108" s="9"/>
      <c r="Y108" s="2"/>
      <c r="Z108" s="48"/>
    </row>
    <row r="109" spans="1:26" ht="16" customHeight="1">
      <c r="A109" s="2"/>
      <c r="B109" s="2"/>
      <c r="C109" s="2"/>
      <c r="D109" s="2"/>
      <c r="E109" s="2"/>
      <c r="F109" s="2"/>
      <c r="G109" s="2"/>
      <c r="H109" s="2"/>
      <c r="I109" s="2"/>
      <c r="J109" s="2"/>
      <c r="K109" s="2"/>
      <c r="L109" s="2"/>
      <c r="M109" s="2"/>
      <c r="N109" s="2"/>
      <c r="O109" s="2"/>
      <c r="P109" s="2"/>
      <c r="Q109" s="2"/>
      <c r="R109" s="2"/>
      <c r="S109" s="2"/>
      <c r="T109" s="2"/>
      <c r="U109" s="9"/>
      <c r="V109" s="9"/>
      <c r="W109" s="9"/>
      <c r="X109" s="9"/>
      <c r="Y109" s="39"/>
      <c r="Z109" s="48"/>
    </row>
    <row r="110" spans="1:26" ht="16" customHeight="1">
      <c r="A110" s="284" t="s">
        <v>0</v>
      </c>
      <c r="B110" s="284"/>
      <c r="C110" s="284"/>
      <c r="D110" s="2"/>
      <c r="E110" s="301" t="s">
        <v>95</v>
      </c>
      <c r="F110" s="301"/>
      <c r="G110" s="301"/>
      <c r="H110" s="2"/>
      <c r="I110" s="302" t="s">
        <v>98</v>
      </c>
      <c r="J110" s="302"/>
      <c r="K110" s="302"/>
      <c r="L110" s="2"/>
      <c r="M110" s="303" t="s">
        <v>99</v>
      </c>
      <c r="N110" s="303"/>
      <c r="O110" s="303"/>
      <c r="P110" s="2"/>
      <c r="Q110" s="303" t="s">
        <v>100</v>
      </c>
      <c r="R110" s="303"/>
      <c r="S110" s="303"/>
      <c r="T110" s="2"/>
      <c r="U110" s="106" t="s">
        <v>89</v>
      </c>
      <c r="V110" s="106" t="s">
        <v>90</v>
      </c>
      <c r="W110" s="106" t="s">
        <v>91</v>
      </c>
      <c r="X110" s="106" t="s">
        <v>92</v>
      </c>
      <c r="Y110" s="2"/>
      <c r="Z110" s="48"/>
    </row>
    <row r="111" spans="1:26" ht="16" customHeight="1">
      <c r="A111" s="5" t="s">
        <v>3</v>
      </c>
      <c r="B111" s="5" t="s">
        <v>4</v>
      </c>
      <c r="C111" s="5" t="s">
        <v>135</v>
      </c>
      <c r="D111" s="2"/>
      <c r="E111" s="5" t="s">
        <v>68</v>
      </c>
      <c r="F111" s="5" t="s">
        <v>96</v>
      </c>
      <c r="G111" s="5" t="s">
        <v>97</v>
      </c>
      <c r="H111" s="2"/>
      <c r="I111" s="19" t="s">
        <v>68</v>
      </c>
      <c r="J111" s="19" t="s">
        <v>96</v>
      </c>
      <c r="K111" s="19" t="s">
        <v>97</v>
      </c>
      <c r="L111" s="2"/>
      <c r="M111" s="99" t="s">
        <v>68</v>
      </c>
      <c r="N111" s="99" t="s">
        <v>96</v>
      </c>
      <c r="O111" s="99" t="s">
        <v>97</v>
      </c>
      <c r="P111" s="2"/>
      <c r="Q111" s="99" t="s">
        <v>68</v>
      </c>
      <c r="R111" s="99" t="s">
        <v>96</v>
      </c>
      <c r="S111" s="99" t="s">
        <v>97</v>
      </c>
      <c r="T111" s="2"/>
      <c r="U111" s="295" t="s">
        <v>117</v>
      </c>
      <c r="V111" s="286"/>
      <c r="W111" s="286"/>
      <c r="X111" s="286"/>
      <c r="Y111" s="2"/>
      <c r="Z111" s="48"/>
    </row>
    <row r="112" spans="1:26" ht="16" customHeight="1">
      <c r="A112" s="229"/>
      <c r="D112" s="2"/>
      <c r="E112" s="45"/>
      <c r="F112" s="45"/>
      <c r="G112" s="45"/>
      <c r="H112" s="2"/>
      <c r="I112" s="45"/>
      <c r="J112" s="45"/>
      <c r="K112" s="45"/>
      <c r="L112" s="2"/>
      <c r="M112" s="20"/>
      <c r="N112" s="20"/>
      <c r="O112" s="20"/>
      <c r="P112" s="2"/>
      <c r="Q112" s="20"/>
      <c r="R112" s="20"/>
      <c r="S112" s="20"/>
      <c r="T112" s="2"/>
      <c r="U112" s="9"/>
      <c r="V112" s="9"/>
      <c r="W112" s="9"/>
      <c r="X112" s="9"/>
      <c r="Y112" s="2"/>
      <c r="Z112" s="48"/>
    </row>
    <row r="113" spans="1:26" ht="16" customHeight="1">
      <c r="A113" s="29" t="s">
        <v>10</v>
      </c>
      <c r="B113" s="29" t="s">
        <v>93</v>
      </c>
      <c r="C113" s="100">
        <f>E113+I113+M113+Q113</f>
        <v>1197807</v>
      </c>
      <c r="D113" s="6"/>
      <c r="E113" s="151">
        <v>26168</v>
      </c>
      <c r="F113" s="151">
        <v>20</v>
      </c>
      <c r="G113" s="151">
        <v>7</v>
      </c>
      <c r="H113" s="10"/>
      <c r="I113" s="152">
        <v>557703</v>
      </c>
      <c r="J113" s="152">
        <v>52</v>
      </c>
      <c r="K113" s="152">
        <v>26</v>
      </c>
      <c r="L113" s="10"/>
      <c r="M113" s="152">
        <v>564417</v>
      </c>
      <c r="N113" s="152">
        <v>52</v>
      </c>
      <c r="O113" s="152">
        <v>27</v>
      </c>
      <c r="P113" s="10"/>
      <c r="Q113" s="152">
        <v>49519</v>
      </c>
      <c r="R113" s="152">
        <v>83</v>
      </c>
      <c r="S113" s="152">
        <v>43</v>
      </c>
      <c r="T113" s="129"/>
      <c r="U113" s="153">
        <f t="shared" ref="U113:U129" si="22">E113/C113</f>
        <v>2.1846591312289877E-2</v>
      </c>
      <c r="V113" s="153">
        <f t="shared" ref="V113:V129" si="23">I113/C113</f>
        <v>0.46560339019558244</v>
      </c>
      <c r="W113" s="153">
        <f t="shared" ref="W113:W129" si="24">M113/C113</f>
        <v>0.47120863377822969</v>
      </c>
      <c r="X113" s="153">
        <f t="shared" ref="X113:X129" si="25">Q113/C113</f>
        <v>4.1341384713897984E-2</v>
      </c>
      <c r="Y113" s="2"/>
      <c r="Z113" s="48"/>
    </row>
    <row r="114" spans="1:26" ht="16" customHeight="1">
      <c r="A114" s="22" t="s">
        <v>13</v>
      </c>
      <c r="B114" s="22" t="s">
        <v>93</v>
      </c>
      <c r="C114" s="100">
        <f t="shared" ref="C114:C129" si="26">E114+I114+M114+Q114</f>
        <v>1162636</v>
      </c>
      <c r="D114" s="6"/>
      <c r="E114" s="151">
        <v>22360</v>
      </c>
      <c r="F114" s="151">
        <v>20</v>
      </c>
      <c r="G114" s="151">
        <v>7</v>
      </c>
      <c r="H114" s="10"/>
      <c r="I114" s="152">
        <v>540158</v>
      </c>
      <c r="J114" s="152">
        <v>48</v>
      </c>
      <c r="K114" s="152">
        <v>23</v>
      </c>
      <c r="L114" s="10"/>
      <c r="M114" s="152">
        <v>548280</v>
      </c>
      <c r="N114" s="152">
        <v>49</v>
      </c>
      <c r="O114" s="152">
        <v>24</v>
      </c>
      <c r="P114" s="10"/>
      <c r="Q114" s="152">
        <v>51838</v>
      </c>
      <c r="R114" s="152">
        <v>78</v>
      </c>
      <c r="S114" s="152">
        <v>39</v>
      </c>
      <c r="T114" s="129"/>
      <c r="U114" s="153">
        <f t="shared" si="22"/>
        <v>1.9232158646386315E-2</v>
      </c>
      <c r="V114" s="153">
        <f t="shared" si="23"/>
        <v>0.46459769007668777</v>
      </c>
      <c r="W114" s="153">
        <f t="shared" si="24"/>
        <v>0.47158353947409165</v>
      </c>
      <c r="X114" s="153">
        <f t="shared" si="25"/>
        <v>4.4586611802834249E-2</v>
      </c>
      <c r="Y114" s="2"/>
      <c r="Z114" s="48"/>
    </row>
    <row r="115" spans="1:26" ht="16" customHeight="1">
      <c r="A115" s="22" t="s">
        <v>14</v>
      </c>
      <c r="B115" s="22" t="s">
        <v>93</v>
      </c>
      <c r="C115" s="100">
        <f t="shared" si="26"/>
        <v>626388</v>
      </c>
      <c r="D115" s="6"/>
      <c r="E115" s="151">
        <v>12003</v>
      </c>
      <c r="F115" s="151">
        <v>15</v>
      </c>
      <c r="G115" s="151">
        <v>5</v>
      </c>
      <c r="H115" s="10"/>
      <c r="I115" s="152">
        <v>287977</v>
      </c>
      <c r="J115" s="152">
        <v>43</v>
      </c>
      <c r="K115" s="152">
        <v>19</v>
      </c>
      <c r="L115" s="10"/>
      <c r="M115" s="152">
        <v>292457</v>
      </c>
      <c r="N115" s="152">
        <v>43</v>
      </c>
      <c r="O115" s="152">
        <v>19</v>
      </c>
      <c r="P115" s="10"/>
      <c r="Q115" s="152">
        <v>33951</v>
      </c>
      <c r="R115" s="152">
        <v>67</v>
      </c>
      <c r="S115" s="152">
        <v>31</v>
      </c>
      <c r="T115" s="129"/>
      <c r="U115" s="153">
        <f t="shared" si="22"/>
        <v>1.916224448744229E-2</v>
      </c>
      <c r="V115" s="153">
        <f t="shared" si="23"/>
        <v>0.45974220451221925</v>
      </c>
      <c r="W115" s="153">
        <f t="shared" si="24"/>
        <v>0.46689432109171952</v>
      </c>
      <c r="X115" s="153">
        <f t="shared" si="25"/>
        <v>5.4201229908618941E-2</v>
      </c>
      <c r="Y115" s="2"/>
      <c r="Z115" s="48"/>
    </row>
    <row r="116" spans="1:26" ht="16" customHeight="1">
      <c r="A116" s="22" t="s">
        <v>15</v>
      </c>
      <c r="B116" s="22" t="s">
        <v>93</v>
      </c>
      <c r="C116" s="100">
        <f t="shared" si="26"/>
        <v>693832</v>
      </c>
      <c r="D116" s="2"/>
      <c r="E116" s="151">
        <v>13379</v>
      </c>
      <c r="F116" s="151">
        <v>17</v>
      </c>
      <c r="G116" s="151">
        <v>6</v>
      </c>
      <c r="H116" s="10"/>
      <c r="I116" s="152">
        <v>317933</v>
      </c>
      <c r="J116" s="152">
        <v>45</v>
      </c>
      <c r="K116" s="152">
        <v>21</v>
      </c>
      <c r="L116" s="10"/>
      <c r="M116" s="152">
        <v>324559</v>
      </c>
      <c r="N116" s="152">
        <v>46</v>
      </c>
      <c r="O116" s="152">
        <v>22</v>
      </c>
      <c r="P116" s="10"/>
      <c r="Q116" s="152">
        <v>37961</v>
      </c>
      <c r="R116" s="152">
        <v>70</v>
      </c>
      <c r="S116" s="152">
        <v>34</v>
      </c>
      <c r="T116" s="129"/>
      <c r="U116" s="153">
        <f t="shared" si="22"/>
        <v>1.9282765856864486E-2</v>
      </c>
      <c r="V116" s="153">
        <f t="shared" si="23"/>
        <v>0.45822764012037498</v>
      </c>
      <c r="W116" s="153">
        <f t="shared" si="24"/>
        <v>0.46777750233485915</v>
      </c>
      <c r="X116" s="153">
        <f t="shared" si="25"/>
        <v>5.4712091687901393E-2</v>
      </c>
      <c r="Y116" s="2"/>
      <c r="Z116" s="48"/>
    </row>
    <row r="117" spans="1:26" ht="16" customHeight="1">
      <c r="A117" s="22" t="s">
        <v>16</v>
      </c>
      <c r="B117" s="22" t="s">
        <v>93</v>
      </c>
      <c r="C117" s="100">
        <f t="shared" si="26"/>
        <v>1269485</v>
      </c>
      <c r="D117" s="2"/>
      <c r="E117" s="151">
        <v>27688</v>
      </c>
      <c r="F117" s="151">
        <v>22</v>
      </c>
      <c r="G117" s="151">
        <v>8</v>
      </c>
      <c r="H117" s="10"/>
      <c r="I117" s="152">
        <v>591434</v>
      </c>
      <c r="J117" s="152">
        <v>58</v>
      </c>
      <c r="K117" s="152">
        <v>31</v>
      </c>
      <c r="L117" s="10"/>
      <c r="M117" s="152">
        <v>598077</v>
      </c>
      <c r="N117" s="152">
        <v>58</v>
      </c>
      <c r="O117" s="152">
        <v>32</v>
      </c>
      <c r="P117" s="10"/>
      <c r="Q117" s="152">
        <v>52286</v>
      </c>
      <c r="R117" s="152">
        <v>95</v>
      </c>
      <c r="S117" s="152">
        <v>51</v>
      </c>
      <c r="T117" s="129"/>
      <c r="U117" s="153">
        <f t="shared" si="22"/>
        <v>2.1810419185732798E-2</v>
      </c>
      <c r="V117" s="153">
        <f t="shared" si="23"/>
        <v>0.46588498485606367</v>
      </c>
      <c r="W117" s="153">
        <f t="shared" si="24"/>
        <v>0.47111781549210902</v>
      </c>
      <c r="X117" s="153">
        <f t="shared" si="25"/>
        <v>4.1186780466094516E-2</v>
      </c>
      <c r="Y117" s="2"/>
      <c r="Z117" s="48"/>
    </row>
    <row r="118" spans="1:26" ht="16" customHeight="1">
      <c r="A118" s="22" t="s">
        <v>17</v>
      </c>
      <c r="B118" s="22" t="s">
        <v>93</v>
      </c>
      <c r="C118" s="100">
        <f t="shared" si="26"/>
        <v>1055775</v>
      </c>
      <c r="D118" s="2"/>
      <c r="E118" s="151">
        <v>32353</v>
      </c>
      <c r="F118" s="151">
        <v>19</v>
      </c>
      <c r="G118" s="151">
        <v>6</v>
      </c>
      <c r="H118" s="10"/>
      <c r="I118" s="152">
        <v>490301</v>
      </c>
      <c r="J118" s="152">
        <v>54</v>
      </c>
      <c r="K118" s="152">
        <v>28</v>
      </c>
      <c r="L118" s="10"/>
      <c r="M118" s="152">
        <v>494812</v>
      </c>
      <c r="N118" s="152">
        <v>55</v>
      </c>
      <c r="O118" s="152">
        <v>28</v>
      </c>
      <c r="P118" s="10"/>
      <c r="Q118" s="152">
        <v>38309</v>
      </c>
      <c r="R118" s="152">
        <v>85</v>
      </c>
      <c r="S118" s="152">
        <v>42</v>
      </c>
      <c r="T118" s="129"/>
      <c r="U118" s="153">
        <f t="shared" si="22"/>
        <v>3.0643839833297815E-2</v>
      </c>
      <c r="V118" s="153">
        <f t="shared" si="23"/>
        <v>0.46439913807392674</v>
      </c>
      <c r="W118" s="153">
        <f t="shared" si="24"/>
        <v>0.46867182875139118</v>
      </c>
      <c r="X118" s="153">
        <f t="shared" si="25"/>
        <v>3.6285193341384289E-2</v>
      </c>
      <c r="Y118" s="2"/>
      <c r="Z118" s="48"/>
    </row>
    <row r="119" spans="1:26" ht="16" customHeight="1">
      <c r="A119" s="22" t="s">
        <v>18</v>
      </c>
      <c r="B119" s="22" t="s">
        <v>93</v>
      </c>
      <c r="C119" s="100">
        <f t="shared" si="26"/>
        <v>1138787</v>
      </c>
      <c r="D119" s="2"/>
      <c r="E119" s="151">
        <v>29109</v>
      </c>
      <c r="F119" s="151">
        <v>19</v>
      </c>
      <c r="G119" s="151">
        <v>6</v>
      </c>
      <c r="H119" s="10"/>
      <c r="I119" s="152">
        <v>531622</v>
      </c>
      <c r="J119" s="152">
        <v>52</v>
      </c>
      <c r="K119" s="152">
        <v>27</v>
      </c>
      <c r="L119" s="10"/>
      <c r="M119" s="152">
        <v>536197</v>
      </c>
      <c r="N119" s="152">
        <v>52</v>
      </c>
      <c r="O119" s="152">
        <v>27</v>
      </c>
      <c r="P119" s="10"/>
      <c r="Q119" s="152">
        <v>41859</v>
      </c>
      <c r="R119" s="152">
        <v>79</v>
      </c>
      <c r="S119" s="152">
        <v>40</v>
      </c>
      <c r="T119" s="129"/>
      <c r="U119" s="153">
        <f t="shared" si="22"/>
        <v>2.5561408762130231E-2</v>
      </c>
      <c r="V119" s="153">
        <f t="shared" si="23"/>
        <v>0.46683181314855193</v>
      </c>
      <c r="W119" s="153">
        <f t="shared" si="24"/>
        <v>0.47084924573252068</v>
      </c>
      <c r="X119" s="153">
        <f t="shared" si="25"/>
        <v>3.6757532356797191E-2</v>
      </c>
      <c r="Y119" s="2"/>
      <c r="Z119" s="48"/>
    </row>
    <row r="120" spans="1:26" ht="16" customHeight="1">
      <c r="A120" s="22" t="s">
        <v>19</v>
      </c>
      <c r="B120" s="22" t="s">
        <v>93</v>
      </c>
      <c r="C120" s="100">
        <f t="shared" si="26"/>
        <v>897027</v>
      </c>
      <c r="D120" s="2"/>
      <c r="E120" s="151">
        <v>22916</v>
      </c>
      <c r="F120" s="151">
        <v>19</v>
      </c>
      <c r="G120" s="151">
        <v>6</v>
      </c>
      <c r="H120" s="10"/>
      <c r="I120" s="152">
        <v>418900</v>
      </c>
      <c r="J120" s="152">
        <v>53</v>
      </c>
      <c r="K120" s="152">
        <v>26</v>
      </c>
      <c r="L120" s="10"/>
      <c r="M120" s="152">
        <v>423804</v>
      </c>
      <c r="N120" s="152">
        <v>54</v>
      </c>
      <c r="O120" s="152">
        <v>27</v>
      </c>
      <c r="P120" s="10"/>
      <c r="Q120" s="152">
        <v>31407</v>
      </c>
      <c r="R120" s="152">
        <v>83</v>
      </c>
      <c r="S120" s="152">
        <v>40</v>
      </c>
      <c r="T120" s="129"/>
      <c r="U120" s="153">
        <f t="shared" si="22"/>
        <v>2.5546611194534836E-2</v>
      </c>
      <c r="V120" s="153">
        <f t="shared" si="23"/>
        <v>0.46698705836056215</v>
      </c>
      <c r="W120" s="153">
        <f t="shared" si="24"/>
        <v>0.4724540064011451</v>
      </c>
      <c r="X120" s="153">
        <f t="shared" si="25"/>
        <v>3.5012324043757884E-2</v>
      </c>
      <c r="Y120" s="2"/>
      <c r="Z120" s="48"/>
    </row>
    <row r="121" spans="1:26" ht="16" customHeight="1">
      <c r="A121" s="22" t="s">
        <v>20</v>
      </c>
      <c r="B121" s="22" t="s">
        <v>93</v>
      </c>
      <c r="C121" s="100">
        <f t="shared" si="26"/>
        <v>1058569</v>
      </c>
      <c r="D121" s="2"/>
      <c r="E121" s="151">
        <v>24301</v>
      </c>
      <c r="F121" s="151">
        <v>19</v>
      </c>
      <c r="G121" s="151">
        <v>6</v>
      </c>
      <c r="H121" s="10"/>
      <c r="I121" s="152">
        <v>489803</v>
      </c>
      <c r="J121" s="152">
        <v>46</v>
      </c>
      <c r="K121" s="152">
        <v>23</v>
      </c>
      <c r="L121" s="10"/>
      <c r="M121" s="152">
        <v>498739</v>
      </c>
      <c r="N121" s="152">
        <v>47</v>
      </c>
      <c r="O121" s="152">
        <v>24</v>
      </c>
      <c r="P121" s="10"/>
      <c r="Q121" s="152">
        <v>45726</v>
      </c>
      <c r="R121" s="152">
        <v>73</v>
      </c>
      <c r="S121" s="152">
        <v>37</v>
      </c>
      <c r="T121" s="129"/>
      <c r="U121" s="153">
        <f t="shared" si="22"/>
        <v>2.2956462923059338E-2</v>
      </c>
      <c r="V121" s="153">
        <f t="shared" si="23"/>
        <v>0.46270295087046759</v>
      </c>
      <c r="W121" s="153">
        <f t="shared" si="24"/>
        <v>0.47114453568921816</v>
      </c>
      <c r="X121" s="153">
        <f t="shared" si="25"/>
        <v>4.3196050517254898E-2</v>
      </c>
      <c r="Y121" s="2"/>
      <c r="Z121" s="48"/>
    </row>
    <row r="122" spans="1:26" ht="16" customHeight="1">
      <c r="A122" s="22" t="s">
        <v>21</v>
      </c>
      <c r="B122" s="22" t="s">
        <v>93</v>
      </c>
      <c r="C122" s="100">
        <f t="shared" si="26"/>
        <v>1235614</v>
      </c>
      <c r="D122" s="2"/>
      <c r="E122" s="151">
        <v>26062</v>
      </c>
      <c r="F122" s="151">
        <v>17</v>
      </c>
      <c r="G122" s="151">
        <v>6</v>
      </c>
      <c r="H122" s="10"/>
      <c r="I122" s="152">
        <v>571959</v>
      </c>
      <c r="J122" s="152">
        <v>46</v>
      </c>
      <c r="K122" s="152">
        <v>24</v>
      </c>
      <c r="L122" s="10"/>
      <c r="M122" s="152">
        <v>581695</v>
      </c>
      <c r="N122" s="152">
        <v>46</v>
      </c>
      <c r="O122" s="152">
        <v>24</v>
      </c>
      <c r="P122" s="10"/>
      <c r="Q122" s="152">
        <v>55898</v>
      </c>
      <c r="R122" s="152">
        <v>73</v>
      </c>
      <c r="S122" s="152">
        <v>38</v>
      </c>
      <c r="T122" s="129"/>
      <c r="U122" s="153">
        <f t="shared" si="22"/>
        <v>2.1092347610175994E-2</v>
      </c>
      <c r="V122" s="153">
        <f t="shared" si="23"/>
        <v>0.46289456092274772</v>
      </c>
      <c r="W122" s="153">
        <f t="shared" si="24"/>
        <v>0.47077404432128478</v>
      </c>
      <c r="X122" s="153">
        <f t="shared" si="25"/>
        <v>4.5239047145791488E-2</v>
      </c>
      <c r="Y122" s="2"/>
      <c r="Z122" s="48"/>
    </row>
    <row r="123" spans="1:26" ht="16" customHeight="1">
      <c r="A123" s="22" t="s">
        <v>22</v>
      </c>
      <c r="B123" s="22" t="s">
        <v>93</v>
      </c>
      <c r="C123" s="100">
        <f t="shared" si="26"/>
        <v>1233819</v>
      </c>
      <c r="D123" s="2"/>
      <c r="E123" s="151">
        <v>22051</v>
      </c>
      <c r="F123" s="151">
        <v>18</v>
      </c>
      <c r="G123" s="151">
        <v>6</v>
      </c>
      <c r="H123" s="10"/>
      <c r="I123" s="152">
        <v>570798</v>
      </c>
      <c r="J123" s="152">
        <v>39</v>
      </c>
      <c r="K123" s="152">
        <v>19</v>
      </c>
      <c r="L123" s="10"/>
      <c r="M123" s="152">
        <v>577799</v>
      </c>
      <c r="N123" s="152">
        <v>39</v>
      </c>
      <c r="O123" s="152">
        <v>19</v>
      </c>
      <c r="P123" s="10"/>
      <c r="Q123" s="152">
        <v>63171</v>
      </c>
      <c r="R123" s="152">
        <v>61</v>
      </c>
      <c r="S123" s="152">
        <v>32</v>
      </c>
      <c r="T123" s="129"/>
      <c r="U123" s="153">
        <f t="shared" si="22"/>
        <v>1.7872151425776389E-2</v>
      </c>
      <c r="V123" s="153">
        <f t="shared" si="23"/>
        <v>0.46262701417306751</v>
      </c>
      <c r="W123" s="153">
        <f t="shared" si="24"/>
        <v>0.46830126623110846</v>
      </c>
      <c r="X123" s="153">
        <f t="shared" si="25"/>
        <v>5.119956817004763E-2</v>
      </c>
      <c r="Y123" s="2"/>
      <c r="Z123" s="48"/>
    </row>
    <row r="124" spans="1:26" ht="16" customHeight="1">
      <c r="A124" s="22" t="s">
        <v>23</v>
      </c>
      <c r="B124" s="22" t="s">
        <v>93</v>
      </c>
      <c r="C124" s="100">
        <f t="shared" si="26"/>
        <v>1270895</v>
      </c>
      <c r="D124" s="2"/>
      <c r="E124" s="151">
        <v>25996</v>
      </c>
      <c r="F124" s="151">
        <v>22</v>
      </c>
      <c r="G124" s="151">
        <v>7</v>
      </c>
      <c r="H124" s="10"/>
      <c r="I124" s="152">
        <v>587895</v>
      </c>
      <c r="J124" s="152">
        <v>53</v>
      </c>
      <c r="K124" s="152">
        <v>28</v>
      </c>
      <c r="L124" s="10"/>
      <c r="M124" s="152">
        <v>594569</v>
      </c>
      <c r="N124" s="152">
        <v>53</v>
      </c>
      <c r="O124" s="152">
        <v>28</v>
      </c>
      <c r="P124" s="10"/>
      <c r="Q124" s="152">
        <v>62435</v>
      </c>
      <c r="R124" s="152">
        <v>84</v>
      </c>
      <c r="S124" s="152">
        <v>46</v>
      </c>
      <c r="T124" s="129"/>
      <c r="U124" s="153">
        <f t="shared" si="22"/>
        <v>2.045487628797029E-2</v>
      </c>
      <c r="V124" s="153">
        <f t="shared" si="23"/>
        <v>0.46258345496677539</v>
      </c>
      <c r="W124" s="153">
        <f t="shared" si="24"/>
        <v>0.46783487227505027</v>
      </c>
      <c r="X124" s="153">
        <f t="shared" si="25"/>
        <v>4.912679647020407E-2</v>
      </c>
      <c r="Y124" s="2"/>
      <c r="Z124" s="48"/>
    </row>
    <row r="125" spans="1:26" ht="16" customHeight="1">
      <c r="A125" s="22" t="s">
        <v>24</v>
      </c>
      <c r="B125" s="22" t="s">
        <v>93</v>
      </c>
      <c r="C125" s="100">
        <f t="shared" si="26"/>
        <v>1529595</v>
      </c>
      <c r="D125" s="2"/>
      <c r="E125" s="151">
        <v>26647</v>
      </c>
      <c r="F125" s="151">
        <v>18</v>
      </c>
      <c r="G125" s="151">
        <v>7</v>
      </c>
      <c r="H125" s="10"/>
      <c r="I125" s="152">
        <v>714221</v>
      </c>
      <c r="J125" s="152">
        <v>46</v>
      </c>
      <c r="K125" s="152">
        <v>25</v>
      </c>
      <c r="L125" s="10"/>
      <c r="M125" s="152">
        <v>721026</v>
      </c>
      <c r="N125" s="152">
        <v>46</v>
      </c>
      <c r="O125" s="152">
        <v>25</v>
      </c>
      <c r="P125" s="10"/>
      <c r="Q125" s="152">
        <v>67701</v>
      </c>
      <c r="R125" s="152">
        <v>72</v>
      </c>
      <c r="S125" s="152">
        <v>40</v>
      </c>
      <c r="T125" s="129"/>
      <c r="U125" s="153">
        <f t="shared" si="22"/>
        <v>1.7420951297565695E-2</v>
      </c>
      <c r="V125" s="153">
        <f t="shared" si="23"/>
        <v>0.46693471147591353</v>
      </c>
      <c r="W125" s="153">
        <f t="shared" si="24"/>
        <v>0.47138360154158454</v>
      </c>
      <c r="X125" s="153">
        <f t="shared" si="25"/>
        <v>4.4260735684936207E-2</v>
      </c>
      <c r="Y125" s="2"/>
      <c r="Z125" s="48"/>
    </row>
    <row r="126" spans="1:26" ht="16" customHeight="1">
      <c r="A126" s="22" t="s">
        <v>25</v>
      </c>
      <c r="B126" s="22" t="s">
        <v>93</v>
      </c>
      <c r="C126" s="100">
        <f t="shared" si="26"/>
        <v>1199320</v>
      </c>
      <c r="D126" s="2"/>
      <c r="E126" s="151">
        <v>21336</v>
      </c>
      <c r="F126" s="151">
        <v>19</v>
      </c>
      <c r="G126" s="151">
        <v>7</v>
      </c>
      <c r="H126" s="10"/>
      <c r="I126" s="152">
        <v>555121</v>
      </c>
      <c r="J126" s="152">
        <v>47</v>
      </c>
      <c r="K126" s="152">
        <v>25</v>
      </c>
      <c r="L126" s="10"/>
      <c r="M126" s="152">
        <v>562876</v>
      </c>
      <c r="N126" s="152">
        <v>47</v>
      </c>
      <c r="O126" s="152">
        <v>25</v>
      </c>
      <c r="P126" s="10"/>
      <c r="Q126" s="152">
        <v>59987</v>
      </c>
      <c r="R126" s="152">
        <v>74</v>
      </c>
      <c r="S126" s="152">
        <v>40</v>
      </c>
      <c r="T126" s="129"/>
      <c r="U126" s="153">
        <f t="shared" si="22"/>
        <v>1.7790081045926026E-2</v>
      </c>
      <c r="V126" s="153">
        <f t="shared" si="23"/>
        <v>0.4628631224360471</v>
      </c>
      <c r="W126" s="153">
        <f t="shared" si="24"/>
        <v>0.46932928659573758</v>
      </c>
      <c r="X126" s="153">
        <f t="shared" si="25"/>
        <v>5.0017509922289295E-2</v>
      </c>
      <c r="Y126" s="2"/>
      <c r="Z126" s="48"/>
    </row>
    <row r="127" spans="1:26" ht="16" customHeight="1">
      <c r="A127" s="22" t="s">
        <v>26</v>
      </c>
      <c r="B127" s="22" t="s">
        <v>93</v>
      </c>
      <c r="C127" s="100">
        <f t="shared" si="26"/>
        <v>1225393</v>
      </c>
      <c r="D127" s="2"/>
      <c r="E127" s="151">
        <v>20863</v>
      </c>
      <c r="F127" s="151">
        <v>19</v>
      </c>
      <c r="G127" s="151">
        <v>7</v>
      </c>
      <c r="H127" s="10"/>
      <c r="I127" s="152">
        <v>569874</v>
      </c>
      <c r="J127" s="152">
        <v>47</v>
      </c>
      <c r="K127" s="152">
        <v>25</v>
      </c>
      <c r="L127" s="10"/>
      <c r="M127" s="152">
        <v>576832</v>
      </c>
      <c r="N127" s="152">
        <v>47</v>
      </c>
      <c r="O127" s="152">
        <v>25</v>
      </c>
      <c r="P127" s="10"/>
      <c r="Q127" s="152">
        <v>57824</v>
      </c>
      <c r="R127" s="152">
        <v>74</v>
      </c>
      <c r="S127" s="152">
        <v>40</v>
      </c>
      <c r="T127" s="129"/>
      <c r="U127" s="153">
        <f t="shared" si="22"/>
        <v>1.7025558331082356E-2</v>
      </c>
      <c r="V127" s="153">
        <f t="shared" si="23"/>
        <v>0.4650540683682704</v>
      </c>
      <c r="W127" s="153">
        <f t="shared" si="24"/>
        <v>0.47073224671595154</v>
      </c>
      <c r="X127" s="153">
        <f t="shared" si="25"/>
        <v>4.7188126584695685E-2</v>
      </c>
      <c r="Y127" s="2"/>
      <c r="Z127" s="48"/>
    </row>
    <row r="128" spans="1:26" ht="16" customHeight="1">
      <c r="A128" s="22" t="s">
        <v>27</v>
      </c>
      <c r="B128" s="22" t="s">
        <v>93</v>
      </c>
      <c r="C128" s="100">
        <f t="shared" si="26"/>
        <v>1366651</v>
      </c>
      <c r="D128" s="2"/>
      <c r="E128" s="151">
        <v>22050</v>
      </c>
      <c r="F128" s="151">
        <v>19</v>
      </c>
      <c r="G128" s="151">
        <v>7</v>
      </c>
      <c r="H128" s="10"/>
      <c r="I128" s="152">
        <v>633920</v>
      </c>
      <c r="J128" s="152">
        <v>45</v>
      </c>
      <c r="K128" s="152">
        <v>24</v>
      </c>
      <c r="L128" s="10"/>
      <c r="M128" s="152">
        <v>642780</v>
      </c>
      <c r="N128" s="152">
        <v>45</v>
      </c>
      <c r="O128" s="152">
        <v>24</v>
      </c>
      <c r="P128" s="10"/>
      <c r="Q128" s="152">
        <v>67901</v>
      </c>
      <c r="R128" s="152">
        <v>71</v>
      </c>
      <c r="S128" s="152">
        <v>40</v>
      </c>
      <c r="T128" s="129"/>
      <c r="U128" s="153">
        <f t="shared" si="22"/>
        <v>1.6134331295992906E-2</v>
      </c>
      <c r="V128" s="153">
        <f t="shared" si="23"/>
        <v>0.46384921973495796</v>
      </c>
      <c r="W128" s="153">
        <f t="shared" si="24"/>
        <v>0.47033222088155646</v>
      </c>
      <c r="X128" s="153">
        <f t="shared" si="25"/>
        <v>4.9684228087492711E-2</v>
      </c>
      <c r="Y128" s="2"/>
      <c r="Z128" s="48"/>
    </row>
    <row r="129" spans="1:26" ht="16" customHeight="1">
      <c r="A129" s="22" t="s">
        <v>28</v>
      </c>
      <c r="B129" s="22" t="s">
        <v>93</v>
      </c>
      <c r="C129" s="100">
        <f t="shared" si="26"/>
        <v>931314</v>
      </c>
      <c r="D129" s="2"/>
      <c r="E129" s="151">
        <v>19924</v>
      </c>
      <c r="F129" s="151">
        <v>19</v>
      </c>
      <c r="G129" s="151">
        <v>6</v>
      </c>
      <c r="H129" s="10"/>
      <c r="I129" s="152">
        <v>429196</v>
      </c>
      <c r="J129" s="152">
        <v>49</v>
      </c>
      <c r="K129" s="152">
        <v>25</v>
      </c>
      <c r="L129" s="10"/>
      <c r="M129" s="152">
        <v>437100</v>
      </c>
      <c r="N129" s="152">
        <v>49</v>
      </c>
      <c r="O129" s="152">
        <v>25</v>
      </c>
      <c r="P129" s="10"/>
      <c r="Q129" s="152">
        <v>45094</v>
      </c>
      <c r="R129" s="152">
        <v>76</v>
      </c>
      <c r="S129" s="152">
        <v>40</v>
      </c>
      <c r="T129" s="129"/>
      <c r="U129" s="153">
        <f t="shared" si="22"/>
        <v>2.1393429069035793E-2</v>
      </c>
      <c r="V129" s="153">
        <f t="shared" si="23"/>
        <v>0.46084993890352771</v>
      </c>
      <c r="W129" s="153">
        <f t="shared" si="24"/>
        <v>0.46933687241896932</v>
      </c>
      <c r="X129" s="153">
        <f t="shared" si="25"/>
        <v>4.8419759608467179E-2</v>
      </c>
      <c r="Y129" s="2"/>
      <c r="Z129" s="48"/>
    </row>
    <row r="130" spans="1:26" ht="16" customHeight="1">
      <c r="A130" s="2"/>
      <c r="B130" s="2"/>
      <c r="C130" s="105"/>
      <c r="D130" s="2"/>
      <c r="E130" s="129"/>
      <c r="F130" s="129"/>
      <c r="G130" s="129"/>
      <c r="H130" s="129"/>
      <c r="I130" s="129"/>
      <c r="J130" s="129"/>
      <c r="K130" s="129"/>
      <c r="L130" s="129"/>
      <c r="M130" s="129"/>
      <c r="N130" s="129"/>
      <c r="O130" s="129"/>
      <c r="P130" s="129"/>
      <c r="Q130" s="129"/>
      <c r="R130" s="129"/>
      <c r="S130" s="129"/>
      <c r="T130" s="129"/>
      <c r="U130" s="126"/>
      <c r="V130" s="126"/>
      <c r="W130" s="126"/>
      <c r="X130" s="126"/>
      <c r="Y130" s="2"/>
      <c r="Z130" s="48"/>
    </row>
    <row r="131" spans="1:26" ht="16" customHeight="1">
      <c r="A131" s="2"/>
      <c r="B131" s="2"/>
      <c r="C131" s="105"/>
      <c r="D131" s="2"/>
      <c r="E131" s="299" t="s">
        <v>101</v>
      </c>
      <c r="F131" s="299"/>
      <c r="G131" s="299"/>
      <c r="H131" s="2"/>
      <c r="I131" s="299" t="s">
        <v>102</v>
      </c>
      <c r="J131" s="299"/>
      <c r="K131" s="299"/>
      <c r="L131" s="2"/>
      <c r="M131" s="300" t="s">
        <v>103</v>
      </c>
      <c r="N131" s="300"/>
      <c r="O131" s="300"/>
      <c r="P131" s="2"/>
      <c r="Q131" s="300" t="s">
        <v>104</v>
      </c>
      <c r="R131" s="300"/>
      <c r="S131" s="300"/>
      <c r="T131" s="2"/>
      <c r="U131" s="154" t="s">
        <v>89</v>
      </c>
      <c r="V131" s="154" t="s">
        <v>90</v>
      </c>
      <c r="W131" s="154" t="s">
        <v>91</v>
      </c>
      <c r="X131" s="154" t="s">
        <v>92</v>
      </c>
      <c r="Y131" s="2"/>
      <c r="Z131" s="48"/>
    </row>
    <row r="132" spans="1:26" ht="16" customHeight="1">
      <c r="A132" s="2"/>
      <c r="B132" s="2"/>
      <c r="C132" s="105"/>
      <c r="D132" s="2"/>
      <c r="E132" s="5" t="s">
        <v>68</v>
      </c>
      <c r="F132" s="5" t="s">
        <v>96</v>
      </c>
      <c r="G132" s="5" t="s">
        <v>97</v>
      </c>
      <c r="H132" s="2"/>
      <c r="I132" s="5" t="s">
        <v>68</v>
      </c>
      <c r="J132" s="5" t="s">
        <v>96</v>
      </c>
      <c r="K132" s="5" t="s">
        <v>97</v>
      </c>
      <c r="L132" s="2"/>
      <c r="M132" s="5" t="s">
        <v>68</v>
      </c>
      <c r="N132" s="5" t="s">
        <v>96</v>
      </c>
      <c r="O132" s="5" t="s">
        <v>97</v>
      </c>
      <c r="P132" s="2"/>
      <c r="Q132" s="5" t="s">
        <v>68</v>
      </c>
      <c r="R132" s="5" t="s">
        <v>96</v>
      </c>
      <c r="S132" s="5" t="s">
        <v>97</v>
      </c>
      <c r="T132" s="2"/>
      <c r="U132" s="295" t="s">
        <v>117</v>
      </c>
      <c r="V132" s="286"/>
      <c r="W132" s="286"/>
      <c r="X132" s="286"/>
      <c r="Y132" s="2"/>
      <c r="Z132" s="48"/>
    </row>
    <row r="133" spans="1:26" ht="16" customHeight="1">
      <c r="A133" s="2"/>
      <c r="B133" s="2"/>
      <c r="C133" s="105"/>
      <c r="D133" s="2"/>
      <c r="E133" s="141"/>
      <c r="F133" s="141"/>
      <c r="G133" s="141"/>
      <c r="H133" s="129"/>
      <c r="I133" s="141"/>
      <c r="J133" s="141"/>
      <c r="K133" s="141"/>
      <c r="L133" s="129"/>
      <c r="M133" s="141"/>
      <c r="N133" s="141"/>
      <c r="O133" s="141"/>
      <c r="P133" s="129"/>
      <c r="Q133" s="141"/>
      <c r="R133" s="141"/>
      <c r="S133" s="141"/>
      <c r="T133" s="129"/>
      <c r="U133" s="126"/>
      <c r="V133" s="126"/>
      <c r="W133" s="126"/>
      <c r="X133" s="126"/>
      <c r="Y133" s="2"/>
      <c r="Z133" s="48"/>
    </row>
    <row r="134" spans="1:26" ht="16" customHeight="1">
      <c r="A134" s="29" t="s">
        <v>10</v>
      </c>
      <c r="B134" s="29" t="s">
        <v>93</v>
      </c>
      <c r="C134" s="101">
        <f t="shared" ref="C134:C150" si="27">E134+I134+M134+Q134</f>
        <v>1801993</v>
      </c>
      <c r="D134" s="2"/>
      <c r="E134" s="152">
        <v>39441</v>
      </c>
      <c r="F134" s="152">
        <v>9</v>
      </c>
      <c r="G134" s="152">
        <v>1</v>
      </c>
      <c r="H134" s="10"/>
      <c r="I134" s="152">
        <v>851742</v>
      </c>
      <c r="J134" s="152">
        <v>14</v>
      </c>
      <c r="K134" s="152">
        <v>5</v>
      </c>
      <c r="L134" s="10"/>
      <c r="M134" s="152">
        <v>852198</v>
      </c>
      <c r="N134" s="152">
        <v>14</v>
      </c>
      <c r="O134" s="152">
        <v>5</v>
      </c>
      <c r="P134" s="10"/>
      <c r="Q134" s="152">
        <v>58612</v>
      </c>
      <c r="R134" s="152">
        <v>18</v>
      </c>
      <c r="S134" s="152">
        <v>7</v>
      </c>
      <c r="T134" s="129"/>
      <c r="U134" s="153">
        <f t="shared" ref="U134:U150" si="28">E134/C134</f>
        <v>2.1887432415109272E-2</v>
      </c>
      <c r="V134" s="153">
        <f t="shared" ref="V134:V150" si="29">I134/C134</f>
        <v>0.47266665297811922</v>
      </c>
      <c r="W134" s="153">
        <f t="shared" ref="W134:W150" si="30">M134/C134</f>
        <v>0.47291970612538453</v>
      </c>
      <c r="X134" s="153">
        <f t="shared" ref="X134:X150" si="31">Q134/C134</f>
        <v>3.2526208481387001E-2</v>
      </c>
      <c r="Y134" s="2"/>
      <c r="Z134" s="48"/>
    </row>
    <row r="135" spans="1:26" ht="16" customHeight="1">
      <c r="A135" s="22" t="s">
        <v>13</v>
      </c>
      <c r="B135" s="22" t="s">
        <v>93</v>
      </c>
      <c r="C135" s="101">
        <f t="shared" si="27"/>
        <v>1811532</v>
      </c>
      <c r="D135" s="2"/>
      <c r="E135" s="152">
        <v>40633</v>
      </c>
      <c r="F135" s="152">
        <v>9</v>
      </c>
      <c r="G135" s="152">
        <v>1</v>
      </c>
      <c r="H135" s="10"/>
      <c r="I135" s="152">
        <v>854718</v>
      </c>
      <c r="J135" s="152">
        <v>14</v>
      </c>
      <c r="K135" s="152">
        <v>5</v>
      </c>
      <c r="L135" s="10"/>
      <c r="M135" s="152">
        <v>855799</v>
      </c>
      <c r="N135" s="152">
        <v>14</v>
      </c>
      <c r="O135" s="152">
        <v>5</v>
      </c>
      <c r="P135" s="10"/>
      <c r="Q135" s="152">
        <v>60382</v>
      </c>
      <c r="R135" s="152">
        <v>18</v>
      </c>
      <c r="S135" s="152">
        <v>7</v>
      </c>
      <c r="T135" s="129"/>
      <c r="U135" s="153">
        <f t="shared" si="28"/>
        <v>2.2430186162872089E-2</v>
      </c>
      <c r="V135" s="153">
        <f t="shared" si="29"/>
        <v>0.47182053642993887</v>
      </c>
      <c r="W135" s="153">
        <f t="shared" si="30"/>
        <v>0.4724172689193456</v>
      </c>
      <c r="X135" s="153">
        <f t="shared" si="31"/>
        <v>3.3332008487843436E-2</v>
      </c>
      <c r="Y135" s="2"/>
      <c r="Z135" s="48"/>
    </row>
    <row r="136" spans="1:26" ht="16" customHeight="1">
      <c r="A136" s="22" t="s">
        <v>14</v>
      </c>
      <c r="B136" s="22" t="s">
        <v>93</v>
      </c>
      <c r="C136" s="101">
        <f t="shared" si="27"/>
        <v>1369393</v>
      </c>
      <c r="D136" s="2"/>
      <c r="E136" s="152">
        <v>5498</v>
      </c>
      <c r="F136" s="152">
        <v>9</v>
      </c>
      <c r="G136" s="152">
        <v>1</v>
      </c>
      <c r="H136" s="10"/>
      <c r="I136" s="152">
        <v>651545</v>
      </c>
      <c r="J136" s="152">
        <v>13</v>
      </c>
      <c r="K136" s="152">
        <v>4</v>
      </c>
      <c r="L136" s="10"/>
      <c r="M136" s="152">
        <v>651138</v>
      </c>
      <c r="N136" s="152">
        <v>13</v>
      </c>
      <c r="O136" s="152">
        <v>4</v>
      </c>
      <c r="P136" s="10"/>
      <c r="Q136" s="152">
        <v>61212</v>
      </c>
      <c r="R136" s="152">
        <v>16</v>
      </c>
      <c r="S136" s="152">
        <v>7</v>
      </c>
      <c r="T136" s="129"/>
      <c r="U136" s="153">
        <f t="shared" si="28"/>
        <v>4.0149175583634499E-3</v>
      </c>
      <c r="V136" s="153">
        <f t="shared" si="29"/>
        <v>0.47579109868386943</v>
      </c>
      <c r="W136" s="153">
        <f t="shared" si="30"/>
        <v>0.47549388670746817</v>
      </c>
      <c r="X136" s="153">
        <f t="shared" si="31"/>
        <v>4.4700097050298926E-2</v>
      </c>
      <c r="Y136" s="2"/>
      <c r="Z136" s="48"/>
    </row>
    <row r="137" spans="1:26" ht="16" customHeight="1">
      <c r="A137" s="22" t="s">
        <v>15</v>
      </c>
      <c r="B137" s="22" t="s">
        <v>93</v>
      </c>
      <c r="C137" s="101">
        <f t="shared" si="27"/>
        <v>1340765</v>
      </c>
      <c r="D137" s="2"/>
      <c r="E137" s="152">
        <v>10207</v>
      </c>
      <c r="F137" s="152">
        <v>9</v>
      </c>
      <c r="G137" s="152">
        <v>1</v>
      </c>
      <c r="H137" s="10"/>
      <c r="I137" s="152">
        <v>636300</v>
      </c>
      <c r="J137" s="152">
        <v>14</v>
      </c>
      <c r="K137" s="152">
        <v>5</v>
      </c>
      <c r="L137" s="10"/>
      <c r="M137" s="152">
        <v>637386</v>
      </c>
      <c r="N137" s="152">
        <v>14</v>
      </c>
      <c r="O137" s="152">
        <v>5</v>
      </c>
      <c r="P137" s="10"/>
      <c r="Q137" s="152">
        <v>56872</v>
      </c>
      <c r="R137" s="152">
        <v>17</v>
      </c>
      <c r="S137" s="152">
        <v>7</v>
      </c>
      <c r="T137" s="129"/>
      <c r="U137" s="153">
        <f t="shared" si="28"/>
        <v>7.6128180553639152E-3</v>
      </c>
      <c r="V137" s="153">
        <f t="shared" si="29"/>
        <v>0.47457981077966682</v>
      </c>
      <c r="W137" s="153">
        <f t="shared" si="30"/>
        <v>0.47538979612385468</v>
      </c>
      <c r="X137" s="153">
        <f t="shared" si="31"/>
        <v>4.241757504111459E-2</v>
      </c>
      <c r="Y137" s="2"/>
      <c r="Z137" s="48"/>
    </row>
    <row r="138" spans="1:26" ht="16" customHeight="1">
      <c r="A138" s="22" t="s">
        <v>16</v>
      </c>
      <c r="B138" s="22" t="s">
        <v>93</v>
      </c>
      <c r="C138" s="101">
        <f t="shared" si="27"/>
        <v>1879746</v>
      </c>
      <c r="D138" s="2"/>
      <c r="E138" s="152">
        <v>58469</v>
      </c>
      <c r="F138" s="152">
        <v>10</v>
      </c>
      <c r="G138" s="152">
        <v>2</v>
      </c>
      <c r="H138" s="10"/>
      <c r="I138" s="158">
        <v>879100</v>
      </c>
      <c r="J138" s="158">
        <v>15</v>
      </c>
      <c r="K138" s="158">
        <v>6</v>
      </c>
      <c r="L138" s="10"/>
      <c r="M138" s="152">
        <v>881283</v>
      </c>
      <c r="N138" s="152">
        <v>15</v>
      </c>
      <c r="O138" s="152">
        <v>6</v>
      </c>
      <c r="P138" s="10"/>
      <c r="Q138" s="152">
        <v>60894</v>
      </c>
      <c r="R138" s="152">
        <v>19</v>
      </c>
      <c r="S138" s="152">
        <v>8</v>
      </c>
      <c r="T138" s="129"/>
      <c r="U138" s="153">
        <f t="shared" si="28"/>
        <v>3.1104734363046921E-2</v>
      </c>
      <c r="V138" s="153">
        <f t="shared" si="29"/>
        <v>0.46766956812250166</v>
      </c>
      <c r="W138" s="153">
        <f t="shared" si="30"/>
        <v>0.46883089523797367</v>
      </c>
      <c r="X138" s="153">
        <f t="shared" si="31"/>
        <v>3.2394802276477778E-2</v>
      </c>
      <c r="Y138" s="2"/>
      <c r="Z138" s="48"/>
    </row>
    <row r="139" spans="1:26" ht="16" customHeight="1">
      <c r="A139" s="22" t="s">
        <v>17</v>
      </c>
      <c r="B139" s="22" t="s">
        <v>93</v>
      </c>
      <c r="C139" s="101">
        <f t="shared" si="27"/>
        <v>1553631</v>
      </c>
      <c r="D139" s="2"/>
      <c r="E139" s="152">
        <v>70850</v>
      </c>
      <c r="F139" s="152">
        <v>9</v>
      </c>
      <c r="G139" s="152">
        <v>1</v>
      </c>
      <c r="H139" s="10"/>
      <c r="I139" s="152">
        <v>717446</v>
      </c>
      <c r="J139" s="152">
        <v>15</v>
      </c>
      <c r="K139" s="152">
        <v>6</v>
      </c>
      <c r="L139" s="10"/>
      <c r="M139" s="152">
        <v>719599</v>
      </c>
      <c r="N139" s="152">
        <v>15</v>
      </c>
      <c r="O139" s="152">
        <v>6</v>
      </c>
      <c r="P139" s="10"/>
      <c r="Q139" s="152">
        <v>45736</v>
      </c>
      <c r="R139" s="152">
        <v>20</v>
      </c>
      <c r="S139" s="152">
        <v>9</v>
      </c>
      <c r="T139" s="129"/>
      <c r="U139" s="153">
        <f t="shared" si="28"/>
        <v>4.5602849067764482E-2</v>
      </c>
      <c r="V139" s="153">
        <f t="shared" si="29"/>
        <v>0.46178661471095778</v>
      </c>
      <c r="W139" s="153">
        <f t="shared" si="30"/>
        <v>0.46317240065369447</v>
      </c>
      <c r="X139" s="153">
        <f t="shared" si="31"/>
        <v>2.9438135567583294E-2</v>
      </c>
      <c r="Y139" s="2"/>
      <c r="Z139" s="48"/>
    </row>
    <row r="140" spans="1:26" ht="16" customHeight="1">
      <c r="A140" s="22" t="s">
        <v>18</v>
      </c>
      <c r="B140" s="22" t="s">
        <v>93</v>
      </c>
      <c r="C140" s="101">
        <f t="shared" si="27"/>
        <v>1596769</v>
      </c>
      <c r="D140" s="2"/>
      <c r="E140" s="152">
        <v>62447</v>
      </c>
      <c r="F140" s="152">
        <v>9</v>
      </c>
      <c r="G140" s="152">
        <v>1</v>
      </c>
      <c r="H140" s="10"/>
      <c r="I140" s="152">
        <v>741850</v>
      </c>
      <c r="J140" s="152">
        <v>14</v>
      </c>
      <c r="K140" s="152">
        <v>5</v>
      </c>
      <c r="L140" s="10"/>
      <c r="M140" s="152">
        <v>746725</v>
      </c>
      <c r="N140" s="152">
        <v>14</v>
      </c>
      <c r="O140" s="152">
        <v>5</v>
      </c>
      <c r="P140" s="10"/>
      <c r="Q140" s="152">
        <v>45747</v>
      </c>
      <c r="R140" s="152">
        <v>19</v>
      </c>
      <c r="S140" s="152">
        <v>8</v>
      </c>
      <c r="T140" s="129"/>
      <c r="U140" s="153">
        <f t="shared" si="28"/>
        <v>3.9108349423116306E-2</v>
      </c>
      <c r="V140" s="153">
        <f t="shared" si="29"/>
        <v>0.46459444039807885</v>
      </c>
      <c r="W140" s="153">
        <f t="shared" si="30"/>
        <v>0.46764748063119965</v>
      </c>
      <c r="X140" s="153">
        <f t="shared" si="31"/>
        <v>2.8649729547605196E-2</v>
      </c>
      <c r="Y140" s="2"/>
      <c r="Z140" s="48"/>
    </row>
    <row r="141" spans="1:26" ht="16" customHeight="1">
      <c r="A141" s="22" t="s">
        <v>19</v>
      </c>
      <c r="B141" s="22" t="s">
        <v>93</v>
      </c>
      <c r="C141" s="101">
        <f t="shared" si="27"/>
        <v>1478906</v>
      </c>
      <c r="D141" s="2"/>
      <c r="E141" s="152">
        <v>38055</v>
      </c>
      <c r="F141" s="152">
        <v>9</v>
      </c>
      <c r="G141" s="152">
        <v>1</v>
      </c>
      <c r="H141" s="10"/>
      <c r="I141" s="152">
        <v>698658</v>
      </c>
      <c r="J141" s="152">
        <v>15</v>
      </c>
      <c r="K141" s="152">
        <v>6</v>
      </c>
      <c r="L141" s="10"/>
      <c r="M141" s="152">
        <v>701564</v>
      </c>
      <c r="N141" s="152">
        <v>15</v>
      </c>
      <c r="O141" s="152">
        <v>6</v>
      </c>
      <c r="P141" s="10"/>
      <c r="Q141" s="152">
        <v>40629</v>
      </c>
      <c r="R141" s="152">
        <v>20</v>
      </c>
      <c r="S141" s="152">
        <v>9</v>
      </c>
      <c r="T141" s="129"/>
      <c r="U141" s="153">
        <f t="shared" si="28"/>
        <v>2.5731858549495369E-2</v>
      </c>
      <c r="V141" s="153">
        <f t="shared" si="29"/>
        <v>0.47241542058792108</v>
      </c>
      <c r="W141" s="153">
        <f t="shared" si="30"/>
        <v>0.47438038658305531</v>
      </c>
      <c r="X141" s="153">
        <f t="shared" si="31"/>
        <v>2.7472334279528245E-2</v>
      </c>
      <c r="Y141" s="2"/>
      <c r="Z141" s="48"/>
    </row>
    <row r="142" spans="1:26" ht="16" customHeight="1">
      <c r="A142" s="22" t="s">
        <v>20</v>
      </c>
      <c r="B142" s="22" t="s">
        <v>93</v>
      </c>
      <c r="C142" s="101">
        <f t="shared" si="27"/>
        <v>1600030</v>
      </c>
      <c r="D142" s="2"/>
      <c r="E142" s="152">
        <v>59749</v>
      </c>
      <c r="F142" s="152">
        <v>9</v>
      </c>
      <c r="G142" s="152">
        <v>1</v>
      </c>
      <c r="H142" s="10"/>
      <c r="I142" s="152">
        <v>737722</v>
      </c>
      <c r="J142" s="152">
        <v>14</v>
      </c>
      <c r="K142" s="152">
        <v>5</v>
      </c>
      <c r="L142" s="10"/>
      <c r="M142" s="152">
        <v>744122</v>
      </c>
      <c r="N142" s="152">
        <v>14</v>
      </c>
      <c r="O142" s="152">
        <v>5</v>
      </c>
      <c r="P142" s="10"/>
      <c r="Q142" s="152">
        <v>58437</v>
      </c>
      <c r="R142" s="152">
        <v>17</v>
      </c>
      <c r="S142" s="152">
        <v>7</v>
      </c>
      <c r="T142" s="129"/>
      <c r="U142" s="153">
        <f t="shared" si="28"/>
        <v>3.7342424829534447E-2</v>
      </c>
      <c r="V142" s="153">
        <f t="shared" si="29"/>
        <v>0.46106760498240656</v>
      </c>
      <c r="W142" s="153">
        <f t="shared" si="30"/>
        <v>0.46506752998381279</v>
      </c>
      <c r="X142" s="153">
        <f t="shared" si="31"/>
        <v>3.6522440204246172E-2</v>
      </c>
      <c r="Y142" s="2"/>
      <c r="Z142" s="48"/>
    </row>
    <row r="143" spans="1:26" ht="16" customHeight="1">
      <c r="A143" s="22" t="s">
        <v>21</v>
      </c>
      <c r="B143" s="22" t="s">
        <v>93</v>
      </c>
      <c r="C143" s="101">
        <f t="shared" si="27"/>
        <v>1731507</v>
      </c>
      <c r="D143" s="2"/>
      <c r="E143" s="152">
        <v>15175</v>
      </c>
      <c r="F143" s="152">
        <v>9</v>
      </c>
      <c r="G143" s="152">
        <v>1</v>
      </c>
      <c r="H143" s="10"/>
      <c r="I143" s="152">
        <v>819773</v>
      </c>
      <c r="J143" s="152">
        <v>13</v>
      </c>
      <c r="K143" s="152">
        <v>4</v>
      </c>
      <c r="L143" s="10"/>
      <c r="M143" s="152">
        <v>826750</v>
      </c>
      <c r="N143" s="152">
        <v>13</v>
      </c>
      <c r="O143" s="152">
        <v>4</v>
      </c>
      <c r="P143" s="10"/>
      <c r="Q143" s="152">
        <v>69809</v>
      </c>
      <c r="R143" s="152">
        <v>16</v>
      </c>
      <c r="S143" s="152">
        <v>6</v>
      </c>
      <c r="T143" s="129"/>
      <c r="U143" s="153">
        <f t="shared" si="28"/>
        <v>8.7640419588254619E-3</v>
      </c>
      <c r="V143" s="153">
        <f t="shared" si="29"/>
        <v>0.47344480848186005</v>
      </c>
      <c r="W143" s="153">
        <f t="shared" si="30"/>
        <v>0.47747424642233616</v>
      </c>
      <c r="X143" s="153">
        <f t="shared" si="31"/>
        <v>4.0316903136978367E-2</v>
      </c>
      <c r="Y143" s="2"/>
      <c r="Z143" s="48"/>
    </row>
    <row r="144" spans="1:26" ht="16" customHeight="1">
      <c r="A144" s="22" t="s">
        <v>22</v>
      </c>
      <c r="B144" s="22" t="s">
        <v>93</v>
      </c>
      <c r="C144" s="101">
        <f t="shared" si="27"/>
        <v>1803067</v>
      </c>
      <c r="D144" s="2"/>
      <c r="E144" s="152">
        <v>21545</v>
      </c>
      <c r="F144" s="152">
        <v>9</v>
      </c>
      <c r="G144" s="152">
        <v>1</v>
      </c>
      <c r="H144" s="10"/>
      <c r="I144" s="152">
        <v>850229</v>
      </c>
      <c r="J144" s="152">
        <v>13</v>
      </c>
      <c r="K144" s="152">
        <v>4</v>
      </c>
      <c r="L144" s="10"/>
      <c r="M144" s="152">
        <v>850965</v>
      </c>
      <c r="N144" s="152">
        <v>13</v>
      </c>
      <c r="O144" s="152">
        <v>4</v>
      </c>
      <c r="P144" s="10"/>
      <c r="Q144" s="152">
        <v>80328</v>
      </c>
      <c r="R144" s="152">
        <v>15</v>
      </c>
      <c r="S144" s="152">
        <v>6</v>
      </c>
      <c r="T144" s="129"/>
      <c r="U144" s="153">
        <f t="shared" si="28"/>
        <v>1.1949084532077842E-2</v>
      </c>
      <c r="V144" s="153">
        <f t="shared" si="29"/>
        <v>0.47154598248428925</v>
      </c>
      <c r="W144" s="153">
        <f t="shared" si="30"/>
        <v>0.47195417585702581</v>
      </c>
      <c r="X144" s="153">
        <f t="shared" si="31"/>
        <v>4.4550757126607055E-2</v>
      </c>
      <c r="Y144" s="2"/>
      <c r="Z144" s="48"/>
    </row>
    <row r="145" spans="1:26" ht="16" customHeight="1">
      <c r="A145" s="22" t="s">
        <v>23</v>
      </c>
      <c r="B145" s="22" t="s">
        <v>93</v>
      </c>
      <c r="C145" s="101">
        <f t="shared" si="27"/>
        <v>1997529</v>
      </c>
      <c r="D145" s="2"/>
      <c r="E145" s="152">
        <v>65926</v>
      </c>
      <c r="F145" s="152">
        <v>10</v>
      </c>
      <c r="G145" s="152">
        <v>2</v>
      </c>
      <c r="H145" s="10"/>
      <c r="I145" s="152">
        <v>923817</v>
      </c>
      <c r="J145" s="152">
        <v>14</v>
      </c>
      <c r="K145" s="152">
        <v>5</v>
      </c>
      <c r="L145" s="10"/>
      <c r="M145" s="152">
        <v>925178</v>
      </c>
      <c r="N145" s="152">
        <v>14</v>
      </c>
      <c r="O145" s="152">
        <v>5</v>
      </c>
      <c r="P145" s="10"/>
      <c r="Q145" s="152">
        <v>82608</v>
      </c>
      <c r="R145" s="152">
        <v>17</v>
      </c>
      <c r="S145" s="152">
        <v>7</v>
      </c>
      <c r="T145" s="129"/>
      <c r="U145" s="153">
        <f t="shared" si="28"/>
        <v>3.3003776165452414E-2</v>
      </c>
      <c r="V145" s="153">
        <f t="shared" si="29"/>
        <v>0.46247989390892447</v>
      </c>
      <c r="W145" s="153">
        <f t="shared" si="30"/>
        <v>0.46316123570671563</v>
      </c>
      <c r="X145" s="153">
        <f t="shared" si="31"/>
        <v>4.1355094218907464E-2</v>
      </c>
      <c r="Y145" s="2"/>
      <c r="Z145" s="48"/>
    </row>
    <row r="146" spans="1:26" ht="16" customHeight="1">
      <c r="A146" s="22" t="s">
        <v>24</v>
      </c>
      <c r="B146" s="22" t="s">
        <v>93</v>
      </c>
      <c r="C146" s="101">
        <f t="shared" si="27"/>
        <v>1864920</v>
      </c>
      <c r="D146" s="2"/>
      <c r="E146" s="152">
        <v>25759</v>
      </c>
      <c r="F146" s="152">
        <v>9</v>
      </c>
      <c r="G146" s="152">
        <v>1</v>
      </c>
      <c r="H146" s="10"/>
      <c r="I146" s="152">
        <v>880599</v>
      </c>
      <c r="J146" s="152">
        <v>13</v>
      </c>
      <c r="K146" s="152">
        <v>4</v>
      </c>
      <c r="L146" s="10"/>
      <c r="M146" s="152">
        <v>882635</v>
      </c>
      <c r="N146" s="152">
        <v>13</v>
      </c>
      <c r="O146" s="152">
        <v>4</v>
      </c>
      <c r="P146" s="10"/>
      <c r="Q146" s="152">
        <v>75927</v>
      </c>
      <c r="R146" s="152">
        <v>15</v>
      </c>
      <c r="S146" s="152">
        <v>6</v>
      </c>
      <c r="T146" s="129"/>
      <c r="U146" s="153">
        <f t="shared" si="28"/>
        <v>1.3812388735173627E-2</v>
      </c>
      <c r="V146" s="153">
        <f t="shared" si="29"/>
        <v>0.47219130043111768</v>
      </c>
      <c r="W146" s="153">
        <f t="shared" si="30"/>
        <v>0.47328303626965229</v>
      </c>
      <c r="X146" s="153">
        <f t="shared" si="31"/>
        <v>4.0713274564056365E-2</v>
      </c>
      <c r="Y146" s="2"/>
      <c r="Z146" s="48"/>
    </row>
    <row r="147" spans="1:26" ht="16" customHeight="1">
      <c r="A147" s="22" t="s">
        <v>25</v>
      </c>
      <c r="B147" s="22" t="s">
        <v>93</v>
      </c>
      <c r="C147" s="101">
        <f t="shared" si="27"/>
        <v>1670087</v>
      </c>
      <c r="D147" s="2"/>
      <c r="E147" s="152">
        <v>26191</v>
      </c>
      <c r="F147" s="152">
        <v>9</v>
      </c>
      <c r="G147" s="152">
        <v>1</v>
      </c>
      <c r="H147" s="10"/>
      <c r="I147" s="152">
        <v>785298</v>
      </c>
      <c r="J147" s="152">
        <v>13</v>
      </c>
      <c r="K147" s="152">
        <v>4</v>
      </c>
      <c r="L147" s="10"/>
      <c r="M147" s="152">
        <v>784925</v>
      </c>
      <c r="N147" s="152">
        <v>13</v>
      </c>
      <c r="O147" s="152">
        <v>4</v>
      </c>
      <c r="P147" s="10"/>
      <c r="Q147" s="152">
        <v>73673</v>
      </c>
      <c r="R147" s="152">
        <v>16</v>
      </c>
      <c r="S147" s="152">
        <v>6</v>
      </c>
      <c r="T147" s="129"/>
      <c r="U147" s="153">
        <f t="shared" si="28"/>
        <v>1.568241654476683E-2</v>
      </c>
      <c r="V147" s="153">
        <f t="shared" si="29"/>
        <v>0.47021382718385329</v>
      </c>
      <c r="W147" s="153">
        <f t="shared" si="30"/>
        <v>0.46999048552560435</v>
      </c>
      <c r="X147" s="153">
        <f t="shared" si="31"/>
        <v>4.4113270745775521E-2</v>
      </c>
      <c r="Y147" s="2"/>
      <c r="Z147" s="48"/>
    </row>
    <row r="148" spans="1:26" ht="16" customHeight="1">
      <c r="A148" s="22" t="s">
        <v>26</v>
      </c>
      <c r="B148" s="22" t="s">
        <v>93</v>
      </c>
      <c r="C148" s="101">
        <f t="shared" si="27"/>
        <v>1643402</v>
      </c>
      <c r="D148" s="2"/>
      <c r="E148" s="152">
        <v>19862</v>
      </c>
      <c r="F148" s="152">
        <v>9</v>
      </c>
      <c r="G148" s="152">
        <v>1</v>
      </c>
      <c r="H148" s="10"/>
      <c r="I148" s="152">
        <v>775843</v>
      </c>
      <c r="J148" s="152">
        <v>13</v>
      </c>
      <c r="K148" s="152">
        <v>4</v>
      </c>
      <c r="L148" s="10"/>
      <c r="M148" s="152">
        <v>776421</v>
      </c>
      <c r="N148" s="152">
        <v>13</v>
      </c>
      <c r="O148" s="152">
        <v>4</v>
      </c>
      <c r="P148" s="10"/>
      <c r="Q148" s="152">
        <v>71276</v>
      </c>
      <c r="R148" s="152">
        <v>16</v>
      </c>
      <c r="S148" s="152">
        <v>6</v>
      </c>
      <c r="T148" s="129"/>
      <c r="U148" s="153">
        <f t="shared" si="28"/>
        <v>1.2085904726901879E-2</v>
      </c>
      <c r="V148" s="153">
        <f t="shared" si="29"/>
        <v>0.47209568930791129</v>
      </c>
      <c r="W148" s="153">
        <f t="shared" si="30"/>
        <v>0.47244739874966685</v>
      </c>
      <c r="X148" s="153">
        <f t="shared" si="31"/>
        <v>4.3371007215520001E-2</v>
      </c>
      <c r="Y148" s="2"/>
      <c r="Z148" s="48"/>
    </row>
    <row r="149" spans="1:26" ht="16" customHeight="1">
      <c r="A149" s="22" t="s">
        <v>27</v>
      </c>
      <c r="B149" s="22" t="s">
        <v>93</v>
      </c>
      <c r="C149" s="101">
        <f t="shared" si="27"/>
        <v>1741965</v>
      </c>
      <c r="D149" s="2"/>
      <c r="E149" s="152">
        <v>23817</v>
      </c>
      <c r="F149" s="152">
        <v>9</v>
      </c>
      <c r="G149" s="152">
        <v>1</v>
      </c>
      <c r="H149" s="10"/>
      <c r="I149" s="152">
        <v>821284</v>
      </c>
      <c r="J149" s="152">
        <v>13</v>
      </c>
      <c r="K149" s="152">
        <v>4</v>
      </c>
      <c r="L149" s="10"/>
      <c r="M149" s="152">
        <v>821396</v>
      </c>
      <c r="N149" s="152">
        <v>13</v>
      </c>
      <c r="O149" s="152">
        <v>4</v>
      </c>
      <c r="P149" s="10"/>
      <c r="Q149" s="152">
        <v>75468</v>
      </c>
      <c r="R149" s="152">
        <v>15</v>
      </c>
      <c r="S149" s="152">
        <v>6</v>
      </c>
      <c r="T149" s="129"/>
      <c r="U149" s="153">
        <f t="shared" si="28"/>
        <v>1.3672490549465689E-2</v>
      </c>
      <c r="V149" s="153">
        <f t="shared" si="29"/>
        <v>0.47146986305695004</v>
      </c>
      <c r="W149" s="153">
        <f t="shared" si="30"/>
        <v>0.4715341582637998</v>
      </c>
      <c r="X149" s="153">
        <f t="shared" si="31"/>
        <v>4.3323488129784468E-2</v>
      </c>
      <c r="Y149" s="2"/>
      <c r="Z149" s="48"/>
    </row>
    <row r="150" spans="1:26" ht="16" customHeight="1">
      <c r="A150" s="22" t="s">
        <v>28</v>
      </c>
      <c r="B150" s="22" t="s">
        <v>93</v>
      </c>
      <c r="C150" s="101">
        <f t="shared" si="27"/>
        <v>1459835</v>
      </c>
      <c r="D150" s="2"/>
      <c r="E150" s="152">
        <v>30078</v>
      </c>
      <c r="F150" s="152">
        <v>9</v>
      </c>
      <c r="G150" s="152">
        <v>1</v>
      </c>
      <c r="H150" s="10"/>
      <c r="I150" s="152">
        <v>683560</v>
      </c>
      <c r="J150" s="152">
        <v>14</v>
      </c>
      <c r="K150" s="152">
        <v>5</v>
      </c>
      <c r="L150" s="10"/>
      <c r="M150" s="152">
        <v>685662</v>
      </c>
      <c r="N150" s="152">
        <v>14</v>
      </c>
      <c r="O150" s="152">
        <v>5</v>
      </c>
      <c r="P150" s="10"/>
      <c r="Q150" s="152">
        <v>60535</v>
      </c>
      <c r="R150" s="152">
        <v>17</v>
      </c>
      <c r="S150" s="152">
        <v>7</v>
      </c>
      <c r="T150" s="129"/>
      <c r="U150" s="153">
        <f t="shared" si="28"/>
        <v>2.0603698363171181E-2</v>
      </c>
      <c r="V150" s="153">
        <f t="shared" si="29"/>
        <v>0.46824469888720299</v>
      </c>
      <c r="W150" s="153">
        <f t="shared" si="30"/>
        <v>0.46968458764175403</v>
      </c>
      <c r="X150" s="153">
        <f t="shared" si="31"/>
        <v>4.1467015107871777E-2</v>
      </c>
      <c r="Y150" s="2"/>
      <c r="Z150" s="48"/>
    </row>
    <row r="151" spans="1:26" ht="16" customHeight="1">
      <c r="A151" s="2"/>
      <c r="B151" s="2"/>
      <c r="C151" s="105"/>
      <c r="D151" s="2"/>
      <c r="E151" s="129"/>
      <c r="F151" s="129"/>
      <c r="G151" s="129"/>
      <c r="H151" s="129"/>
      <c r="I151" s="129"/>
      <c r="J151" s="129"/>
      <c r="K151" s="129"/>
      <c r="L151" s="129"/>
      <c r="M151" s="129"/>
      <c r="N151" s="129"/>
      <c r="O151" s="129"/>
      <c r="P151" s="129"/>
      <c r="Q151" s="129"/>
      <c r="R151" s="129"/>
      <c r="S151" s="129"/>
      <c r="T151" s="129"/>
      <c r="U151" s="126"/>
      <c r="V151" s="126"/>
      <c r="W151" s="126"/>
      <c r="X151" s="126"/>
      <c r="Y151" s="2"/>
      <c r="Z151" s="48"/>
    </row>
    <row r="152" spans="1:26" ht="16" customHeight="1">
      <c r="A152" s="2"/>
      <c r="B152" s="2"/>
      <c r="C152" s="105"/>
      <c r="D152" s="2"/>
      <c r="E152" s="298" t="s">
        <v>105</v>
      </c>
      <c r="F152" s="298"/>
      <c r="G152" s="298"/>
      <c r="H152" s="2"/>
      <c r="I152" s="298" t="s">
        <v>106</v>
      </c>
      <c r="J152" s="298"/>
      <c r="K152" s="298"/>
      <c r="L152" s="2"/>
      <c r="M152" s="298" t="s">
        <v>107</v>
      </c>
      <c r="N152" s="298"/>
      <c r="O152" s="298"/>
      <c r="P152" s="2"/>
      <c r="Q152" s="298" t="s">
        <v>108</v>
      </c>
      <c r="R152" s="298"/>
      <c r="S152" s="298"/>
      <c r="T152" s="2"/>
      <c r="U152" s="155" t="s">
        <v>89</v>
      </c>
      <c r="V152" s="155" t="s">
        <v>90</v>
      </c>
      <c r="W152" s="155" t="s">
        <v>91</v>
      </c>
      <c r="X152" s="155" t="s">
        <v>92</v>
      </c>
      <c r="Y152" s="2"/>
      <c r="Z152" s="48"/>
    </row>
    <row r="153" spans="1:26" ht="16" customHeight="1">
      <c r="A153" s="2"/>
      <c r="B153" s="2"/>
      <c r="C153" s="105"/>
      <c r="D153" s="2"/>
      <c r="E153" s="5" t="s">
        <v>68</v>
      </c>
      <c r="F153" s="5" t="s">
        <v>96</v>
      </c>
      <c r="G153" s="5" t="s">
        <v>97</v>
      </c>
      <c r="H153" s="2"/>
      <c r="I153" s="5" t="s">
        <v>68</v>
      </c>
      <c r="J153" s="5" t="s">
        <v>96</v>
      </c>
      <c r="K153" s="5" t="s">
        <v>97</v>
      </c>
      <c r="L153" s="2"/>
      <c r="M153" s="5" t="s">
        <v>68</v>
      </c>
      <c r="N153" s="5" t="s">
        <v>96</v>
      </c>
      <c r="O153" s="5" t="s">
        <v>97</v>
      </c>
      <c r="P153" s="2"/>
      <c r="Q153" s="5" t="s">
        <v>68</v>
      </c>
      <c r="R153" s="5" t="s">
        <v>96</v>
      </c>
      <c r="S153" s="5" t="s">
        <v>97</v>
      </c>
      <c r="T153" s="2"/>
      <c r="U153" s="295" t="s">
        <v>117</v>
      </c>
      <c r="V153" s="286"/>
      <c r="W153" s="286"/>
      <c r="X153" s="286"/>
      <c r="Y153" s="2"/>
      <c r="Z153" s="48"/>
    </row>
    <row r="154" spans="1:26" ht="16" customHeight="1">
      <c r="A154" s="2"/>
      <c r="B154" s="2"/>
      <c r="C154" s="105"/>
      <c r="D154" s="2"/>
      <c r="E154" s="129"/>
      <c r="F154" s="129"/>
      <c r="G154" s="129"/>
      <c r="H154" s="129"/>
      <c r="I154" s="129"/>
      <c r="J154" s="129"/>
      <c r="K154" s="129"/>
      <c r="L154" s="129"/>
      <c r="M154" s="129"/>
      <c r="N154" s="129"/>
      <c r="O154" s="129"/>
      <c r="P154" s="129"/>
      <c r="Q154" s="129"/>
      <c r="R154" s="129"/>
      <c r="S154" s="129"/>
      <c r="T154" s="129"/>
      <c r="U154" s="126"/>
      <c r="V154" s="126"/>
      <c r="W154" s="126"/>
      <c r="X154" s="126"/>
      <c r="Y154" s="2"/>
      <c r="Z154" s="48"/>
    </row>
    <row r="155" spans="1:26" ht="16" customHeight="1">
      <c r="A155" s="29" t="s">
        <v>10</v>
      </c>
      <c r="B155" s="29" t="s">
        <v>93</v>
      </c>
      <c r="C155" s="102">
        <f t="shared" ref="C155:C171" si="32">E155+I155+M155+Q155</f>
        <v>1801993</v>
      </c>
      <c r="D155" s="2"/>
      <c r="E155" s="152">
        <v>39441</v>
      </c>
      <c r="F155" s="152">
        <v>11</v>
      </c>
      <c r="G155" s="152">
        <v>2</v>
      </c>
      <c r="H155" s="10"/>
      <c r="I155" s="152">
        <v>853455</v>
      </c>
      <c r="J155" s="152">
        <v>22</v>
      </c>
      <c r="K155" s="152">
        <v>9</v>
      </c>
      <c r="L155" s="10"/>
      <c r="M155" s="152">
        <v>850485</v>
      </c>
      <c r="N155" s="152">
        <v>22</v>
      </c>
      <c r="O155" s="152">
        <v>9</v>
      </c>
      <c r="P155" s="10"/>
      <c r="Q155" s="152">
        <v>58612</v>
      </c>
      <c r="R155" s="152">
        <v>27</v>
      </c>
      <c r="S155" s="152">
        <v>12</v>
      </c>
      <c r="T155" s="129"/>
      <c r="U155" s="153">
        <f t="shared" ref="U155:U171" si="33">E155/C155</f>
        <v>2.1887432415109272E-2</v>
      </c>
      <c r="V155" s="153">
        <f t="shared" ref="V155:V171" si="34">I155/C155</f>
        <v>0.47361726710370128</v>
      </c>
      <c r="W155" s="153">
        <f t="shared" ref="W155:W171" si="35">M155/C155</f>
        <v>0.47196909199980241</v>
      </c>
      <c r="X155" s="153">
        <f t="shared" ref="X155:X171" si="36">Q155/C155</f>
        <v>3.2526208481387001E-2</v>
      </c>
      <c r="Y155" s="2"/>
      <c r="Z155" s="48"/>
    </row>
    <row r="156" spans="1:26" ht="16" customHeight="1">
      <c r="A156" s="22" t="s">
        <v>13</v>
      </c>
      <c r="B156" s="22" t="s">
        <v>93</v>
      </c>
      <c r="C156" s="102">
        <f t="shared" si="32"/>
        <v>1811532</v>
      </c>
      <c r="D156" s="2"/>
      <c r="E156" s="152">
        <v>40633</v>
      </c>
      <c r="F156" s="152">
        <v>11</v>
      </c>
      <c r="G156" s="152">
        <v>2</v>
      </c>
      <c r="H156" s="10"/>
      <c r="I156" s="152">
        <v>855989</v>
      </c>
      <c r="J156" s="152">
        <v>22</v>
      </c>
      <c r="K156" s="152">
        <v>9</v>
      </c>
      <c r="L156" s="10"/>
      <c r="M156" s="152">
        <v>854528</v>
      </c>
      <c r="N156" s="152">
        <v>22</v>
      </c>
      <c r="O156" s="152">
        <v>9</v>
      </c>
      <c r="P156" s="10"/>
      <c r="Q156" s="152">
        <v>60382</v>
      </c>
      <c r="R156" s="152">
        <v>27</v>
      </c>
      <c r="S156" s="152">
        <v>12</v>
      </c>
      <c r="T156" s="129"/>
      <c r="U156" s="153">
        <f t="shared" si="33"/>
        <v>2.2430186162872089E-2</v>
      </c>
      <c r="V156" s="153">
        <f t="shared" si="34"/>
        <v>0.47252215252062896</v>
      </c>
      <c r="W156" s="153">
        <f t="shared" si="35"/>
        <v>0.47171565282865552</v>
      </c>
      <c r="X156" s="153">
        <f t="shared" si="36"/>
        <v>3.3332008487843436E-2</v>
      </c>
      <c r="Y156" s="2"/>
      <c r="Z156" s="48"/>
    </row>
    <row r="157" spans="1:26" ht="16" customHeight="1">
      <c r="A157" s="22" t="s">
        <v>14</v>
      </c>
      <c r="B157" s="22" t="s">
        <v>93</v>
      </c>
      <c r="C157" s="102">
        <f t="shared" si="32"/>
        <v>1369393</v>
      </c>
      <c r="D157" s="2"/>
      <c r="E157" s="152">
        <v>5498</v>
      </c>
      <c r="F157" s="152">
        <v>10</v>
      </c>
      <c r="G157" s="152">
        <v>2</v>
      </c>
      <c r="H157" s="10"/>
      <c r="I157" s="152">
        <v>651639</v>
      </c>
      <c r="J157" s="152">
        <v>19</v>
      </c>
      <c r="K157" s="152">
        <v>7</v>
      </c>
      <c r="L157" s="10"/>
      <c r="M157" s="152">
        <v>651044</v>
      </c>
      <c r="N157" s="152">
        <v>19</v>
      </c>
      <c r="O157" s="152">
        <v>7</v>
      </c>
      <c r="P157" s="10"/>
      <c r="Q157" s="152">
        <v>61212</v>
      </c>
      <c r="R157" s="152">
        <v>24</v>
      </c>
      <c r="S157" s="152">
        <v>10</v>
      </c>
      <c r="T157" s="129"/>
      <c r="U157" s="153">
        <f t="shared" si="33"/>
        <v>4.0149175583634499E-3</v>
      </c>
      <c r="V157" s="153">
        <f t="shared" si="34"/>
        <v>0.47585974223615862</v>
      </c>
      <c r="W157" s="153">
        <f t="shared" si="35"/>
        <v>0.47542524315517898</v>
      </c>
      <c r="X157" s="153">
        <f t="shared" si="36"/>
        <v>4.4700097050298926E-2</v>
      </c>
      <c r="Y157" s="2"/>
      <c r="Z157" s="48"/>
    </row>
    <row r="158" spans="1:26" ht="16" customHeight="1">
      <c r="A158" s="22" t="s">
        <v>15</v>
      </c>
      <c r="B158" s="22" t="s">
        <v>93</v>
      </c>
      <c r="C158" s="102">
        <f t="shared" si="32"/>
        <v>1340765</v>
      </c>
      <c r="D158" s="2"/>
      <c r="E158" s="152">
        <v>10207</v>
      </c>
      <c r="F158" s="152">
        <v>10</v>
      </c>
      <c r="G158" s="152">
        <v>2</v>
      </c>
      <c r="H158" s="10"/>
      <c r="I158" s="152">
        <v>637316</v>
      </c>
      <c r="J158" s="152">
        <v>21</v>
      </c>
      <c r="K158" s="152">
        <v>8</v>
      </c>
      <c r="L158" s="10"/>
      <c r="M158" s="152">
        <v>636370</v>
      </c>
      <c r="N158" s="152">
        <v>21</v>
      </c>
      <c r="O158" s="152">
        <v>8</v>
      </c>
      <c r="P158" s="10"/>
      <c r="Q158" s="152">
        <v>56872</v>
      </c>
      <c r="R158" s="152">
        <v>25</v>
      </c>
      <c r="S158" s="152">
        <v>11</v>
      </c>
      <c r="T158" s="129"/>
      <c r="U158" s="153">
        <f t="shared" si="33"/>
        <v>7.6128180553639152E-3</v>
      </c>
      <c r="V158" s="153">
        <f t="shared" si="34"/>
        <v>0.47533758712376889</v>
      </c>
      <c r="W158" s="153">
        <f t="shared" si="35"/>
        <v>0.47463201977975261</v>
      </c>
      <c r="X158" s="153">
        <f t="shared" si="36"/>
        <v>4.241757504111459E-2</v>
      </c>
      <c r="Y158" s="2"/>
      <c r="Z158" s="48"/>
    </row>
    <row r="159" spans="1:26" ht="16" customHeight="1">
      <c r="A159" s="22" t="s">
        <v>16</v>
      </c>
      <c r="B159" s="22" t="s">
        <v>93</v>
      </c>
      <c r="C159" s="102">
        <f t="shared" si="32"/>
        <v>1879746</v>
      </c>
      <c r="D159" s="2"/>
      <c r="E159" s="152">
        <v>58469</v>
      </c>
      <c r="F159" s="152">
        <v>12</v>
      </c>
      <c r="G159" s="152">
        <v>3</v>
      </c>
      <c r="H159" s="10"/>
      <c r="I159" s="158">
        <v>884724</v>
      </c>
      <c r="J159" s="158">
        <v>22</v>
      </c>
      <c r="K159" s="158">
        <v>9</v>
      </c>
      <c r="L159" s="10"/>
      <c r="M159" s="152">
        <v>875659</v>
      </c>
      <c r="N159" s="152">
        <v>22</v>
      </c>
      <c r="O159" s="152">
        <v>9</v>
      </c>
      <c r="P159" s="10"/>
      <c r="Q159" s="152">
        <v>60894</v>
      </c>
      <c r="R159" s="152">
        <v>27</v>
      </c>
      <c r="S159" s="152">
        <v>12</v>
      </c>
      <c r="T159" s="129"/>
      <c r="U159" s="153">
        <f t="shared" si="33"/>
        <v>3.1104734363046921E-2</v>
      </c>
      <c r="V159" s="153">
        <f t="shared" si="34"/>
        <v>0.4706614617081244</v>
      </c>
      <c r="W159" s="153">
        <f t="shared" si="35"/>
        <v>0.46583900165235093</v>
      </c>
      <c r="X159" s="153">
        <f t="shared" si="36"/>
        <v>3.2394802276477778E-2</v>
      </c>
      <c r="Y159" s="2"/>
      <c r="Z159" s="48"/>
    </row>
    <row r="160" spans="1:26" ht="16" customHeight="1">
      <c r="A160" s="22" t="s">
        <v>17</v>
      </c>
      <c r="B160" s="22" t="s">
        <v>93</v>
      </c>
      <c r="C160" s="102">
        <f t="shared" si="32"/>
        <v>1553631</v>
      </c>
      <c r="D160" s="2"/>
      <c r="E160" s="152">
        <v>70850</v>
      </c>
      <c r="F160" s="152">
        <v>11</v>
      </c>
      <c r="G160" s="152">
        <v>2</v>
      </c>
      <c r="H160" s="10"/>
      <c r="I160" s="152">
        <v>721098</v>
      </c>
      <c r="J160" s="152">
        <v>23</v>
      </c>
      <c r="K160" s="152">
        <v>10</v>
      </c>
      <c r="L160" s="10"/>
      <c r="M160" s="152">
        <v>715947</v>
      </c>
      <c r="N160" s="152">
        <v>23</v>
      </c>
      <c r="O160" s="152">
        <v>10</v>
      </c>
      <c r="P160" s="10"/>
      <c r="Q160" s="152">
        <v>45736</v>
      </c>
      <c r="R160" s="152">
        <v>29</v>
      </c>
      <c r="S160" s="152">
        <v>13</v>
      </c>
      <c r="T160" s="129"/>
      <c r="U160" s="153">
        <f t="shared" si="33"/>
        <v>4.5602849067764482E-2</v>
      </c>
      <c r="V160" s="153">
        <f t="shared" si="34"/>
        <v>0.46413723722042105</v>
      </c>
      <c r="W160" s="153">
        <f t="shared" si="35"/>
        <v>0.46082177814423114</v>
      </c>
      <c r="X160" s="153">
        <f t="shared" si="36"/>
        <v>2.9438135567583294E-2</v>
      </c>
      <c r="Y160" s="2"/>
      <c r="Z160" s="48"/>
    </row>
    <row r="161" spans="1:26" ht="16" customHeight="1">
      <c r="A161" s="22" t="s">
        <v>18</v>
      </c>
      <c r="B161" s="22" t="s">
        <v>93</v>
      </c>
      <c r="C161" s="102">
        <f t="shared" si="32"/>
        <v>1596769</v>
      </c>
      <c r="D161" s="2"/>
      <c r="E161" s="152">
        <v>62447</v>
      </c>
      <c r="F161" s="152">
        <v>11</v>
      </c>
      <c r="G161" s="152">
        <v>2</v>
      </c>
      <c r="H161" s="10"/>
      <c r="I161" s="152">
        <v>747128</v>
      </c>
      <c r="J161" s="152">
        <v>22</v>
      </c>
      <c r="K161" s="152">
        <v>9</v>
      </c>
      <c r="L161" s="10"/>
      <c r="M161" s="152">
        <v>741447</v>
      </c>
      <c r="N161" s="152">
        <v>22</v>
      </c>
      <c r="O161" s="152">
        <v>9</v>
      </c>
      <c r="P161" s="10"/>
      <c r="Q161" s="152">
        <v>45747</v>
      </c>
      <c r="R161" s="152">
        <v>27</v>
      </c>
      <c r="S161" s="152">
        <v>12</v>
      </c>
      <c r="T161" s="129"/>
      <c r="U161" s="153">
        <f t="shared" si="33"/>
        <v>3.9108349423116306E-2</v>
      </c>
      <c r="V161" s="153">
        <f t="shared" si="34"/>
        <v>0.46789986529047095</v>
      </c>
      <c r="W161" s="153">
        <f t="shared" si="35"/>
        <v>0.46434205573880755</v>
      </c>
      <c r="X161" s="153">
        <f t="shared" si="36"/>
        <v>2.8649729547605196E-2</v>
      </c>
      <c r="Y161" s="2"/>
      <c r="Z161" s="48"/>
    </row>
    <row r="162" spans="1:26" ht="16" customHeight="1">
      <c r="A162" s="22" t="s">
        <v>19</v>
      </c>
      <c r="B162" s="22" t="s">
        <v>93</v>
      </c>
      <c r="C162" s="102">
        <f t="shared" si="32"/>
        <v>1478906</v>
      </c>
      <c r="D162" s="2"/>
      <c r="E162" s="152">
        <v>38055</v>
      </c>
      <c r="F162" s="152">
        <v>11</v>
      </c>
      <c r="G162" s="152">
        <v>2</v>
      </c>
      <c r="H162" s="10"/>
      <c r="I162" s="152">
        <v>702736</v>
      </c>
      <c r="J162" s="152">
        <v>23</v>
      </c>
      <c r="K162" s="152">
        <v>10</v>
      </c>
      <c r="L162" s="10"/>
      <c r="M162" s="152">
        <v>697486</v>
      </c>
      <c r="N162" s="152">
        <v>23</v>
      </c>
      <c r="O162" s="152">
        <v>10</v>
      </c>
      <c r="P162" s="10"/>
      <c r="Q162" s="152">
        <v>40629</v>
      </c>
      <c r="R162" s="152">
        <v>30</v>
      </c>
      <c r="S162" s="152">
        <v>13</v>
      </c>
      <c r="T162" s="129"/>
      <c r="U162" s="153">
        <f t="shared" si="33"/>
        <v>2.5731858549495369E-2</v>
      </c>
      <c r="V162" s="153">
        <f t="shared" si="34"/>
        <v>0.47517286426588301</v>
      </c>
      <c r="W162" s="153">
        <f t="shared" si="35"/>
        <v>0.47162294290509338</v>
      </c>
      <c r="X162" s="153">
        <f t="shared" si="36"/>
        <v>2.7472334279528245E-2</v>
      </c>
      <c r="Y162" s="2"/>
      <c r="Z162" s="48"/>
    </row>
    <row r="163" spans="1:26" ht="16" customHeight="1">
      <c r="A163" s="22" t="s">
        <v>20</v>
      </c>
      <c r="B163" s="22" t="s">
        <v>93</v>
      </c>
      <c r="C163" s="102">
        <f t="shared" si="32"/>
        <v>1600030</v>
      </c>
      <c r="D163" s="2"/>
      <c r="E163" s="152">
        <v>59749</v>
      </c>
      <c r="F163" s="152">
        <v>11</v>
      </c>
      <c r="G163" s="152">
        <v>2</v>
      </c>
      <c r="H163" s="10"/>
      <c r="I163" s="152">
        <v>741224</v>
      </c>
      <c r="J163" s="152">
        <v>21</v>
      </c>
      <c r="K163" s="152">
        <v>8</v>
      </c>
      <c r="L163" s="10"/>
      <c r="M163" s="152">
        <v>740620</v>
      </c>
      <c r="N163" s="152">
        <v>20</v>
      </c>
      <c r="O163" s="152">
        <v>8</v>
      </c>
      <c r="P163" s="10"/>
      <c r="Q163" s="152">
        <v>58437</v>
      </c>
      <c r="R163" s="152">
        <v>25</v>
      </c>
      <c r="S163" s="152">
        <v>11</v>
      </c>
      <c r="T163" s="129"/>
      <c r="U163" s="153">
        <f t="shared" si="33"/>
        <v>3.7342424829534447E-2</v>
      </c>
      <c r="V163" s="153">
        <f t="shared" si="34"/>
        <v>0.46325631394411354</v>
      </c>
      <c r="W163" s="153">
        <f t="shared" si="35"/>
        <v>0.46287882102210581</v>
      </c>
      <c r="X163" s="153">
        <f t="shared" si="36"/>
        <v>3.6522440204246172E-2</v>
      </c>
      <c r="Y163" s="2"/>
      <c r="Z163" s="48"/>
    </row>
    <row r="164" spans="1:26" ht="16" customHeight="1">
      <c r="A164" s="22" t="s">
        <v>21</v>
      </c>
      <c r="B164" s="22" t="s">
        <v>93</v>
      </c>
      <c r="C164" s="102">
        <f t="shared" si="32"/>
        <v>1731507</v>
      </c>
      <c r="D164" s="2"/>
      <c r="E164" s="152">
        <v>15175</v>
      </c>
      <c r="F164" s="152">
        <v>10</v>
      </c>
      <c r="G164" s="152">
        <v>2</v>
      </c>
      <c r="H164" s="10"/>
      <c r="I164" s="152">
        <v>822522</v>
      </c>
      <c r="J164" s="152">
        <v>20</v>
      </c>
      <c r="K164" s="152">
        <v>8</v>
      </c>
      <c r="L164" s="10"/>
      <c r="M164" s="152">
        <v>824001</v>
      </c>
      <c r="N164" s="152">
        <v>20</v>
      </c>
      <c r="O164" s="152">
        <v>8</v>
      </c>
      <c r="P164" s="10"/>
      <c r="Q164" s="152">
        <v>69809</v>
      </c>
      <c r="R164" s="152">
        <v>24</v>
      </c>
      <c r="S164" s="152">
        <v>10</v>
      </c>
      <c r="T164" s="129"/>
      <c r="U164" s="153">
        <f t="shared" si="33"/>
        <v>8.7640419588254619E-3</v>
      </c>
      <c r="V164" s="153">
        <f t="shared" si="34"/>
        <v>0.47503244283736651</v>
      </c>
      <c r="W164" s="153">
        <f t="shared" si="35"/>
        <v>0.47588661206682964</v>
      </c>
      <c r="X164" s="153">
        <f t="shared" si="36"/>
        <v>4.0316903136978367E-2</v>
      </c>
      <c r="Y164" s="2"/>
      <c r="Z164" s="48"/>
    </row>
    <row r="165" spans="1:26" ht="16" customHeight="1">
      <c r="A165" s="22" t="s">
        <v>22</v>
      </c>
      <c r="B165" s="22" t="s">
        <v>93</v>
      </c>
      <c r="C165" s="102">
        <f t="shared" si="32"/>
        <v>1803067</v>
      </c>
      <c r="D165" s="2"/>
      <c r="E165" s="152">
        <v>21545</v>
      </c>
      <c r="F165" s="152">
        <v>10</v>
      </c>
      <c r="G165" s="152">
        <v>2</v>
      </c>
      <c r="H165" s="10"/>
      <c r="I165" s="152">
        <v>850169</v>
      </c>
      <c r="J165" s="152">
        <v>19</v>
      </c>
      <c r="K165" s="152">
        <v>7</v>
      </c>
      <c r="L165" s="10"/>
      <c r="M165" s="152">
        <v>851025</v>
      </c>
      <c r="N165" s="152">
        <v>19</v>
      </c>
      <c r="O165" s="152">
        <v>7</v>
      </c>
      <c r="P165" s="10"/>
      <c r="Q165" s="152">
        <v>80328</v>
      </c>
      <c r="R165" s="152">
        <v>21</v>
      </c>
      <c r="S165" s="152">
        <v>9</v>
      </c>
      <c r="T165" s="129"/>
      <c r="U165" s="153">
        <f t="shared" si="33"/>
        <v>1.1949084532077842E-2</v>
      </c>
      <c r="V165" s="153">
        <f t="shared" si="34"/>
        <v>0.47151270585064226</v>
      </c>
      <c r="W165" s="153">
        <f t="shared" si="35"/>
        <v>0.47198745249067281</v>
      </c>
      <c r="X165" s="153">
        <f t="shared" si="36"/>
        <v>4.4550757126607055E-2</v>
      </c>
      <c r="Y165" s="2"/>
      <c r="Z165" s="48"/>
    </row>
    <row r="166" spans="1:26" ht="16" customHeight="1">
      <c r="A166" s="22" t="s">
        <v>23</v>
      </c>
      <c r="B166" s="22" t="s">
        <v>93</v>
      </c>
      <c r="C166" s="102">
        <f t="shared" si="32"/>
        <v>1997529</v>
      </c>
      <c r="D166" s="2"/>
      <c r="E166" s="152">
        <v>65926</v>
      </c>
      <c r="F166" s="152">
        <v>12</v>
      </c>
      <c r="G166" s="152">
        <v>3</v>
      </c>
      <c r="H166" s="10"/>
      <c r="I166" s="152">
        <v>926339</v>
      </c>
      <c r="J166" s="152">
        <v>21</v>
      </c>
      <c r="K166" s="152">
        <v>9</v>
      </c>
      <c r="L166" s="10"/>
      <c r="M166" s="152">
        <v>922656</v>
      </c>
      <c r="N166" s="152">
        <v>21</v>
      </c>
      <c r="O166" s="152">
        <v>8</v>
      </c>
      <c r="P166" s="10"/>
      <c r="Q166" s="152">
        <v>82608</v>
      </c>
      <c r="R166" s="152">
        <v>24</v>
      </c>
      <c r="S166" s="152">
        <v>10</v>
      </c>
      <c r="T166" s="129"/>
      <c r="U166" s="153">
        <f t="shared" si="33"/>
        <v>3.3003776165452414E-2</v>
      </c>
      <c r="V166" s="153">
        <f t="shared" si="34"/>
        <v>0.46374245380167195</v>
      </c>
      <c r="W166" s="153">
        <f t="shared" si="35"/>
        <v>0.46189867581396815</v>
      </c>
      <c r="X166" s="153">
        <f t="shared" si="36"/>
        <v>4.1355094218907464E-2</v>
      </c>
      <c r="Y166" s="2"/>
      <c r="Z166" s="48"/>
    </row>
    <row r="167" spans="1:26" ht="16" customHeight="1">
      <c r="A167" s="22" t="s">
        <v>24</v>
      </c>
      <c r="B167" s="22" t="s">
        <v>93</v>
      </c>
      <c r="C167" s="102">
        <f t="shared" si="32"/>
        <v>1864920</v>
      </c>
      <c r="D167" s="2"/>
      <c r="E167" s="152">
        <v>25759</v>
      </c>
      <c r="F167" s="152">
        <v>10</v>
      </c>
      <c r="G167" s="152">
        <v>2</v>
      </c>
      <c r="H167" s="10"/>
      <c r="I167" s="152">
        <v>882677</v>
      </c>
      <c r="J167" s="152">
        <v>20</v>
      </c>
      <c r="K167" s="152">
        <v>8</v>
      </c>
      <c r="L167" s="10"/>
      <c r="M167" s="152">
        <v>880557</v>
      </c>
      <c r="N167" s="152">
        <v>20</v>
      </c>
      <c r="O167" s="152">
        <v>8</v>
      </c>
      <c r="P167" s="10"/>
      <c r="Q167" s="152">
        <v>75927</v>
      </c>
      <c r="R167" s="152">
        <v>22</v>
      </c>
      <c r="S167" s="152">
        <v>9</v>
      </c>
      <c r="T167" s="129"/>
      <c r="U167" s="153">
        <f t="shared" si="33"/>
        <v>1.3812388735173627E-2</v>
      </c>
      <c r="V167" s="153">
        <f t="shared" si="34"/>
        <v>0.47330555734294233</v>
      </c>
      <c r="W167" s="153">
        <f t="shared" si="35"/>
        <v>0.47216877935782769</v>
      </c>
      <c r="X167" s="153">
        <f t="shared" si="36"/>
        <v>4.0713274564056365E-2</v>
      </c>
      <c r="Y167" s="2"/>
      <c r="Z167" s="48"/>
    </row>
    <row r="168" spans="1:26" ht="16" customHeight="1">
      <c r="A168" s="22" t="s">
        <v>25</v>
      </c>
      <c r="B168" s="22" t="s">
        <v>93</v>
      </c>
      <c r="C168" s="102">
        <f t="shared" si="32"/>
        <v>1670087</v>
      </c>
      <c r="D168" s="2"/>
      <c r="E168" s="152">
        <v>26191</v>
      </c>
      <c r="F168" s="152">
        <v>11</v>
      </c>
      <c r="G168" s="152">
        <v>2</v>
      </c>
      <c r="H168" s="10"/>
      <c r="I168" s="152">
        <v>787984</v>
      </c>
      <c r="J168" s="152">
        <v>20</v>
      </c>
      <c r="K168" s="152">
        <v>8</v>
      </c>
      <c r="L168" s="10"/>
      <c r="M168" s="152">
        <v>782239</v>
      </c>
      <c r="N168" s="152">
        <v>20</v>
      </c>
      <c r="O168" s="152">
        <v>8</v>
      </c>
      <c r="P168" s="10"/>
      <c r="Q168" s="152">
        <v>73673</v>
      </c>
      <c r="R168" s="152">
        <v>23</v>
      </c>
      <c r="S168" s="152">
        <v>10</v>
      </c>
      <c r="T168" s="129"/>
      <c r="U168" s="153">
        <f t="shared" si="33"/>
        <v>1.568241654476683E-2</v>
      </c>
      <c r="V168" s="153">
        <f t="shared" si="34"/>
        <v>0.47182212663172635</v>
      </c>
      <c r="W168" s="153">
        <f t="shared" si="35"/>
        <v>0.4683821860777313</v>
      </c>
      <c r="X168" s="153">
        <f t="shared" si="36"/>
        <v>4.4113270745775521E-2</v>
      </c>
      <c r="Y168" s="2"/>
      <c r="Z168" s="48"/>
    </row>
    <row r="169" spans="1:26" ht="16" customHeight="1">
      <c r="A169" s="22" t="s">
        <v>26</v>
      </c>
      <c r="B169" s="22" t="s">
        <v>93</v>
      </c>
      <c r="C169" s="102">
        <f t="shared" si="32"/>
        <v>1643402</v>
      </c>
      <c r="D169" s="2"/>
      <c r="E169" s="152">
        <v>19862</v>
      </c>
      <c r="F169" s="152">
        <v>10</v>
      </c>
      <c r="G169" s="152">
        <v>2</v>
      </c>
      <c r="H169" s="10"/>
      <c r="I169" s="152">
        <v>776744</v>
      </c>
      <c r="J169" s="152">
        <v>20</v>
      </c>
      <c r="K169" s="152">
        <v>8</v>
      </c>
      <c r="L169" s="10"/>
      <c r="M169" s="152">
        <v>775520</v>
      </c>
      <c r="N169" s="152">
        <v>20</v>
      </c>
      <c r="O169" s="152">
        <v>8</v>
      </c>
      <c r="P169" s="10"/>
      <c r="Q169" s="152">
        <v>71276</v>
      </c>
      <c r="R169" s="152">
        <v>23</v>
      </c>
      <c r="S169" s="152">
        <v>10</v>
      </c>
      <c r="T169" s="129"/>
      <c r="U169" s="153">
        <f t="shared" si="33"/>
        <v>1.2085904726901879E-2</v>
      </c>
      <c r="V169" s="153">
        <f t="shared" si="34"/>
        <v>0.47264394226123613</v>
      </c>
      <c r="W169" s="153">
        <f t="shared" si="35"/>
        <v>0.47189914579634196</v>
      </c>
      <c r="X169" s="153">
        <f t="shared" si="36"/>
        <v>4.3371007215520001E-2</v>
      </c>
      <c r="Y169" s="2"/>
      <c r="Z169" s="48"/>
    </row>
    <row r="170" spans="1:26" ht="16" customHeight="1">
      <c r="A170" s="22" t="s">
        <v>27</v>
      </c>
      <c r="B170" s="22" t="s">
        <v>93</v>
      </c>
      <c r="C170" s="102">
        <f t="shared" si="32"/>
        <v>1741965</v>
      </c>
      <c r="D170" s="2"/>
      <c r="E170" s="152">
        <v>23817</v>
      </c>
      <c r="F170" s="152">
        <v>10</v>
      </c>
      <c r="G170" s="152">
        <v>2</v>
      </c>
      <c r="H170" s="10"/>
      <c r="I170" s="152">
        <v>822490</v>
      </c>
      <c r="J170" s="152">
        <v>20</v>
      </c>
      <c r="K170" s="152">
        <v>8</v>
      </c>
      <c r="L170" s="10"/>
      <c r="M170" s="152">
        <v>820190</v>
      </c>
      <c r="N170" s="152">
        <v>20</v>
      </c>
      <c r="O170" s="152">
        <v>8</v>
      </c>
      <c r="P170" s="10"/>
      <c r="Q170" s="152">
        <v>75468</v>
      </c>
      <c r="R170" s="152">
        <v>22</v>
      </c>
      <c r="S170" s="152">
        <v>9</v>
      </c>
      <c r="T170" s="129"/>
      <c r="U170" s="153">
        <f t="shared" si="33"/>
        <v>1.3672490549465689E-2</v>
      </c>
      <c r="V170" s="153">
        <f t="shared" si="34"/>
        <v>0.47216218465927845</v>
      </c>
      <c r="W170" s="153">
        <f t="shared" si="35"/>
        <v>0.47084183666147139</v>
      </c>
      <c r="X170" s="153">
        <f t="shared" si="36"/>
        <v>4.3323488129784468E-2</v>
      </c>
      <c r="Y170" s="2"/>
      <c r="Z170" s="48"/>
    </row>
    <row r="171" spans="1:26" ht="16" customHeight="1">
      <c r="A171" s="22" t="s">
        <v>28</v>
      </c>
      <c r="B171" s="22" t="s">
        <v>93</v>
      </c>
      <c r="C171" s="102">
        <f t="shared" si="32"/>
        <v>1459835</v>
      </c>
      <c r="D171" s="2"/>
      <c r="E171" s="152">
        <v>30078</v>
      </c>
      <c r="F171" s="152">
        <v>11</v>
      </c>
      <c r="G171" s="152">
        <v>2</v>
      </c>
      <c r="H171" s="10"/>
      <c r="I171" s="152">
        <v>685204</v>
      </c>
      <c r="J171" s="152">
        <v>21</v>
      </c>
      <c r="K171" s="152">
        <v>8</v>
      </c>
      <c r="L171" s="10"/>
      <c r="M171" s="152">
        <v>684018</v>
      </c>
      <c r="N171" s="152">
        <v>21</v>
      </c>
      <c r="O171" s="152">
        <v>8</v>
      </c>
      <c r="P171" s="10"/>
      <c r="Q171" s="152">
        <v>60535</v>
      </c>
      <c r="R171" s="152">
        <v>24</v>
      </c>
      <c r="S171" s="152">
        <v>10</v>
      </c>
      <c r="T171" s="129"/>
      <c r="U171" s="153">
        <f t="shared" si="33"/>
        <v>2.0603698363171181E-2</v>
      </c>
      <c r="V171" s="153">
        <f t="shared" si="34"/>
        <v>0.46937085355536756</v>
      </c>
      <c r="W171" s="153">
        <f t="shared" si="35"/>
        <v>0.46855843297358946</v>
      </c>
      <c r="X171" s="153">
        <f t="shared" si="36"/>
        <v>4.1467015107871777E-2</v>
      </c>
      <c r="Y171" s="2"/>
      <c r="Z171" s="48"/>
    </row>
    <row r="172" spans="1:26" ht="16" customHeight="1">
      <c r="A172" s="2"/>
      <c r="B172" s="2"/>
      <c r="C172" s="105"/>
      <c r="D172" s="2"/>
      <c r="E172" s="129"/>
      <c r="F172" s="129"/>
      <c r="G172" s="129"/>
      <c r="H172" s="129"/>
      <c r="I172" s="129"/>
      <c r="J172" s="129"/>
      <c r="K172" s="129"/>
      <c r="L172" s="129"/>
      <c r="M172" s="129"/>
      <c r="N172" s="129"/>
      <c r="O172" s="129"/>
      <c r="P172" s="129"/>
      <c r="Q172" s="129"/>
      <c r="R172" s="129"/>
      <c r="S172" s="129"/>
      <c r="T172" s="129"/>
      <c r="U172" s="126"/>
      <c r="V172" s="126"/>
      <c r="W172" s="126"/>
      <c r="X172" s="126"/>
      <c r="Y172" s="2"/>
      <c r="Z172" s="48"/>
    </row>
    <row r="173" spans="1:26" ht="16" customHeight="1">
      <c r="A173" s="2"/>
      <c r="B173" s="2"/>
      <c r="C173" s="105"/>
      <c r="D173" s="2"/>
      <c r="E173" s="297" t="s">
        <v>109</v>
      </c>
      <c r="F173" s="297"/>
      <c r="G173" s="297"/>
      <c r="H173" s="2"/>
      <c r="I173" s="297" t="s">
        <v>110</v>
      </c>
      <c r="J173" s="297"/>
      <c r="K173" s="297"/>
      <c r="L173" s="2"/>
      <c r="M173" s="297" t="s">
        <v>111</v>
      </c>
      <c r="N173" s="297"/>
      <c r="O173" s="297"/>
      <c r="P173" s="2"/>
      <c r="Q173" s="297" t="s">
        <v>112</v>
      </c>
      <c r="R173" s="297"/>
      <c r="S173" s="297"/>
      <c r="T173" s="2"/>
      <c r="U173" s="156" t="s">
        <v>89</v>
      </c>
      <c r="V173" s="156" t="s">
        <v>90</v>
      </c>
      <c r="W173" s="156" t="s">
        <v>91</v>
      </c>
      <c r="X173" s="156" t="s">
        <v>92</v>
      </c>
      <c r="Y173" s="2"/>
      <c r="Z173" s="48"/>
    </row>
    <row r="174" spans="1:26" ht="16" customHeight="1">
      <c r="A174" s="2"/>
      <c r="B174" s="2"/>
      <c r="C174" s="105"/>
      <c r="D174" s="2"/>
      <c r="E174" s="5" t="s">
        <v>68</v>
      </c>
      <c r="F174" s="5" t="s">
        <v>96</v>
      </c>
      <c r="G174" s="5" t="s">
        <v>97</v>
      </c>
      <c r="H174" s="2"/>
      <c r="I174" s="5" t="s">
        <v>68</v>
      </c>
      <c r="J174" s="5" t="s">
        <v>96</v>
      </c>
      <c r="K174" s="5" t="s">
        <v>97</v>
      </c>
      <c r="L174" s="2"/>
      <c r="M174" s="5" t="s">
        <v>68</v>
      </c>
      <c r="N174" s="5" t="s">
        <v>96</v>
      </c>
      <c r="O174" s="5" t="s">
        <v>97</v>
      </c>
      <c r="P174" s="2"/>
      <c r="Q174" s="5" t="s">
        <v>68</v>
      </c>
      <c r="R174" s="5" t="s">
        <v>96</v>
      </c>
      <c r="S174" s="5" t="s">
        <v>97</v>
      </c>
      <c r="T174" s="2"/>
      <c r="U174" s="295" t="s">
        <v>117</v>
      </c>
      <c r="V174" s="286"/>
      <c r="W174" s="286"/>
      <c r="X174" s="286"/>
      <c r="Y174" s="2"/>
      <c r="Z174" s="48"/>
    </row>
    <row r="175" spans="1:26" ht="16" customHeight="1">
      <c r="A175" s="2"/>
      <c r="B175" s="2"/>
      <c r="C175" s="105"/>
      <c r="D175" s="2"/>
      <c r="E175" s="129"/>
      <c r="F175" s="129"/>
      <c r="G175" s="129"/>
      <c r="H175" s="129"/>
      <c r="I175" s="129"/>
      <c r="J175" s="129"/>
      <c r="K175" s="129"/>
      <c r="L175" s="129"/>
      <c r="M175" s="129"/>
      <c r="N175" s="129"/>
      <c r="O175" s="129"/>
      <c r="P175" s="129"/>
      <c r="Q175" s="129"/>
      <c r="R175" s="129"/>
      <c r="S175" s="129"/>
      <c r="T175" s="129"/>
      <c r="U175" s="126"/>
      <c r="V175" s="126"/>
      <c r="W175" s="126"/>
      <c r="X175" s="126"/>
      <c r="Y175" s="2"/>
      <c r="Z175" s="48"/>
    </row>
    <row r="176" spans="1:26" ht="16" customHeight="1">
      <c r="A176" s="29" t="s">
        <v>10</v>
      </c>
      <c r="B176" s="29" t="s">
        <v>93</v>
      </c>
      <c r="C176" s="103">
        <f t="shared" ref="C176:C192" si="37">E176+I176+M176+Q176</f>
        <v>1757211</v>
      </c>
      <c r="D176" s="2"/>
      <c r="E176" s="152">
        <v>162383</v>
      </c>
      <c r="F176" s="152">
        <v>9</v>
      </c>
      <c r="G176" s="152">
        <v>1</v>
      </c>
      <c r="H176" s="10"/>
      <c r="I176" s="152">
        <v>756984</v>
      </c>
      <c r="J176" s="152">
        <v>10</v>
      </c>
      <c r="K176" s="152">
        <v>2</v>
      </c>
      <c r="L176" s="10"/>
      <c r="M176" s="152">
        <v>752840</v>
      </c>
      <c r="N176" s="152">
        <v>10</v>
      </c>
      <c r="O176" s="152">
        <v>2</v>
      </c>
      <c r="P176" s="10"/>
      <c r="Q176" s="152">
        <v>85004</v>
      </c>
      <c r="R176" s="152">
        <v>10</v>
      </c>
      <c r="S176" s="152">
        <v>2</v>
      </c>
      <c r="T176" s="129"/>
      <c r="U176" s="153">
        <f t="shared" ref="U176:U192" si="38">E176/C176</f>
        <v>9.2409505745183709E-2</v>
      </c>
      <c r="V176" s="153">
        <f t="shared" ref="V176:V192" si="39">I176/C176</f>
        <v>0.43078719630141171</v>
      </c>
      <c r="W176" s="153">
        <f t="shared" ref="W176:W192" si="40">M176/C176</f>
        <v>0.42842891377301873</v>
      </c>
      <c r="X176" s="153">
        <f t="shared" ref="X176:X192" si="41">Q176/C176</f>
        <v>4.8374384180385852E-2</v>
      </c>
      <c r="Y176" s="2"/>
      <c r="Z176" s="48"/>
    </row>
    <row r="177" spans="1:26" ht="16" customHeight="1">
      <c r="A177" s="22" t="s">
        <v>13</v>
      </c>
      <c r="B177" s="22" t="s">
        <v>93</v>
      </c>
      <c r="C177" s="103">
        <f t="shared" si="37"/>
        <v>1747607</v>
      </c>
      <c r="D177" s="2"/>
      <c r="E177" s="152">
        <v>220057</v>
      </c>
      <c r="F177" s="152">
        <v>9</v>
      </c>
      <c r="G177" s="152">
        <v>1</v>
      </c>
      <c r="H177" s="10"/>
      <c r="I177" s="152">
        <v>724160</v>
      </c>
      <c r="J177" s="152">
        <v>10</v>
      </c>
      <c r="K177" s="152">
        <v>2</v>
      </c>
      <c r="L177" s="10"/>
      <c r="M177" s="152">
        <v>724363</v>
      </c>
      <c r="N177" s="152">
        <v>10</v>
      </c>
      <c r="O177" s="152">
        <v>2</v>
      </c>
      <c r="P177" s="10"/>
      <c r="Q177" s="152">
        <v>79027</v>
      </c>
      <c r="R177" s="152">
        <v>10</v>
      </c>
      <c r="S177" s="152">
        <v>2</v>
      </c>
      <c r="T177" s="129"/>
      <c r="U177" s="153">
        <f t="shared" si="38"/>
        <v>0.1259190424391754</v>
      </c>
      <c r="V177" s="153">
        <f t="shared" si="39"/>
        <v>0.4143723388610826</v>
      </c>
      <c r="W177" s="153">
        <f t="shared" si="40"/>
        <v>0.41448849769999779</v>
      </c>
      <c r="X177" s="153">
        <f t="shared" si="41"/>
        <v>4.5220120999744221E-2</v>
      </c>
      <c r="Y177" s="2"/>
      <c r="Z177" s="48"/>
    </row>
    <row r="178" spans="1:26" ht="16" customHeight="1">
      <c r="A178" s="22" t="s">
        <v>14</v>
      </c>
      <c r="B178" s="22" t="s">
        <v>93</v>
      </c>
      <c r="C178" s="103">
        <f t="shared" si="37"/>
        <v>1658955</v>
      </c>
      <c r="D178" s="2"/>
      <c r="E178" s="152">
        <v>4672</v>
      </c>
      <c r="F178" s="152">
        <v>8</v>
      </c>
      <c r="G178" s="152">
        <v>0</v>
      </c>
      <c r="H178" s="10"/>
      <c r="I178" s="152">
        <v>760373</v>
      </c>
      <c r="J178" s="152">
        <v>10</v>
      </c>
      <c r="K178" s="152">
        <v>2</v>
      </c>
      <c r="L178" s="10"/>
      <c r="M178" s="152">
        <v>762238</v>
      </c>
      <c r="N178" s="152">
        <v>10</v>
      </c>
      <c r="O178" s="152">
        <v>2</v>
      </c>
      <c r="P178" s="10"/>
      <c r="Q178" s="152">
        <v>131672</v>
      </c>
      <c r="R178" s="152">
        <v>10</v>
      </c>
      <c r="S178" s="152">
        <v>2</v>
      </c>
      <c r="T178" s="129"/>
      <c r="U178" s="153">
        <f t="shared" si="38"/>
        <v>2.8162306994463384E-3</v>
      </c>
      <c r="V178" s="153">
        <f t="shared" si="39"/>
        <v>0.45834456028041748</v>
      </c>
      <c r="W178" s="153">
        <f t="shared" si="40"/>
        <v>0.45946876196159631</v>
      </c>
      <c r="X178" s="153">
        <f t="shared" si="41"/>
        <v>7.9370447058539864E-2</v>
      </c>
      <c r="Y178" s="2"/>
      <c r="Z178" s="48"/>
    </row>
    <row r="179" spans="1:26" ht="16" customHeight="1">
      <c r="A179" s="22" t="s">
        <v>15</v>
      </c>
      <c r="B179" s="22" t="s">
        <v>93</v>
      </c>
      <c r="C179" s="103">
        <f t="shared" si="37"/>
        <v>1390379</v>
      </c>
      <c r="D179" s="2"/>
      <c r="E179" s="152">
        <v>18023</v>
      </c>
      <c r="F179" s="152">
        <v>8</v>
      </c>
      <c r="G179" s="152">
        <v>0</v>
      </c>
      <c r="H179" s="10"/>
      <c r="I179" s="152">
        <v>637860</v>
      </c>
      <c r="J179" s="152">
        <v>10</v>
      </c>
      <c r="K179" s="152">
        <v>2</v>
      </c>
      <c r="L179" s="10"/>
      <c r="M179" s="152">
        <v>638369</v>
      </c>
      <c r="N179" s="152">
        <v>10</v>
      </c>
      <c r="O179" s="152">
        <v>2</v>
      </c>
      <c r="P179" s="10"/>
      <c r="Q179" s="152">
        <v>96127</v>
      </c>
      <c r="R179" s="152">
        <v>10</v>
      </c>
      <c r="S179" s="152">
        <v>2</v>
      </c>
      <c r="T179" s="129"/>
      <c r="U179" s="153">
        <f t="shared" si="38"/>
        <v>1.2962652629247133E-2</v>
      </c>
      <c r="V179" s="153">
        <f t="shared" si="39"/>
        <v>0.45876699806311805</v>
      </c>
      <c r="W179" s="153">
        <f t="shared" si="40"/>
        <v>0.45913308529544822</v>
      </c>
      <c r="X179" s="153">
        <f t="shared" si="41"/>
        <v>6.9137264012186603E-2</v>
      </c>
      <c r="Y179" s="2"/>
      <c r="Z179" s="48"/>
    </row>
    <row r="180" spans="1:26" ht="16" customHeight="1">
      <c r="A180" s="22" t="s">
        <v>16</v>
      </c>
      <c r="B180" s="22" t="s">
        <v>93</v>
      </c>
      <c r="C180" s="103">
        <f t="shared" si="37"/>
        <v>1925734</v>
      </c>
      <c r="D180" s="2"/>
      <c r="E180" s="152">
        <v>291983</v>
      </c>
      <c r="F180" s="152">
        <v>9</v>
      </c>
      <c r="G180" s="152">
        <v>1</v>
      </c>
      <c r="H180" s="10"/>
      <c r="I180" s="152">
        <v>777589</v>
      </c>
      <c r="J180" s="152">
        <v>10</v>
      </c>
      <c r="K180" s="152">
        <v>2</v>
      </c>
      <c r="L180" s="10"/>
      <c r="M180" s="152">
        <v>767596</v>
      </c>
      <c r="N180" s="152">
        <v>10</v>
      </c>
      <c r="O180" s="152">
        <v>2</v>
      </c>
      <c r="P180" s="10"/>
      <c r="Q180" s="152">
        <v>88566</v>
      </c>
      <c r="R180" s="152">
        <v>10</v>
      </c>
      <c r="S180" s="152">
        <v>2</v>
      </c>
      <c r="T180" s="129"/>
      <c r="U180" s="153">
        <f t="shared" si="38"/>
        <v>0.15162166737462182</v>
      </c>
      <c r="V180" s="153">
        <f t="shared" si="39"/>
        <v>0.40378837367985404</v>
      </c>
      <c r="W180" s="153">
        <f t="shared" si="40"/>
        <v>0.39859918348016909</v>
      </c>
      <c r="X180" s="153">
        <f t="shared" si="41"/>
        <v>4.599077546535503E-2</v>
      </c>
      <c r="Y180" s="2"/>
      <c r="Z180" s="48"/>
    </row>
    <row r="181" spans="1:26" ht="16" customHeight="1">
      <c r="A181" s="22" t="s">
        <v>17</v>
      </c>
      <c r="B181" s="22" t="s">
        <v>93</v>
      </c>
      <c r="C181" s="103">
        <f t="shared" si="37"/>
        <v>1594291</v>
      </c>
      <c r="D181" s="2"/>
      <c r="E181" s="152">
        <v>303898</v>
      </c>
      <c r="F181" s="152">
        <v>9</v>
      </c>
      <c r="G181" s="152">
        <v>1</v>
      </c>
      <c r="H181" s="10"/>
      <c r="I181" s="152">
        <v>618398</v>
      </c>
      <c r="J181" s="152">
        <v>10</v>
      </c>
      <c r="K181" s="152">
        <v>2</v>
      </c>
      <c r="L181" s="10"/>
      <c r="M181" s="152">
        <v>609843</v>
      </c>
      <c r="N181" s="152">
        <v>10</v>
      </c>
      <c r="O181" s="152">
        <v>2</v>
      </c>
      <c r="P181" s="10"/>
      <c r="Q181" s="152">
        <v>62152</v>
      </c>
      <c r="R181" s="152">
        <v>10</v>
      </c>
      <c r="S181" s="152">
        <v>2</v>
      </c>
      <c r="T181" s="129"/>
      <c r="U181" s="153">
        <f t="shared" si="38"/>
        <v>0.19061639311769307</v>
      </c>
      <c r="V181" s="153">
        <f t="shared" si="39"/>
        <v>0.38788276418796819</v>
      </c>
      <c r="W181" s="153">
        <f t="shared" si="40"/>
        <v>0.3825167425520184</v>
      </c>
      <c r="X181" s="153">
        <f t="shared" si="41"/>
        <v>3.8984100142320316E-2</v>
      </c>
      <c r="Y181" s="2"/>
      <c r="Z181" s="48"/>
    </row>
    <row r="182" spans="1:26" ht="16" customHeight="1">
      <c r="A182" s="22" t="s">
        <v>18</v>
      </c>
      <c r="B182" s="22" t="s">
        <v>93</v>
      </c>
      <c r="C182" s="103">
        <f t="shared" si="37"/>
        <v>1592388</v>
      </c>
      <c r="D182" s="2"/>
      <c r="E182" s="152">
        <v>279270</v>
      </c>
      <c r="F182" s="152">
        <v>9</v>
      </c>
      <c r="G182" s="152">
        <v>1</v>
      </c>
      <c r="H182" s="10"/>
      <c r="I182" s="152">
        <v>629983</v>
      </c>
      <c r="J182" s="152">
        <v>10</v>
      </c>
      <c r="K182" s="152">
        <v>2</v>
      </c>
      <c r="L182" s="10"/>
      <c r="M182" s="152">
        <v>623805</v>
      </c>
      <c r="N182" s="152">
        <v>10</v>
      </c>
      <c r="O182" s="152">
        <v>2</v>
      </c>
      <c r="P182" s="10"/>
      <c r="Q182" s="152">
        <v>59330</v>
      </c>
      <c r="R182" s="152">
        <v>10</v>
      </c>
      <c r="S182" s="152">
        <v>2</v>
      </c>
      <c r="T182" s="129"/>
      <c r="U182" s="153">
        <f t="shared" si="38"/>
        <v>0.17537811136481812</v>
      </c>
      <c r="V182" s="153">
        <f t="shared" si="39"/>
        <v>0.39562154449794901</v>
      </c>
      <c r="W182" s="153">
        <f t="shared" si="40"/>
        <v>0.39174183678852137</v>
      </c>
      <c r="X182" s="153">
        <f t="shared" si="41"/>
        <v>3.7258507348711493E-2</v>
      </c>
      <c r="Y182" s="2"/>
      <c r="Z182" s="48"/>
    </row>
    <row r="183" spans="1:26" ht="16" customHeight="1">
      <c r="A183" s="22" t="s">
        <v>19</v>
      </c>
      <c r="B183" s="22" t="s">
        <v>93</v>
      </c>
      <c r="C183" s="103">
        <f t="shared" si="37"/>
        <v>1421910</v>
      </c>
      <c r="D183" s="2"/>
      <c r="E183" s="152">
        <v>199444</v>
      </c>
      <c r="F183" s="152">
        <v>9</v>
      </c>
      <c r="G183" s="152">
        <v>1</v>
      </c>
      <c r="H183" s="10"/>
      <c r="I183" s="152">
        <v>590040</v>
      </c>
      <c r="J183" s="152">
        <v>10</v>
      </c>
      <c r="K183" s="152">
        <v>2</v>
      </c>
      <c r="L183" s="10"/>
      <c r="M183" s="152">
        <v>580795</v>
      </c>
      <c r="N183" s="152">
        <v>10</v>
      </c>
      <c r="O183" s="152">
        <v>2</v>
      </c>
      <c r="P183" s="10"/>
      <c r="Q183" s="152">
        <v>51631</v>
      </c>
      <c r="R183" s="152">
        <v>11</v>
      </c>
      <c r="S183" s="152">
        <v>2</v>
      </c>
      <c r="T183" s="129"/>
      <c r="U183" s="153">
        <f t="shared" si="38"/>
        <v>0.14026485501895339</v>
      </c>
      <c r="V183" s="153">
        <f t="shared" si="39"/>
        <v>0.4149629723400215</v>
      </c>
      <c r="W183" s="153">
        <f t="shared" si="40"/>
        <v>0.40846115436279373</v>
      </c>
      <c r="X183" s="153">
        <f t="shared" si="41"/>
        <v>3.631101827823139E-2</v>
      </c>
      <c r="Y183" s="2"/>
      <c r="Z183" s="48"/>
    </row>
    <row r="184" spans="1:26" ht="16" customHeight="1">
      <c r="A184" s="22" t="s">
        <v>20</v>
      </c>
      <c r="B184" s="22" t="s">
        <v>93</v>
      </c>
      <c r="C184" s="103">
        <f t="shared" si="37"/>
        <v>1781019</v>
      </c>
      <c r="D184" s="2"/>
      <c r="E184" s="152">
        <v>292120</v>
      </c>
      <c r="F184" s="152">
        <v>9</v>
      </c>
      <c r="G184" s="152">
        <v>1</v>
      </c>
      <c r="H184" s="10"/>
      <c r="I184" s="152">
        <v>700306</v>
      </c>
      <c r="J184" s="152">
        <v>10</v>
      </c>
      <c r="K184" s="152">
        <v>2</v>
      </c>
      <c r="L184" s="10"/>
      <c r="M184" s="152">
        <v>700399</v>
      </c>
      <c r="N184" s="152">
        <v>10</v>
      </c>
      <c r="O184" s="152">
        <v>2</v>
      </c>
      <c r="P184" s="10"/>
      <c r="Q184" s="152">
        <v>88194</v>
      </c>
      <c r="R184" s="152">
        <v>10</v>
      </c>
      <c r="S184" s="152">
        <v>2</v>
      </c>
      <c r="T184" s="129"/>
      <c r="U184" s="153">
        <f t="shared" si="38"/>
        <v>0.1640184635874182</v>
      </c>
      <c r="V184" s="153">
        <f t="shared" si="39"/>
        <v>0.39320523812491615</v>
      </c>
      <c r="W184" s="153">
        <f t="shared" si="40"/>
        <v>0.39325745542299101</v>
      </c>
      <c r="X184" s="153">
        <f t="shared" si="41"/>
        <v>4.9518842864674659E-2</v>
      </c>
      <c r="Y184" s="2"/>
      <c r="Z184" s="48"/>
    </row>
    <row r="185" spans="1:26" ht="16" customHeight="1">
      <c r="A185" s="22" t="s">
        <v>21</v>
      </c>
      <c r="B185" s="22" t="s">
        <v>93</v>
      </c>
      <c r="C185" s="103">
        <f t="shared" si="37"/>
        <v>1688979</v>
      </c>
      <c r="D185" s="2"/>
      <c r="E185" s="152">
        <v>22446</v>
      </c>
      <c r="F185" s="152">
        <v>8</v>
      </c>
      <c r="G185" s="152">
        <v>0</v>
      </c>
      <c r="H185" s="10"/>
      <c r="I185" s="152">
        <v>778150</v>
      </c>
      <c r="J185" s="152">
        <v>10</v>
      </c>
      <c r="K185" s="152">
        <v>2</v>
      </c>
      <c r="L185" s="10"/>
      <c r="M185" s="152">
        <v>778747</v>
      </c>
      <c r="N185" s="152">
        <v>10</v>
      </c>
      <c r="O185" s="152">
        <v>2</v>
      </c>
      <c r="P185" s="10"/>
      <c r="Q185" s="152">
        <v>109636</v>
      </c>
      <c r="R185" s="152">
        <v>10</v>
      </c>
      <c r="S185" s="152">
        <v>2</v>
      </c>
      <c r="T185" s="129"/>
      <c r="U185" s="153">
        <f t="shared" si="38"/>
        <v>1.3289685662166314E-2</v>
      </c>
      <c r="V185" s="153">
        <f t="shared" si="39"/>
        <v>0.46072212857590294</v>
      </c>
      <c r="W185" s="153">
        <f t="shared" si="40"/>
        <v>0.46107559655863101</v>
      </c>
      <c r="X185" s="153">
        <f t="shared" si="41"/>
        <v>6.4912589203299745E-2</v>
      </c>
      <c r="Y185" s="2"/>
      <c r="Z185" s="48"/>
    </row>
    <row r="186" spans="1:26" ht="16" customHeight="1">
      <c r="A186" s="22" t="s">
        <v>22</v>
      </c>
      <c r="B186" s="22" t="s">
        <v>93</v>
      </c>
      <c r="C186" s="103">
        <f t="shared" si="37"/>
        <v>1622779</v>
      </c>
      <c r="D186" s="2"/>
      <c r="E186" s="152">
        <v>81473</v>
      </c>
      <c r="F186" s="152">
        <v>9</v>
      </c>
      <c r="G186" s="152">
        <v>1</v>
      </c>
      <c r="H186" s="10"/>
      <c r="I186" s="152">
        <v>720753</v>
      </c>
      <c r="J186" s="152">
        <v>10</v>
      </c>
      <c r="K186" s="152">
        <v>2</v>
      </c>
      <c r="L186" s="10"/>
      <c r="M186" s="152">
        <v>721571</v>
      </c>
      <c r="N186" s="152">
        <v>10</v>
      </c>
      <c r="O186" s="152">
        <v>2</v>
      </c>
      <c r="P186" s="10"/>
      <c r="Q186" s="152">
        <v>98982</v>
      </c>
      <c r="R186" s="152">
        <v>10</v>
      </c>
      <c r="S186" s="152">
        <v>2</v>
      </c>
      <c r="T186" s="129"/>
      <c r="U186" s="153">
        <f t="shared" si="38"/>
        <v>5.0205850581009494E-2</v>
      </c>
      <c r="V186" s="153">
        <f t="shared" si="39"/>
        <v>0.44414735463054428</v>
      </c>
      <c r="W186" s="153">
        <f t="shared" si="40"/>
        <v>0.44465142819817116</v>
      </c>
      <c r="X186" s="153">
        <f t="shared" si="41"/>
        <v>6.0995366590275074E-2</v>
      </c>
      <c r="Y186" s="2"/>
      <c r="Z186" s="48"/>
    </row>
    <row r="187" spans="1:26" ht="16" customHeight="1">
      <c r="A187" s="22" t="s">
        <v>23</v>
      </c>
      <c r="B187" s="22" t="s">
        <v>93</v>
      </c>
      <c r="C187" s="103">
        <f t="shared" si="37"/>
        <v>2384251</v>
      </c>
      <c r="D187" s="2"/>
      <c r="E187" s="152">
        <v>315849</v>
      </c>
      <c r="F187" s="152">
        <v>9</v>
      </c>
      <c r="G187" s="152">
        <v>1</v>
      </c>
      <c r="H187" s="10"/>
      <c r="I187" s="152">
        <v>960384</v>
      </c>
      <c r="J187" s="152">
        <v>10</v>
      </c>
      <c r="K187" s="152">
        <v>2</v>
      </c>
      <c r="L187" s="10"/>
      <c r="M187" s="152">
        <v>959196</v>
      </c>
      <c r="N187" s="152">
        <v>10</v>
      </c>
      <c r="O187" s="152">
        <v>2</v>
      </c>
      <c r="P187" s="10"/>
      <c r="Q187" s="152">
        <v>148822</v>
      </c>
      <c r="R187" s="152">
        <v>10</v>
      </c>
      <c r="S187" s="152">
        <v>2</v>
      </c>
      <c r="T187" s="129"/>
      <c r="U187" s="153">
        <f t="shared" si="38"/>
        <v>0.13247304918819369</v>
      </c>
      <c r="V187" s="153">
        <f t="shared" si="39"/>
        <v>0.40280322835137744</v>
      </c>
      <c r="W187" s="153">
        <f t="shared" si="40"/>
        <v>0.40230495866416749</v>
      </c>
      <c r="X187" s="153">
        <f t="shared" si="41"/>
        <v>6.2418763796261385E-2</v>
      </c>
      <c r="Y187" s="2"/>
      <c r="Z187" s="48"/>
    </row>
    <row r="188" spans="1:26" ht="16" customHeight="1">
      <c r="A188" s="22" t="s">
        <v>24</v>
      </c>
      <c r="B188" s="22" t="s">
        <v>93</v>
      </c>
      <c r="C188" s="103">
        <f t="shared" si="37"/>
        <v>1864182</v>
      </c>
      <c r="D188" s="2"/>
      <c r="E188" s="152">
        <v>83486</v>
      </c>
      <c r="F188" s="152">
        <v>9</v>
      </c>
      <c r="G188" s="152">
        <v>1</v>
      </c>
      <c r="H188" s="10"/>
      <c r="I188" s="152">
        <v>829506</v>
      </c>
      <c r="J188" s="152">
        <v>10</v>
      </c>
      <c r="K188" s="152">
        <v>2</v>
      </c>
      <c r="L188" s="10"/>
      <c r="M188" s="152">
        <v>828011</v>
      </c>
      <c r="N188" s="152">
        <v>10</v>
      </c>
      <c r="O188" s="152">
        <v>2</v>
      </c>
      <c r="P188" s="10"/>
      <c r="Q188" s="152">
        <v>123179</v>
      </c>
      <c r="R188" s="152">
        <v>10</v>
      </c>
      <c r="S188" s="152">
        <v>2</v>
      </c>
      <c r="T188" s="129"/>
      <c r="U188" s="153">
        <f t="shared" si="38"/>
        <v>4.4784253897956317E-2</v>
      </c>
      <c r="V188" s="153">
        <f t="shared" si="39"/>
        <v>0.44497050180722697</v>
      </c>
      <c r="W188" s="153">
        <f t="shared" si="40"/>
        <v>0.44416854148361051</v>
      </c>
      <c r="X188" s="153">
        <f t="shared" si="41"/>
        <v>6.60767028112062E-2</v>
      </c>
      <c r="Y188" s="2"/>
      <c r="Z188" s="48"/>
    </row>
    <row r="189" spans="1:26" ht="16" customHeight="1">
      <c r="A189" s="22" t="s">
        <v>25</v>
      </c>
      <c r="B189" s="22" t="s">
        <v>93</v>
      </c>
      <c r="C189" s="103">
        <f t="shared" si="37"/>
        <v>1715319</v>
      </c>
      <c r="D189" s="2"/>
      <c r="E189" s="152">
        <v>99783</v>
      </c>
      <c r="F189" s="152">
        <v>9</v>
      </c>
      <c r="G189" s="152">
        <v>1</v>
      </c>
      <c r="H189" s="10"/>
      <c r="I189" s="152">
        <v>748377</v>
      </c>
      <c r="J189" s="152">
        <v>10</v>
      </c>
      <c r="K189" s="152">
        <v>2</v>
      </c>
      <c r="L189" s="10"/>
      <c r="M189" s="152">
        <v>746426</v>
      </c>
      <c r="N189" s="152">
        <v>10</v>
      </c>
      <c r="O189" s="152">
        <v>2</v>
      </c>
      <c r="P189" s="10"/>
      <c r="Q189" s="152">
        <v>120733</v>
      </c>
      <c r="R189" s="152">
        <v>10</v>
      </c>
      <c r="S189" s="152">
        <v>2</v>
      </c>
      <c r="T189" s="129"/>
      <c r="U189" s="153">
        <f t="shared" si="38"/>
        <v>5.8171687015651313E-2</v>
      </c>
      <c r="V189" s="153">
        <f t="shared" si="39"/>
        <v>0.43629027603611925</v>
      </c>
      <c r="W189" s="153">
        <f t="shared" si="40"/>
        <v>0.43515287826928983</v>
      </c>
      <c r="X189" s="153">
        <f t="shared" si="41"/>
        <v>7.0385158678939602E-2</v>
      </c>
      <c r="Y189" s="2"/>
      <c r="Z189" s="48"/>
    </row>
    <row r="190" spans="1:26" ht="16" customHeight="1">
      <c r="A190" s="22" t="s">
        <v>26</v>
      </c>
      <c r="B190" s="22" t="s">
        <v>93</v>
      </c>
      <c r="C190" s="103">
        <f t="shared" si="37"/>
        <v>1680688</v>
      </c>
      <c r="D190" s="2"/>
      <c r="E190" s="152">
        <v>65896</v>
      </c>
      <c r="F190" s="152">
        <v>9</v>
      </c>
      <c r="G190" s="152">
        <v>1</v>
      </c>
      <c r="H190" s="10"/>
      <c r="I190" s="152">
        <v>748529</v>
      </c>
      <c r="J190" s="152">
        <v>10</v>
      </c>
      <c r="K190" s="152">
        <v>2</v>
      </c>
      <c r="L190" s="10"/>
      <c r="M190" s="152">
        <v>746475</v>
      </c>
      <c r="N190" s="152">
        <v>10</v>
      </c>
      <c r="O190" s="152">
        <v>2</v>
      </c>
      <c r="P190" s="10"/>
      <c r="Q190" s="152">
        <v>119788</v>
      </c>
      <c r="R190" s="152">
        <v>10</v>
      </c>
      <c r="S190" s="152">
        <v>2</v>
      </c>
      <c r="T190" s="129"/>
      <c r="U190" s="153">
        <f t="shared" si="38"/>
        <v>3.9207753015431779E-2</v>
      </c>
      <c r="V190" s="153">
        <f t="shared" si="39"/>
        <v>0.44537058633131194</v>
      </c>
      <c r="W190" s="153">
        <f t="shared" si="40"/>
        <v>0.44414846777034167</v>
      </c>
      <c r="X190" s="153">
        <f t="shared" si="41"/>
        <v>7.1273192882914616E-2</v>
      </c>
      <c r="Y190" s="2"/>
      <c r="Z190" s="48"/>
    </row>
    <row r="191" spans="1:26" ht="16" customHeight="1">
      <c r="A191" s="22" t="s">
        <v>27</v>
      </c>
      <c r="B191" s="22" t="s">
        <v>93</v>
      </c>
      <c r="C191" s="103">
        <f t="shared" si="37"/>
        <v>1694918</v>
      </c>
      <c r="D191" s="2"/>
      <c r="E191" s="152">
        <v>77976</v>
      </c>
      <c r="F191" s="152">
        <v>9</v>
      </c>
      <c r="G191" s="152">
        <v>1</v>
      </c>
      <c r="H191" s="10"/>
      <c r="I191" s="152">
        <v>749618</v>
      </c>
      <c r="J191" s="152">
        <v>10</v>
      </c>
      <c r="K191" s="152">
        <v>2</v>
      </c>
      <c r="L191" s="10"/>
      <c r="M191" s="152">
        <v>748945</v>
      </c>
      <c r="N191" s="152">
        <v>10</v>
      </c>
      <c r="O191" s="152">
        <v>2</v>
      </c>
      <c r="P191" s="10"/>
      <c r="Q191" s="152">
        <v>118379</v>
      </c>
      <c r="R191" s="152">
        <v>10</v>
      </c>
      <c r="S191" s="152">
        <v>2</v>
      </c>
      <c r="T191" s="129"/>
      <c r="U191" s="153">
        <f t="shared" si="38"/>
        <v>4.6005765470659939E-2</v>
      </c>
      <c r="V191" s="153">
        <f t="shared" si="39"/>
        <v>0.44227390351627632</v>
      </c>
      <c r="W191" s="153">
        <f t="shared" si="40"/>
        <v>0.44187683415952866</v>
      </c>
      <c r="X191" s="153">
        <f t="shared" si="41"/>
        <v>6.9843496853535095E-2</v>
      </c>
      <c r="Y191" s="2"/>
      <c r="Z191" s="48"/>
    </row>
    <row r="192" spans="1:26" ht="16" customHeight="1">
      <c r="A192" s="22" t="s">
        <v>28</v>
      </c>
      <c r="B192" s="22" t="s">
        <v>93</v>
      </c>
      <c r="C192" s="103">
        <f t="shared" si="37"/>
        <v>1552986</v>
      </c>
      <c r="D192" s="2"/>
      <c r="E192" s="152">
        <v>114296</v>
      </c>
      <c r="F192" s="152">
        <v>9</v>
      </c>
      <c r="G192" s="152">
        <v>1</v>
      </c>
      <c r="H192" s="10"/>
      <c r="I192" s="152">
        <v>670592</v>
      </c>
      <c r="J192" s="152">
        <v>10</v>
      </c>
      <c r="K192" s="152">
        <v>2</v>
      </c>
      <c r="L192" s="10"/>
      <c r="M192" s="152">
        <v>670132</v>
      </c>
      <c r="N192" s="152">
        <v>10</v>
      </c>
      <c r="O192" s="152">
        <v>2</v>
      </c>
      <c r="P192" s="10"/>
      <c r="Q192" s="152">
        <v>97966</v>
      </c>
      <c r="R192" s="152">
        <v>10</v>
      </c>
      <c r="S192" s="152">
        <v>2</v>
      </c>
      <c r="T192" s="129"/>
      <c r="U192" s="153">
        <f t="shared" si="38"/>
        <v>7.3597572676122006E-2</v>
      </c>
      <c r="V192" s="153">
        <f t="shared" si="39"/>
        <v>0.43180814250740185</v>
      </c>
      <c r="W192" s="153">
        <f t="shared" si="40"/>
        <v>0.43151193893570194</v>
      </c>
      <c r="X192" s="153">
        <f t="shared" si="41"/>
        <v>6.3082345880774202E-2</v>
      </c>
      <c r="Y192" s="2"/>
      <c r="Z192" s="48"/>
    </row>
    <row r="193" spans="1:26" ht="16" customHeight="1">
      <c r="A193" s="2"/>
      <c r="B193" s="2"/>
      <c r="C193" s="105"/>
      <c r="D193" s="2"/>
      <c r="E193" s="129"/>
      <c r="F193" s="129"/>
      <c r="G193" s="129"/>
      <c r="H193" s="129"/>
      <c r="I193" s="129"/>
      <c r="J193" s="129"/>
      <c r="K193" s="129"/>
      <c r="L193" s="129"/>
      <c r="M193" s="129"/>
      <c r="N193" s="129"/>
      <c r="O193" s="129"/>
      <c r="P193" s="129"/>
      <c r="Q193" s="129"/>
      <c r="R193" s="129"/>
      <c r="S193" s="129"/>
      <c r="T193" s="129"/>
      <c r="U193" s="126"/>
      <c r="V193" s="126"/>
      <c r="W193" s="126"/>
      <c r="X193" s="126"/>
      <c r="Y193" s="2"/>
      <c r="Z193" s="48"/>
    </row>
    <row r="194" spans="1:26" ht="16" customHeight="1">
      <c r="A194" s="2"/>
      <c r="B194" s="2"/>
      <c r="C194" s="105"/>
      <c r="D194" s="2"/>
      <c r="E194" s="296" t="s">
        <v>113</v>
      </c>
      <c r="F194" s="296"/>
      <c r="G194" s="296"/>
      <c r="H194" s="2"/>
      <c r="I194" s="296" t="s">
        <v>114</v>
      </c>
      <c r="J194" s="296"/>
      <c r="K194" s="296"/>
      <c r="L194" s="2"/>
      <c r="M194" s="296" t="s">
        <v>115</v>
      </c>
      <c r="N194" s="296"/>
      <c r="O194" s="296"/>
      <c r="P194" s="2"/>
      <c r="Q194" s="296" t="s">
        <v>116</v>
      </c>
      <c r="R194" s="296"/>
      <c r="S194" s="296"/>
      <c r="T194" s="2"/>
      <c r="U194" s="157" t="s">
        <v>89</v>
      </c>
      <c r="V194" s="157" t="s">
        <v>90</v>
      </c>
      <c r="W194" s="157" t="s">
        <v>91</v>
      </c>
      <c r="X194" s="157" t="s">
        <v>92</v>
      </c>
      <c r="Y194" s="2"/>
      <c r="Z194" s="48"/>
    </row>
    <row r="195" spans="1:26" ht="16" customHeight="1">
      <c r="A195" s="2"/>
      <c r="B195" s="2"/>
      <c r="C195" s="105"/>
      <c r="D195" s="2"/>
      <c r="E195" s="5" t="s">
        <v>68</v>
      </c>
      <c r="F195" s="5" t="s">
        <v>96</v>
      </c>
      <c r="G195" s="5" t="s">
        <v>97</v>
      </c>
      <c r="H195" s="2"/>
      <c r="I195" s="5" t="s">
        <v>68</v>
      </c>
      <c r="J195" s="5" t="s">
        <v>96</v>
      </c>
      <c r="K195" s="5" t="s">
        <v>97</v>
      </c>
      <c r="L195" s="2"/>
      <c r="M195" s="5" t="s">
        <v>68</v>
      </c>
      <c r="N195" s="5" t="s">
        <v>96</v>
      </c>
      <c r="O195" s="5" t="s">
        <v>97</v>
      </c>
      <c r="P195" s="2"/>
      <c r="Q195" s="5" t="s">
        <v>68</v>
      </c>
      <c r="R195" s="5" t="s">
        <v>96</v>
      </c>
      <c r="S195" s="5" t="s">
        <v>97</v>
      </c>
      <c r="T195" s="2"/>
      <c r="U195" s="295" t="s">
        <v>117</v>
      </c>
      <c r="V195" s="286"/>
      <c r="W195" s="286"/>
      <c r="X195" s="286"/>
      <c r="Y195" s="2"/>
      <c r="Z195" s="48"/>
    </row>
    <row r="196" spans="1:26" ht="16" customHeight="1">
      <c r="A196" s="2"/>
      <c r="B196" s="2"/>
      <c r="C196" s="105"/>
      <c r="D196" s="2"/>
      <c r="E196" s="129"/>
      <c r="F196" s="129"/>
      <c r="G196" s="129"/>
      <c r="H196" s="129"/>
      <c r="I196" s="129"/>
      <c r="J196" s="129"/>
      <c r="K196" s="129"/>
      <c r="L196" s="129"/>
      <c r="M196" s="129"/>
      <c r="N196" s="129"/>
      <c r="O196" s="129"/>
      <c r="P196" s="129"/>
      <c r="Q196" s="129"/>
      <c r="R196" s="129"/>
      <c r="S196" s="129"/>
      <c r="T196" s="129"/>
      <c r="U196" s="126"/>
      <c r="V196" s="126"/>
      <c r="W196" s="126"/>
      <c r="X196" s="126"/>
      <c r="Y196" s="2"/>
      <c r="Z196" s="48"/>
    </row>
    <row r="197" spans="1:26" ht="16" customHeight="1">
      <c r="A197" s="29" t="s">
        <v>10</v>
      </c>
      <c r="B197" s="29" t="s">
        <v>93</v>
      </c>
      <c r="C197" s="104">
        <f t="shared" ref="C197:C213" si="42">E197+I197+M197+Q197</f>
        <v>6559004</v>
      </c>
      <c r="D197" s="2"/>
      <c r="E197" s="152">
        <v>267433</v>
      </c>
      <c r="F197" s="152">
        <v>9</v>
      </c>
      <c r="G197" s="152">
        <v>1</v>
      </c>
      <c r="H197" s="10"/>
      <c r="I197" s="152">
        <v>3019884</v>
      </c>
      <c r="J197" s="152">
        <v>16</v>
      </c>
      <c r="K197" s="152">
        <v>7</v>
      </c>
      <c r="L197" s="10"/>
      <c r="M197" s="152">
        <v>3019940</v>
      </c>
      <c r="N197" s="152">
        <v>16</v>
      </c>
      <c r="O197" s="152">
        <v>7</v>
      </c>
      <c r="P197" s="10"/>
      <c r="Q197" s="152">
        <v>251747</v>
      </c>
      <c r="R197" s="152">
        <v>19</v>
      </c>
      <c r="S197" s="152">
        <v>10</v>
      </c>
      <c r="T197" s="129"/>
      <c r="U197" s="153">
        <f t="shared" ref="U197:U213" si="43">E197/C197</f>
        <v>4.0773416207704707E-2</v>
      </c>
      <c r="V197" s="153">
        <f t="shared" ref="V197:V213" si="44">I197/C197</f>
        <v>0.46041807567124521</v>
      </c>
      <c r="W197" s="153">
        <f t="shared" ref="W197:W213" si="45">M197/C197</f>
        <v>0.46042661355291137</v>
      </c>
      <c r="X197" s="153">
        <f t="shared" ref="X197:X213" si="46">Q197/C197</f>
        <v>3.8381894568138702E-2</v>
      </c>
      <c r="Y197" s="2"/>
      <c r="Z197" s="48"/>
    </row>
    <row r="198" spans="1:26" ht="16" customHeight="1">
      <c r="A198" s="22" t="s">
        <v>13</v>
      </c>
      <c r="B198" s="22" t="s">
        <v>93</v>
      </c>
      <c r="C198" s="104">
        <f t="shared" si="42"/>
        <v>6533307</v>
      </c>
      <c r="D198" s="2"/>
      <c r="E198" s="152">
        <v>323683</v>
      </c>
      <c r="F198" s="152">
        <v>9</v>
      </c>
      <c r="G198" s="152">
        <v>1</v>
      </c>
      <c r="H198" s="10"/>
      <c r="I198" s="152">
        <v>2975025</v>
      </c>
      <c r="J198" s="152">
        <v>17</v>
      </c>
      <c r="K198" s="152">
        <v>8</v>
      </c>
      <c r="L198" s="10"/>
      <c r="M198" s="152">
        <v>2982970</v>
      </c>
      <c r="N198" s="152">
        <v>17</v>
      </c>
      <c r="O198" s="152">
        <v>8</v>
      </c>
      <c r="P198" s="10"/>
      <c r="Q198" s="152">
        <v>251629</v>
      </c>
      <c r="R198" s="152">
        <v>20</v>
      </c>
      <c r="S198" s="152">
        <v>11</v>
      </c>
      <c r="T198" s="129"/>
      <c r="U198" s="153">
        <f t="shared" si="43"/>
        <v>4.9543516017232926E-2</v>
      </c>
      <c r="V198" s="153">
        <f t="shared" si="44"/>
        <v>0.45536280477865193</v>
      </c>
      <c r="W198" s="153">
        <f t="shared" si="45"/>
        <v>0.4565788811087555</v>
      </c>
      <c r="X198" s="153">
        <f t="shared" si="46"/>
        <v>3.8514798095359667E-2</v>
      </c>
      <c r="Y198" s="2"/>
      <c r="Z198" s="48"/>
    </row>
    <row r="199" spans="1:26" ht="16" customHeight="1">
      <c r="A199" s="22" t="s">
        <v>14</v>
      </c>
      <c r="B199" s="22" t="s">
        <v>93</v>
      </c>
      <c r="C199" s="104">
        <f t="shared" si="42"/>
        <v>5024129</v>
      </c>
      <c r="D199" s="2"/>
      <c r="E199" s="152">
        <v>27671</v>
      </c>
      <c r="F199" s="152">
        <v>10</v>
      </c>
      <c r="G199" s="152">
        <v>2</v>
      </c>
      <c r="H199" s="10"/>
      <c r="I199" s="152">
        <v>2351534</v>
      </c>
      <c r="J199" s="152">
        <v>14</v>
      </c>
      <c r="K199" s="152">
        <v>5</v>
      </c>
      <c r="L199" s="10"/>
      <c r="M199" s="152">
        <v>2356877</v>
      </c>
      <c r="N199" s="152">
        <v>14</v>
      </c>
      <c r="O199" s="152">
        <v>5</v>
      </c>
      <c r="P199" s="10"/>
      <c r="Q199" s="152">
        <v>288047</v>
      </c>
      <c r="R199" s="152">
        <v>14</v>
      </c>
      <c r="S199" s="152">
        <v>5</v>
      </c>
      <c r="T199" s="129"/>
      <c r="U199" s="153">
        <f t="shared" si="43"/>
        <v>5.5076213210289784E-3</v>
      </c>
      <c r="V199" s="153">
        <f t="shared" si="44"/>
        <v>0.46804809351033783</v>
      </c>
      <c r="W199" s="153">
        <f t="shared" si="45"/>
        <v>0.46911156142686622</v>
      </c>
      <c r="X199" s="153">
        <f t="shared" si="46"/>
        <v>5.7332723741766983E-2</v>
      </c>
      <c r="Y199" s="2"/>
      <c r="Z199" s="48"/>
    </row>
    <row r="200" spans="1:26" ht="16" customHeight="1">
      <c r="A200" s="22" t="s">
        <v>15</v>
      </c>
      <c r="B200" s="22" t="s">
        <v>93</v>
      </c>
      <c r="C200" s="104">
        <f t="shared" si="42"/>
        <v>4765741</v>
      </c>
      <c r="D200" s="2"/>
      <c r="E200" s="152">
        <v>51816</v>
      </c>
      <c r="F200" s="152">
        <v>10</v>
      </c>
      <c r="G200" s="152">
        <v>2</v>
      </c>
      <c r="H200" s="10"/>
      <c r="I200" s="152">
        <v>2229409</v>
      </c>
      <c r="J200" s="152">
        <v>15</v>
      </c>
      <c r="K200" s="152">
        <v>6</v>
      </c>
      <c r="L200" s="10"/>
      <c r="M200" s="152">
        <v>2236684</v>
      </c>
      <c r="N200" s="152">
        <v>15</v>
      </c>
      <c r="O200" s="152">
        <v>6</v>
      </c>
      <c r="P200" s="10"/>
      <c r="Q200" s="152">
        <v>247832</v>
      </c>
      <c r="R200" s="152">
        <v>16</v>
      </c>
      <c r="S200" s="152">
        <v>7</v>
      </c>
      <c r="T200" s="129"/>
      <c r="U200" s="153">
        <f t="shared" si="43"/>
        <v>1.087260092396964E-2</v>
      </c>
      <c r="V200" s="153">
        <f t="shared" si="44"/>
        <v>0.46779902642632071</v>
      </c>
      <c r="W200" s="153">
        <f t="shared" si="45"/>
        <v>0.46932554664636622</v>
      </c>
      <c r="X200" s="153">
        <f t="shared" si="46"/>
        <v>5.2002826003343446E-2</v>
      </c>
      <c r="Y200" s="2"/>
      <c r="Z200" s="48"/>
    </row>
    <row r="201" spans="1:26" ht="16" customHeight="1">
      <c r="A201" s="22" t="s">
        <v>16</v>
      </c>
      <c r="B201" s="22" t="s">
        <v>93</v>
      </c>
      <c r="C201" s="104">
        <f t="shared" si="42"/>
        <v>6954711</v>
      </c>
      <c r="D201" s="2"/>
      <c r="E201" s="152">
        <v>436609</v>
      </c>
      <c r="F201" s="152">
        <v>9</v>
      </c>
      <c r="G201" s="152">
        <v>1</v>
      </c>
      <c r="H201" s="10"/>
      <c r="I201" s="152">
        <v>3132847</v>
      </c>
      <c r="J201" s="152">
        <v>17</v>
      </c>
      <c r="K201" s="152">
        <v>8</v>
      </c>
      <c r="L201" s="10"/>
      <c r="M201" s="152">
        <v>3122615</v>
      </c>
      <c r="N201" s="152">
        <v>17</v>
      </c>
      <c r="O201" s="152">
        <v>8</v>
      </c>
      <c r="P201" s="10"/>
      <c r="Q201" s="152">
        <v>262640</v>
      </c>
      <c r="R201" s="152">
        <v>19</v>
      </c>
      <c r="S201" s="152">
        <v>10</v>
      </c>
      <c r="T201" s="129"/>
      <c r="U201" s="153">
        <f t="shared" si="43"/>
        <v>6.2778884701319718E-2</v>
      </c>
      <c r="V201" s="153">
        <f t="shared" si="44"/>
        <v>0.45046400921619895</v>
      </c>
      <c r="W201" s="153">
        <f t="shared" si="45"/>
        <v>0.44899277626345652</v>
      </c>
      <c r="X201" s="153">
        <f t="shared" si="46"/>
        <v>3.7764329819024833E-2</v>
      </c>
      <c r="Y201" s="2"/>
      <c r="Z201" s="48"/>
    </row>
    <row r="202" spans="1:26" ht="16" customHeight="1">
      <c r="A202" s="22" t="s">
        <v>17</v>
      </c>
      <c r="B202" s="22" t="s">
        <v>93</v>
      </c>
      <c r="C202" s="104">
        <f t="shared" si="42"/>
        <v>5757328</v>
      </c>
      <c r="D202" s="2"/>
      <c r="E202" s="152">
        <v>477951</v>
      </c>
      <c r="F202" s="152">
        <v>9</v>
      </c>
      <c r="G202" s="152">
        <v>1</v>
      </c>
      <c r="H202" s="10"/>
      <c r="I202" s="152">
        <v>2547243</v>
      </c>
      <c r="J202" s="152">
        <v>17</v>
      </c>
      <c r="K202" s="152">
        <v>8</v>
      </c>
      <c r="L202" s="10"/>
      <c r="M202" s="152">
        <v>2540201</v>
      </c>
      <c r="N202" s="152">
        <v>17</v>
      </c>
      <c r="O202" s="152">
        <v>8</v>
      </c>
      <c r="P202" s="10"/>
      <c r="Q202" s="152">
        <v>191933</v>
      </c>
      <c r="R202" s="152">
        <v>20</v>
      </c>
      <c r="S202" s="152">
        <v>11</v>
      </c>
      <c r="T202" s="129"/>
      <c r="U202" s="153">
        <f t="shared" si="43"/>
        <v>8.3016114419744713E-2</v>
      </c>
      <c r="V202" s="153">
        <f t="shared" si="44"/>
        <v>0.44243492814722385</v>
      </c>
      <c r="W202" s="153">
        <f t="shared" si="45"/>
        <v>0.44121179130318788</v>
      </c>
      <c r="X202" s="153">
        <f t="shared" si="46"/>
        <v>3.3337166129843568E-2</v>
      </c>
      <c r="Y202" s="2"/>
      <c r="Z202" s="48"/>
    </row>
    <row r="203" spans="1:26" ht="16" customHeight="1">
      <c r="A203" s="22" t="s">
        <v>18</v>
      </c>
      <c r="B203" s="22" t="s">
        <v>93</v>
      </c>
      <c r="C203" s="104">
        <f t="shared" si="42"/>
        <v>5924713</v>
      </c>
      <c r="D203" s="2"/>
      <c r="E203" s="152">
        <v>433273</v>
      </c>
      <c r="F203" s="152">
        <v>9</v>
      </c>
      <c r="G203" s="152">
        <v>1</v>
      </c>
      <c r="H203" s="10"/>
      <c r="I203" s="152">
        <v>2650583</v>
      </c>
      <c r="J203" s="152">
        <v>17</v>
      </c>
      <c r="K203" s="152">
        <v>8</v>
      </c>
      <c r="L203" s="10"/>
      <c r="M203" s="152">
        <v>2648174</v>
      </c>
      <c r="N203" s="152">
        <v>17</v>
      </c>
      <c r="O203" s="152">
        <v>8</v>
      </c>
      <c r="P203" s="10"/>
      <c r="Q203" s="152">
        <v>192683</v>
      </c>
      <c r="R203" s="152">
        <v>20</v>
      </c>
      <c r="S203" s="152">
        <v>11</v>
      </c>
      <c r="T203" s="129"/>
      <c r="U203" s="153">
        <f t="shared" si="43"/>
        <v>7.3129787046224859E-2</v>
      </c>
      <c r="V203" s="153">
        <f t="shared" si="44"/>
        <v>0.44737745102589782</v>
      </c>
      <c r="W203" s="153">
        <f t="shared" si="45"/>
        <v>0.44697084905209755</v>
      </c>
      <c r="X203" s="153">
        <f t="shared" si="46"/>
        <v>3.2521912875779803E-2</v>
      </c>
      <c r="Y203" s="2"/>
      <c r="Z203" s="48"/>
    </row>
    <row r="204" spans="1:26" ht="16" customHeight="1">
      <c r="A204" s="22" t="s">
        <v>19</v>
      </c>
      <c r="B204" s="22" t="s">
        <v>93</v>
      </c>
      <c r="C204" s="104">
        <f t="shared" si="42"/>
        <v>5276749</v>
      </c>
      <c r="D204" s="2"/>
      <c r="E204" s="152">
        <v>298470</v>
      </c>
      <c r="F204" s="152">
        <v>9</v>
      </c>
      <c r="G204" s="152">
        <v>1</v>
      </c>
      <c r="H204" s="10"/>
      <c r="I204" s="152">
        <v>2410334</v>
      </c>
      <c r="J204" s="152">
        <v>17</v>
      </c>
      <c r="K204" s="152">
        <v>8</v>
      </c>
      <c r="L204" s="10"/>
      <c r="M204" s="152">
        <v>2403649</v>
      </c>
      <c r="N204" s="152">
        <v>17</v>
      </c>
      <c r="O204" s="152">
        <v>8</v>
      </c>
      <c r="P204" s="10"/>
      <c r="Q204" s="152">
        <v>164296</v>
      </c>
      <c r="R204" s="152">
        <v>21</v>
      </c>
      <c r="S204" s="152">
        <v>11</v>
      </c>
      <c r="T204" s="129"/>
      <c r="U204" s="153">
        <f t="shared" si="43"/>
        <v>5.6563236189555346E-2</v>
      </c>
      <c r="V204" s="153">
        <f t="shared" si="44"/>
        <v>0.4567839023610939</v>
      </c>
      <c r="W204" s="153">
        <f t="shared" si="45"/>
        <v>0.45551702383418274</v>
      </c>
      <c r="X204" s="153">
        <f t="shared" si="46"/>
        <v>3.1135837615167975E-2</v>
      </c>
      <c r="Y204" s="2"/>
      <c r="Z204" s="48"/>
    </row>
    <row r="205" spans="1:26" ht="16" customHeight="1">
      <c r="A205" s="22" t="s">
        <v>20</v>
      </c>
      <c r="B205" s="22" t="s">
        <v>93</v>
      </c>
      <c r="C205" s="104">
        <f t="shared" si="42"/>
        <v>6039648</v>
      </c>
      <c r="D205" s="2"/>
      <c r="E205" s="152">
        <v>435919</v>
      </c>
      <c r="F205" s="152">
        <v>9</v>
      </c>
      <c r="G205" s="152">
        <v>1</v>
      </c>
      <c r="H205" s="10"/>
      <c r="I205" s="152">
        <v>2669055</v>
      </c>
      <c r="J205" s="152">
        <v>15</v>
      </c>
      <c r="K205" s="152">
        <v>6</v>
      </c>
      <c r="L205" s="10"/>
      <c r="M205" s="152">
        <v>2683880</v>
      </c>
      <c r="N205" s="152">
        <v>15</v>
      </c>
      <c r="O205" s="152">
        <v>6</v>
      </c>
      <c r="P205" s="10"/>
      <c r="Q205" s="152">
        <v>250794</v>
      </c>
      <c r="R205" s="152">
        <v>17</v>
      </c>
      <c r="S205" s="152">
        <v>8</v>
      </c>
      <c r="T205" s="129"/>
      <c r="U205" s="153">
        <f t="shared" si="43"/>
        <v>7.217622616417381E-2</v>
      </c>
      <c r="V205" s="153">
        <f t="shared" si="44"/>
        <v>0.44192227758968733</v>
      </c>
      <c r="W205" s="153">
        <f t="shared" si="45"/>
        <v>0.44437689083867138</v>
      </c>
      <c r="X205" s="153">
        <f t="shared" si="46"/>
        <v>4.1524605407467455E-2</v>
      </c>
      <c r="Y205" s="2"/>
      <c r="Z205" s="48"/>
    </row>
    <row r="206" spans="1:26" ht="16" customHeight="1">
      <c r="A206" s="22" t="s">
        <v>21</v>
      </c>
      <c r="B206" s="22" t="s">
        <v>93</v>
      </c>
      <c r="C206" s="104">
        <f t="shared" si="42"/>
        <v>6387607</v>
      </c>
      <c r="D206" s="2"/>
      <c r="E206" s="152">
        <v>78858</v>
      </c>
      <c r="F206" s="152">
        <v>10</v>
      </c>
      <c r="G206" s="152">
        <v>2</v>
      </c>
      <c r="H206" s="10"/>
      <c r="I206" s="152">
        <v>2992404</v>
      </c>
      <c r="J206" s="152">
        <v>15</v>
      </c>
      <c r="K206" s="152">
        <v>6</v>
      </c>
      <c r="L206" s="10"/>
      <c r="M206" s="152">
        <v>3011193</v>
      </c>
      <c r="N206" s="152">
        <v>15</v>
      </c>
      <c r="O206" s="152">
        <v>6</v>
      </c>
      <c r="P206" s="10"/>
      <c r="Q206" s="152">
        <v>305152</v>
      </c>
      <c r="R206" s="152">
        <v>16</v>
      </c>
      <c r="S206" s="152">
        <v>7</v>
      </c>
      <c r="T206" s="129"/>
      <c r="U206" s="153">
        <f t="shared" si="43"/>
        <v>1.2345468342056735E-2</v>
      </c>
      <c r="V206" s="153">
        <f t="shared" si="44"/>
        <v>0.46847027376605982</v>
      </c>
      <c r="W206" s="153">
        <f t="shared" si="45"/>
        <v>0.47141175091078708</v>
      </c>
      <c r="X206" s="153">
        <f t="shared" si="46"/>
        <v>4.7772506981096363E-2</v>
      </c>
      <c r="Y206" s="2"/>
      <c r="Z206" s="48"/>
    </row>
    <row r="207" spans="1:26" ht="16" customHeight="1">
      <c r="A207" s="22" t="s">
        <v>22</v>
      </c>
      <c r="B207" s="22" t="s">
        <v>93</v>
      </c>
      <c r="C207" s="104">
        <f t="shared" si="42"/>
        <v>6462732</v>
      </c>
      <c r="D207" s="2"/>
      <c r="E207" s="152">
        <v>146614</v>
      </c>
      <c r="F207" s="152">
        <v>9</v>
      </c>
      <c r="G207" s="152">
        <v>1</v>
      </c>
      <c r="H207" s="10"/>
      <c r="I207" s="152">
        <v>2991949</v>
      </c>
      <c r="J207" s="152">
        <v>15</v>
      </c>
      <c r="K207" s="152">
        <v>6</v>
      </c>
      <c r="L207" s="10"/>
      <c r="M207" s="152">
        <v>3001360</v>
      </c>
      <c r="N207" s="152">
        <v>15</v>
      </c>
      <c r="O207" s="152">
        <v>6</v>
      </c>
      <c r="P207" s="10"/>
      <c r="Q207" s="152">
        <v>322809</v>
      </c>
      <c r="R207" s="152">
        <v>16</v>
      </c>
      <c r="S207" s="152">
        <v>7</v>
      </c>
      <c r="T207" s="129"/>
      <c r="U207" s="153">
        <f t="shared" si="43"/>
        <v>2.2686071463275902E-2</v>
      </c>
      <c r="V207" s="153">
        <f t="shared" si="44"/>
        <v>0.46295421193390041</v>
      </c>
      <c r="W207" s="153">
        <f t="shared" si="45"/>
        <v>0.46441040723953897</v>
      </c>
      <c r="X207" s="153">
        <f t="shared" si="46"/>
        <v>4.9949309363284754E-2</v>
      </c>
      <c r="Y207" s="2"/>
      <c r="Z207" s="48"/>
    </row>
    <row r="208" spans="1:26" ht="16" customHeight="1">
      <c r="A208" s="22" t="s">
        <v>23</v>
      </c>
      <c r="B208" s="22" t="s">
        <v>93</v>
      </c>
      <c r="C208" s="104">
        <f t="shared" si="42"/>
        <v>7650204</v>
      </c>
      <c r="D208" s="2"/>
      <c r="E208" s="152">
        <v>473697</v>
      </c>
      <c r="F208" s="152">
        <v>9</v>
      </c>
      <c r="G208" s="152">
        <v>1</v>
      </c>
      <c r="H208" s="10"/>
      <c r="I208" s="152">
        <v>3398435</v>
      </c>
      <c r="J208" s="152">
        <v>15</v>
      </c>
      <c r="K208" s="152">
        <v>6</v>
      </c>
      <c r="L208" s="10"/>
      <c r="M208" s="152">
        <v>3401599</v>
      </c>
      <c r="N208" s="152">
        <v>15</v>
      </c>
      <c r="O208" s="152">
        <v>6</v>
      </c>
      <c r="P208" s="10"/>
      <c r="Q208" s="152">
        <v>376473</v>
      </c>
      <c r="R208" s="152">
        <v>15</v>
      </c>
      <c r="S208" s="152">
        <v>6</v>
      </c>
      <c r="T208" s="129"/>
      <c r="U208" s="153">
        <f t="shared" si="43"/>
        <v>6.1919525283247345E-2</v>
      </c>
      <c r="V208" s="153">
        <f t="shared" si="44"/>
        <v>0.44422802320042709</v>
      </c>
      <c r="W208" s="153">
        <f t="shared" si="45"/>
        <v>0.44464160694276911</v>
      </c>
      <c r="X208" s="153">
        <f t="shared" si="46"/>
        <v>4.921084457355647E-2</v>
      </c>
      <c r="Y208" s="2"/>
      <c r="Z208" s="48"/>
    </row>
    <row r="209" spans="1:26" ht="16" customHeight="1">
      <c r="A209" s="22" t="s">
        <v>24</v>
      </c>
      <c r="B209" s="22" t="s">
        <v>93</v>
      </c>
      <c r="C209" s="104">
        <f t="shared" si="42"/>
        <v>7123617</v>
      </c>
      <c r="D209" s="2"/>
      <c r="E209" s="152">
        <v>161651</v>
      </c>
      <c r="F209" s="152">
        <v>9</v>
      </c>
      <c r="G209" s="152">
        <v>1</v>
      </c>
      <c r="H209" s="10"/>
      <c r="I209" s="152">
        <v>3307003</v>
      </c>
      <c r="J209" s="152">
        <v>15</v>
      </c>
      <c r="K209" s="152">
        <v>6</v>
      </c>
      <c r="L209" s="10"/>
      <c r="M209" s="152">
        <v>3312229</v>
      </c>
      <c r="N209" s="152">
        <v>15</v>
      </c>
      <c r="O209" s="152">
        <v>6</v>
      </c>
      <c r="P209" s="10"/>
      <c r="Q209" s="152">
        <v>342734</v>
      </c>
      <c r="R209" s="152">
        <v>15</v>
      </c>
      <c r="S209" s="152">
        <v>6</v>
      </c>
      <c r="T209" s="129"/>
      <c r="U209" s="153">
        <f t="shared" si="43"/>
        <v>2.2692264337063603E-2</v>
      </c>
      <c r="V209" s="153">
        <f t="shared" si="44"/>
        <v>0.46423088158726106</v>
      </c>
      <c r="W209" s="153">
        <f t="shared" si="45"/>
        <v>0.46496449767021442</v>
      </c>
      <c r="X209" s="153">
        <f t="shared" si="46"/>
        <v>4.8112356405460875E-2</v>
      </c>
      <c r="Y209" s="2"/>
      <c r="Z209" s="48"/>
    </row>
    <row r="210" spans="1:26" ht="16" customHeight="1">
      <c r="A210" s="22" t="s">
        <v>25</v>
      </c>
      <c r="B210" s="22" t="s">
        <v>93</v>
      </c>
      <c r="C210" s="104">
        <f t="shared" si="42"/>
        <v>6254813</v>
      </c>
      <c r="D210" s="2"/>
      <c r="E210" s="152">
        <v>173501</v>
      </c>
      <c r="F210" s="152">
        <v>9</v>
      </c>
      <c r="G210" s="152">
        <v>1</v>
      </c>
      <c r="H210" s="10"/>
      <c r="I210" s="152">
        <v>2876780</v>
      </c>
      <c r="J210" s="152">
        <v>15</v>
      </c>
      <c r="K210" s="152">
        <v>6</v>
      </c>
      <c r="L210" s="10"/>
      <c r="M210" s="152">
        <v>2876466</v>
      </c>
      <c r="N210" s="152">
        <v>15</v>
      </c>
      <c r="O210" s="152">
        <v>6</v>
      </c>
      <c r="P210" s="10"/>
      <c r="Q210" s="152">
        <v>328066</v>
      </c>
      <c r="R210" s="152">
        <v>16</v>
      </c>
      <c r="S210" s="152">
        <v>7</v>
      </c>
      <c r="T210" s="129"/>
      <c r="U210" s="153">
        <f t="shared" si="43"/>
        <v>2.773879890573867E-2</v>
      </c>
      <c r="V210" s="153">
        <f t="shared" si="44"/>
        <v>0.45993061663074497</v>
      </c>
      <c r="W210" s="153">
        <f t="shared" si="45"/>
        <v>0.45988041528979362</v>
      </c>
      <c r="X210" s="153">
        <f t="shared" si="46"/>
        <v>5.2450169173722701E-2</v>
      </c>
      <c r="Y210" s="2"/>
      <c r="Z210" s="48"/>
    </row>
    <row r="211" spans="1:26" ht="16" customHeight="1">
      <c r="A211" s="22" t="s">
        <v>26</v>
      </c>
      <c r="B211" s="22" t="s">
        <v>93</v>
      </c>
      <c r="C211" s="104">
        <f t="shared" si="42"/>
        <v>6192885</v>
      </c>
      <c r="D211" s="2"/>
      <c r="E211" s="152">
        <v>126483</v>
      </c>
      <c r="F211" s="152">
        <v>9</v>
      </c>
      <c r="G211" s="152">
        <v>1</v>
      </c>
      <c r="H211" s="10"/>
      <c r="I211" s="152">
        <v>2870990</v>
      </c>
      <c r="J211" s="152">
        <v>15</v>
      </c>
      <c r="K211" s="152">
        <v>6</v>
      </c>
      <c r="L211" s="10"/>
      <c r="M211" s="152">
        <v>2875248</v>
      </c>
      <c r="N211" s="152">
        <v>15</v>
      </c>
      <c r="O211" s="152">
        <v>6</v>
      </c>
      <c r="P211" s="10"/>
      <c r="Q211" s="152">
        <v>320164</v>
      </c>
      <c r="R211" s="152">
        <v>15</v>
      </c>
      <c r="S211" s="152">
        <v>6</v>
      </c>
      <c r="T211" s="129"/>
      <c r="U211" s="153">
        <f t="shared" si="43"/>
        <v>2.0423921968517098E-2</v>
      </c>
      <c r="V211" s="153">
        <f t="shared" si="44"/>
        <v>0.46359491577834888</v>
      </c>
      <c r="W211" s="153">
        <f t="shared" si="45"/>
        <v>0.46428247900614977</v>
      </c>
      <c r="X211" s="153">
        <f t="shared" si="46"/>
        <v>5.1698683246984241E-2</v>
      </c>
      <c r="Y211" s="2"/>
      <c r="Z211" s="48"/>
    </row>
    <row r="212" spans="1:26" ht="16" customHeight="1">
      <c r="A212" s="22" t="s">
        <v>27</v>
      </c>
      <c r="B212" s="22" t="s">
        <v>93</v>
      </c>
      <c r="C212" s="104">
        <f t="shared" si="42"/>
        <v>6545499</v>
      </c>
      <c r="D212" s="2"/>
      <c r="E212" s="152">
        <v>147660</v>
      </c>
      <c r="F212" s="152">
        <v>9</v>
      </c>
      <c r="G212" s="152">
        <v>1</v>
      </c>
      <c r="H212" s="10"/>
      <c r="I212" s="152">
        <v>3027312</v>
      </c>
      <c r="J212" s="152">
        <v>15</v>
      </c>
      <c r="K212" s="152">
        <v>6</v>
      </c>
      <c r="L212" s="10"/>
      <c r="M212" s="152">
        <v>3033311</v>
      </c>
      <c r="N212" s="152">
        <v>15</v>
      </c>
      <c r="O212" s="152">
        <v>6</v>
      </c>
      <c r="P212" s="10"/>
      <c r="Q212" s="152">
        <v>337216</v>
      </c>
      <c r="R212" s="152">
        <v>16</v>
      </c>
      <c r="S212" s="152">
        <v>7</v>
      </c>
      <c r="T212" s="129"/>
      <c r="U212" s="153">
        <f t="shared" si="43"/>
        <v>2.2559013453366961E-2</v>
      </c>
      <c r="V212" s="153">
        <f t="shared" si="44"/>
        <v>0.4625028588347504</v>
      </c>
      <c r="W212" s="153">
        <f t="shared" si="45"/>
        <v>0.46341936649902477</v>
      </c>
      <c r="X212" s="153">
        <f t="shared" si="46"/>
        <v>5.1518761212857873E-2</v>
      </c>
      <c r="Y212" s="2"/>
      <c r="Z212" s="48"/>
    </row>
    <row r="213" spans="1:26" ht="16" customHeight="1">
      <c r="A213" s="22" t="s">
        <v>28</v>
      </c>
      <c r="B213" s="22" t="s">
        <v>93</v>
      </c>
      <c r="C213" s="104">
        <f t="shared" si="42"/>
        <v>5403970</v>
      </c>
      <c r="D213" s="2"/>
      <c r="E213" s="152">
        <v>194376</v>
      </c>
      <c r="F213" s="152">
        <v>9</v>
      </c>
      <c r="G213" s="152">
        <v>1</v>
      </c>
      <c r="H213" s="10"/>
      <c r="I213" s="152">
        <v>2468552</v>
      </c>
      <c r="J213" s="152">
        <v>15</v>
      </c>
      <c r="K213" s="152">
        <v>6</v>
      </c>
      <c r="L213" s="10"/>
      <c r="M213" s="152">
        <v>2476912</v>
      </c>
      <c r="N213" s="152">
        <v>15</v>
      </c>
      <c r="O213" s="152">
        <v>6</v>
      </c>
      <c r="P213" s="10"/>
      <c r="Q213" s="152">
        <v>264130</v>
      </c>
      <c r="R213" s="152">
        <v>16</v>
      </c>
      <c r="S213" s="152">
        <v>7</v>
      </c>
      <c r="T213" s="129"/>
      <c r="U213" s="153">
        <f t="shared" si="43"/>
        <v>3.5969111597584737E-2</v>
      </c>
      <c r="V213" s="153">
        <f t="shared" si="44"/>
        <v>0.45680342414928282</v>
      </c>
      <c r="W213" s="153">
        <f t="shared" si="45"/>
        <v>0.45835043495800309</v>
      </c>
      <c r="X213" s="153">
        <f t="shared" si="46"/>
        <v>4.8877029295129319E-2</v>
      </c>
      <c r="Y213" s="2"/>
      <c r="Z213" s="48"/>
    </row>
    <row r="214" spans="1:26" ht="16" customHeight="1">
      <c r="A214" s="2"/>
      <c r="B214" s="2"/>
      <c r="C214" s="2"/>
      <c r="D214" s="2"/>
      <c r="E214" s="2"/>
      <c r="F214" s="2"/>
      <c r="G214" s="2"/>
      <c r="H214" s="2"/>
      <c r="I214" s="2"/>
      <c r="J214" s="2"/>
      <c r="K214" s="2"/>
      <c r="L214" s="2"/>
      <c r="M214" s="2"/>
      <c r="N214" s="2"/>
      <c r="O214" s="2"/>
      <c r="P214" s="2"/>
      <c r="Q214" s="2"/>
      <c r="R214" s="2"/>
      <c r="S214" s="2"/>
      <c r="T214" s="2"/>
      <c r="U214" s="9"/>
      <c r="V214" s="9"/>
      <c r="W214" s="9"/>
      <c r="X214" s="9"/>
      <c r="Y214" s="2"/>
      <c r="Z214" s="48"/>
    </row>
    <row r="215" spans="1:26" ht="16" customHeight="1">
      <c r="A215" s="215"/>
      <c r="B215" s="215"/>
      <c r="C215" s="215"/>
      <c r="D215" s="215"/>
      <c r="E215" s="215"/>
      <c r="F215" s="215"/>
      <c r="G215" s="215"/>
      <c r="H215" s="215"/>
      <c r="I215" s="215"/>
      <c r="J215" s="215"/>
      <c r="K215" s="215"/>
      <c r="L215" s="215"/>
      <c r="M215" s="215"/>
      <c r="N215" s="215"/>
      <c r="O215" s="215"/>
      <c r="P215" s="215"/>
      <c r="Q215" s="215"/>
      <c r="R215" s="215"/>
      <c r="S215" s="215"/>
      <c r="T215" s="215"/>
      <c r="U215" s="214"/>
      <c r="V215" s="214"/>
      <c r="W215" s="214"/>
      <c r="X215" s="214"/>
      <c r="Y215" s="215"/>
    </row>
  </sheetData>
  <mergeCells count="58">
    <mergeCell ref="AB1:AE1"/>
    <mergeCell ref="AF1:AI1"/>
    <mergeCell ref="AB2:AC2"/>
    <mergeCell ref="AD2:AE2"/>
    <mergeCell ref="AF2:AG2"/>
    <mergeCell ref="AH2:AI2"/>
    <mergeCell ref="M64:O64"/>
    <mergeCell ref="Q64:S64"/>
    <mergeCell ref="U2:X2"/>
    <mergeCell ref="U23:X23"/>
    <mergeCell ref="U44:X44"/>
    <mergeCell ref="A1:C1"/>
    <mergeCell ref="E1:G1"/>
    <mergeCell ref="I1:K1"/>
    <mergeCell ref="M1:O1"/>
    <mergeCell ref="Q1:S1"/>
    <mergeCell ref="U65:X65"/>
    <mergeCell ref="U86:X86"/>
    <mergeCell ref="E22:G22"/>
    <mergeCell ref="I22:K22"/>
    <mergeCell ref="M22:O22"/>
    <mergeCell ref="Q22:S22"/>
    <mergeCell ref="E85:G85"/>
    <mergeCell ref="I85:K85"/>
    <mergeCell ref="M85:O85"/>
    <mergeCell ref="Q85:S85"/>
    <mergeCell ref="E43:G43"/>
    <mergeCell ref="I43:K43"/>
    <mergeCell ref="M43:O43"/>
    <mergeCell ref="Q43:S43"/>
    <mergeCell ref="E64:G64"/>
    <mergeCell ref="I64:K64"/>
    <mergeCell ref="A110:C110"/>
    <mergeCell ref="E110:G110"/>
    <mergeCell ref="I110:K110"/>
    <mergeCell ref="M110:O110"/>
    <mergeCell ref="Q110:S110"/>
    <mergeCell ref="U111:X111"/>
    <mergeCell ref="E131:G131"/>
    <mergeCell ref="I131:K131"/>
    <mergeCell ref="M131:O131"/>
    <mergeCell ref="Q131:S131"/>
    <mergeCell ref="U132:X132"/>
    <mergeCell ref="E152:G152"/>
    <mergeCell ref="I152:K152"/>
    <mergeCell ref="M152:O152"/>
    <mergeCell ref="Q152:S152"/>
    <mergeCell ref="U153:X153"/>
    <mergeCell ref="E173:G173"/>
    <mergeCell ref="I173:K173"/>
    <mergeCell ref="M173:O173"/>
    <mergeCell ref="Q173:S173"/>
    <mergeCell ref="U195:X195"/>
    <mergeCell ref="U174:X174"/>
    <mergeCell ref="E194:G194"/>
    <mergeCell ref="I194:K194"/>
    <mergeCell ref="M194:O194"/>
    <mergeCell ref="Q194:S194"/>
  </mergeCells>
  <pageMargins left="0.7" right="0.7" top="0.75" bottom="0.75" header="0.3" footer="0.3"/>
  <pageSetup orientation="portrait" horizontalDpi="0"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BF6B87-41DF-7C43-AFAD-EFB506FC2F50}">
  <dimension ref="A1:Y215"/>
  <sheetViews>
    <sheetView zoomScaleNormal="100" workbookViewId="0">
      <selection activeCell="E43" sqref="E43:G43"/>
    </sheetView>
  </sheetViews>
  <sheetFormatPr baseColWidth="10" defaultRowHeight="16" customHeight="1"/>
  <cols>
    <col min="1" max="1" width="17.83203125" customWidth="1"/>
    <col min="2" max="2" width="9.83203125" customWidth="1"/>
    <col min="3" max="3" width="23.33203125" customWidth="1"/>
  </cols>
  <sheetData>
    <row r="1" spans="1:21" ht="16" customHeight="1">
      <c r="A1" s="284" t="s">
        <v>0</v>
      </c>
      <c r="B1" s="284"/>
      <c r="C1" s="284"/>
      <c r="D1" s="2"/>
      <c r="E1" s="301" t="s">
        <v>95</v>
      </c>
      <c r="F1" s="301"/>
      <c r="G1" s="301"/>
      <c r="H1" s="2"/>
      <c r="I1" s="302" t="s">
        <v>98</v>
      </c>
      <c r="J1" s="302"/>
      <c r="K1" s="302"/>
      <c r="L1" s="2"/>
      <c r="M1" s="303" t="s">
        <v>99</v>
      </c>
      <c r="N1" s="303"/>
      <c r="O1" s="303"/>
      <c r="P1" s="2"/>
      <c r="Q1" s="303" t="s">
        <v>100</v>
      </c>
      <c r="R1" s="303"/>
      <c r="S1" s="303"/>
      <c r="T1" s="2"/>
      <c r="U1" s="233"/>
    </row>
    <row r="2" spans="1:21" ht="16" customHeight="1">
      <c r="A2" s="5" t="s">
        <v>3</v>
      </c>
      <c r="B2" s="5" t="s">
        <v>4</v>
      </c>
      <c r="C2" s="5" t="s">
        <v>135</v>
      </c>
      <c r="D2" s="2"/>
      <c r="E2" s="5" t="s">
        <v>68</v>
      </c>
      <c r="F2" s="5" t="s">
        <v>96</v>
      </c>
      <c r="G2" s="5" t="s">
        <v>97</v>
      </c>
      <c r="H2" s="2"/>
      <c r="I2" s="19" t="s">
        <v>68</v>
      </c>
      <c r="J2" s="19" t="s">
        <v>96</v>
      </c>
      <c r="K2" s="19" t="s">
        <v>97</v>
      </c>
      <c r="L2" s="2"/>
      <c r="M2" s="99" t="s">
        <v>68</v>
      </c>
      <c r="N2" s="99" t="s">
        <v>96</v>
      </c>
      <c r="O2" s="99" t="s">
        <v>97</v>
      </c>
      <c r="P2" s="2"/>
      <c r="Q2" s="99" t="s">
        <v>68</v>
      </c>
      <c r="R2" s="99" t="s">
        <v>96</v>
      </c>
      <c r="S2" s="99" t="s">
        <v>97</v>
      </c>
      <c r="T2" s="2"/>
      <c r="U2" s="233"/>
    </row>
    <row r="3" spans="1:21" ht="16" customHeight="1">
      <c r="A3" s="229"/>
      <c r="D3" s="2"/>
      <c r="E3" s="45"/>
      <c r="F3" s="45"/>
      <c r="G3" s="45"/>
      <c r="H3" s="2"/>
      <c r="I3" s="45"/>
      <c r="J3" s="45"/>
      <c r="K3" s="45"/>
      <c r="L3" s="2"/>
      <c r="M3" s="20"/>
      <c r="N3" s="20"/>
      <c r="O3" s="20"/>
      <c r="P3" s="2"/>
      <c r="Q3" s="20"/>
      <c r="R3" s="20"/>
      <c r="S3" s="20"/>
      <c r="T3" s="2"/>
      <c r="U3" s="233"/>
    </row>
    <row r="4" spans="1:21" ht="16" customHeight="1">
      <c r="A4" s="29" t="s">
        <v>10</v>
      </c>
      <c r="B4" s="29" t="s">
        <v>93</v>
      </c>
      <c r="C4" s="100">
        <f>E4+I4+M4+Q4</f>
        <v>647373</v>
      </c>
      <c r="D4" s="6"/>
      <c r="E4" s="151">
        <v>12802</v>
      </c>
      <c r="F4" s="151">
        <v>91619</v>
      </c>
      <c r="G4" s="151">
        <v>60104</v>
      </c>
      <c r="H4" s="10"/>
      <c r="I4" s="152">
        <v>297132</v>
      </c>
      <c r="J4" s="152">
        <v>99758</v>
      </c>
      <c r="K4" s="152">
        <v>60132</v>
      </c>
      <c r="L4" s="10"/>
      <c r="M4" s="152">
        <v>302462</v>
      </c>
      <c r="N4" s="152">
        <v>99830</v>
      </c>
      <c r="O4" s="152">
        <v>60100</v>
      </c>
      <c r="P4" s="10"/>
      <c r="Q4" s="152">
        <v>34977</v>
      </c>
      <c r="R4" s="152">
        <v>120034</v>
      </c>
      <c r="S4" s="152">
        <v>72015</v>
      </c>
      <c r="T4" s="2"/>
      <c r="U4" s="233"/>
    </row>
    <row r="5" spans="1:21" ht="16" customHeight="1">
      <c r="A5" s="22" t="s">
        <v>13</v>
      </c>
      <c r="B5" s="22" t="s">
        <v>93</v>
      </c>
      <c r="C5" s="100">
        <f t="shared" ref="C5:C68" si="0">E5+I5+M5+Q5</f>
        <v>595554</v>
      </c>
      <c r="D5" s="6"/>
      <c r="E5" s="151">
        <v>9969</v>
      </c>
      <c r="F5" s="151">
        <v>93937</v>
      </c>
      <c r="G5" s="151">
        <v>60742</v>
      </c>
      <c r="H5" s="10"/>
      <c r="I5" s="152">
        <v>271713</v>
      </c>
      <c r="J5" s="152">
        <v>97965</v>
      </c>
      <c r="K5" s="152">
        <v>58671</v>
      </c>
      <c r="L5" s="10"/>
      <c r="M5" s="152">
        <v>277384</v>
      </c>
      <c r="N5" s="152">
        <v>98690</v>
      </c>
      <c r="O5" s="152">
        <v>58987</v>
      </c>
      <c r="P5" s="10"/>
      <c r="Q5" s="152">
        <v>36488</v>
      </c>
      <c r="R5" s="152">
        <v>127147</v>
      </c>
      <c r="S5" s="152">
        <v>76182</v>
      </c>
      <c r="T5" s="2"/>
      <c r="U5" s="233"/>
    </row>
    <row r="6" spans="1:21" ht="16" customHeight="1">
      <c r="A6" s="22" t="s">
        <v>14</v>
      </c>
      <c r="B6" s="22" t="s">
        <v>93</v>
      </c>
      <c r="C6" s="100">
        <f t="shared" si="0"/>
        <v>258090</v>
      </c>
      <c r="D6" s="6"/>
      <c r="E6" s="151">
        <v>8733</v>
      </c>
      <c r="F6" s="151">
        <v>80055</v>
      </c>
      <c r="G6" s="151">
        <v>49381</v>
      </c>
      <c r="H6" s="10"/>
      <c r="I6" s="152">
        <v>113183</v>
      </c>
      <c r="J6" s="152">
        <v>63141</v>
      </c>
      <c r="K6" s="152">
        <v>33091</v>
      </c>
      <c r="L6" s="10"/>
      <c r="M6" s="152">
        <v>116046</v>
      </c>
      <c r="N6" s="152">
        <v>63722</v>
      </c>
      <c r="O6" s="152">
        <v>33546</v>
      </c>
      <c r="P6" s="10"/>
      <c r="Q6" s="152">
        <v>20128</v>
      </c>
      <c r="R6" s="152">
        <v>90876</v>
      </c>
      <c r="S6" s="152">
        <v>53068</v>
      </c>
      <c r="T6" s="2"/>
      <c r="U6" s="233"/>
    </row>
    <row r="7" spans="1:21" ht="16" customHeight="1">
      <c r="A7" s="22" t="s">
        <v>15</v>
      </c>
      <c r="B7" s="22" t="s">
        <v>93</v>
      </c>
      <c r="C7" s="100">
        <f t="shared" si="0"/>
        <v>305498</v>
      </c>
      <c r="D7" s="2"/>
      <c r="E7" s="151">
        <v>8781</v>
      </c>
      <c r="F7" s="151">
        <v>82051</v>
      </c>
      <c r="G7" s="151">
        <v>50940</v>
      </c>
      <c r="H7" s="10"/>
      <c r="I7" s="152">
        <v>134157</v>
      </c>
      <c r="J7" s="152">
        <v>70770</v>
      </c>
      <c r="K7" s="152">
        <v>39152</v>
      </c>
      <c r="L7" s="10"/>
      <c r="M7" s="152">
        <v>138466</v>
      </c>
      <c r="N7" s="152">
        <v>71703</v>
      </c>
      <c r="O7" s="152">
        <v>39735</v>
      </c>
      <c r="P7" s="10"/>
      <c r="Q7" s="152">
        <v>24094</v>
      </c>
      <c r="R7" s="152">
        <v>101359</v>
      </c>
      <c r="S7" s="152">
        <v>59728</v>
      </c>
      <c r="T7" s="2"/>
      <c r="U7" s="233"/>
    </row>
    <row r="8" spans="1:21" ht="16" customHeight="1">
      <c r="A8" s="22" t="s">
        <v>16</v>
      </c>
      <c r="B8" s="22" t="s">
        <v>93</v>
      </c>
      <c r="C8" s="100">
        <f t="shared" si="0"/>
        <v>714853</v>
      </c>
      <c r="D8" s="2"/>
      <c r="E8" s="151">
        <v>11255</v>
      </c>
      <c r="F8" s="151">
        <v>81377</v>
      </c>
      <c r="G8" s="151">
        <v>50872</v>
      </c>
      <c r="H8" s="10"/>
      <c r="I8" s="152">
        <v>330026</v>
      </c>
      <c r="J8" s="152">
        <v>103077</v>
      </c>
      <c r="K8" s="152">
        <v>61818</v>
      </c>
      <c r="L8" s="10"/>
      <c r="M8" s="152">
        <v>335426</v>
      </c>
      <c r="N8" s="152">
        <v>103004</v>
      </c>
      <c r="O8" s="152">
        <v>61667</v>
      </c>
      <c r="P8" s="10"/>
      <c r="Q8" s="152">
        <v>38146</v>
      </c>
      <c r="R8" s="152">
        <v>124338</v>
      </c>
      <c r="S8" s="152">
        <v>73351</v>
      </c>
      <c r="T8" s="2"/>
      <c r="U8" s="233"/>
    </row>
    <row r="9" spans="1:21" ht="16" customHeight="1">
      <c r="A9" s="22" t="s">
        <v>17</v>
      </c>
      <c r="B9" s="22" t="s">
        <v>93</v>
      </c>
      <c r="C9" s="100">
        <f t="shared" si="0"/>
        <v>578300</v>
      </c>
      <c r="D9" s="2"/>
      <c r="E9" s="151">
        <v>11938</v>
      </c>
      <c r="F9" s="151">
        <v>74734</v>
      </c>
      <c r="G9" s="151">
        <v>45939</v>
      </c>
      <c r="H9" s="10"/>
      <c r="I9" s="152">
        <v>268023</v>
      </c>
      <c r="J9" s="152">
        <v>92757</v>
      </c>
      <c r="K9" s="152">
        <v>54130</v>
      </c>
      <c r="L9" s="10"/>
      <c r="M9" s="152">
        <v>271164</v>
      </c>
      <c r="N9" s="152">
        <v>92675</v>
      </c>
      <c r="O9" s="152">
        <v>54013</v>
      </c>
      <c r="P9" s="10"/>
      <c r="Q9" s="152">
        <v>27175</v>
      </c>
      <c r="R9" s="152">
        <v>102402</v>
      </c>
      <c r="S9" s="152">
        <v>58181</v>
      </c>
      <c r="T9" s="2"/>
      <c r="U9" s="233"/>
    </row>
    <row r="10" spans="1:21" ht="16" customHeight="1">
      <c r="A10" s="22" t="s">
        <v>18</v>
      </c>
      <c r="B10" s="22" t="s">
        <v>93</v>
      </c>
      <c r="C10" s="100">
        <f t="shared" si="0"/>
        <v>636699</v>
      </c>
      <c r="D10" s="2"/>
      <c r="E10" s="151">
        <v>10831</v>
      </c>
      <c r="F10" s="151">
        <v>73418</v>
      </c>
      <c r="G10" s="151">
        <v>44989</v>
      </c>
      <c r="H10" s="10"/>
      <c r="I10" s="152">
        <v>295758</v>
      </c>
      <c r="J10" s="152">
        <v>97478</v>
      </c>
      <c r="K10" s="152">
        <v>57892</v>
      </c>
      <c r="L10" s="10"/>
      <c r="M10" s="152">
        <v>300055</v>
      </c>
      <c r="N10" s="152">
        <v>97667</v>
      </c>
      <c r="O10" s="152">
        <v>57809</v>
      </c>
      <c r="P10" s="10"/>
      <c r="Q10" s="152">
        <v>30055</v>
      </c>
      <c r="R10" s="152">
        <v>109160</v>
      </c>
      <c r="S10" s="152">
        <v>63551</v>
      </c>
      <c r="T10" s="2"/>
      <c r="U10" s="233"/>
    </row>
    <row r="11" spans="1:21" ht="16" customHeight="1">
      <c r="A11" s="22" t="s">
        <v>19</v>
      </c>
      <c r="B11" s="22" t="s">
        <v>93</v>
      </c>
      <c r="C11" s="100">
        <f t="shared" si="0"/>
        <v>458527</v>
      </c>
      <c r="D11" s="2"/>
      <c r="E11" s="151">
        <v>10723</v>
      </c>
      <c r="F11" s="151">
        <v>82059</v>
      </c>
      <c r="G11" s="151">
        <v>52182</v>
      </c>
      <c r="H11" s="10"/>
      <c r="I11" s="152">
        <v>211240</v>
      </c>
      <c r="J11" s="152">
        <v>85328</v>
      </c>
      <c r="K11" s="152">
        <v>49596</v>
      </c>
      <c r="L11" s="10"/>
      <c r="M11" s="152">
        <v>215097</v>
      </c>
      <c r="N11" s="152">
        <v>85070</v>
      </c>
      <c r="O11" s="152">
        <v>49203</v>
      </c>
      <c r="P11" s="10"/>
      <c r="Q11" s="152">
        <v>21467</v>
      </c>
      <c r="R11" s="152">
        <v>91244</v>
      </c>
      <c r="S11" s="152">
        <v>51898</v>
      </c>
      <c r="T11" s="2"/>
      <c r="U11" s="233"/>
    </row>
    <row r="12" spans="1:21" ht="16" customHeight="1">
      <c r="A12" s="22" t="s">
        <v>20</v>
      </c>
      <c r="B12" s="22" t="s">
        <v>93</v>
      </c>
      <c r="C12" s="100">
        <f t="shared" si="0"/>
        <v>546295</v>
      </c>
      <c r="D12" s="2"/>
      <c r="E12" s="151">
        <v>8576</v>
      </c>
      <c r="F12" s="151">
        <v>74786</v>
      </c>
      <c r="G12" s="151">
        <v>45766</v>
      </c>
      <c r="H12" s="10"/>
      <c r="I12" s="152">
        <v>250510</v>
      </c>
      <c r="J12" s="152">
        <v>90612</v>
      </c>
      <c r="K12" s="152">
        <v>54442</v>
      </c>
      <c r="L12" s="10"/>
      <c r="M12" s="152">
        <v>256198</v>
      </c>
      <c r="N12" s="152">
        <v>90916</v>
      </c>
      <c r="O12" s="152">
        <v>54622</v>
      </c>
      <c r="P12" s="10"/>
      <c r="Q12" s="152">
        <v>31011</v>
      </c>
      <c r="R12" s="152">
        <v>119397</v>
      </c>
      <c r="S12" s="152">
        <v>73535</v>
      </c>
      <c r="T12" s="2"/>
      <c r="U12" s="233"/>
    </row>
    <row r="13" spans="1:21" ht="16" customHeight="1">
      <c r="A13" s="22" t="s">
        <v>21</v>
      </c>
      <c r="B13" s="22" t="s">
        <v>93</v>
      </c>
      <c r="C13" s="100">
        <f t="shared" si="0"/>
        <v>664414</v>
      </c>
      <c r="D13" s="2"/>
      <c r="E13" s="151">
        <v>18200</v>
      </c>
      <c r="F13" s="151">
        <v>111387</v>
      </c>
      <c r="G13" s="151">
        <v>78456</v>
      </c>
      <c r="H13" s="10"/>
      <c r="I13" s="152">
        <v>300677</v>
      </c>
      <c r="J13" s="152">
        <v>101076</v>
      </c>
      <c r="K13" s="152">
        <v>62515</v>
      </c>
      <c r="L13" s="10"/>
      <c r="M13" s="152">
        <v>306944</v>
      </c>
      <c r="N13" s="152">
        <v>101626</v>
      </c>
      <c r="O13" s="152">
        <v>62758</v>
      </c>
      <c r="P13" s="10"/>
      <c r="Q13" s="152">
        <v>38593</v>
      </c>
      <c r="R13" s="152">
        <v>138313</v>
      </c>
      <c r="S13" s="152">
        <v>87850</v>
      </c>
      <c r="T13" s="2"/>
      <c r="U13" s="233"/>
    </row>
    <row r="14" spans="1:21" ht="16" customHeight="1">
      <c r="A14" s="22" t="s">
        <v>22</v>
      </c>
      <c r="B14" s="22" t="s">
        <v>93</v>
      </c>
      <c r="C14" s="100">
        <f t="shared" si="0"/>
        <v>601465</v>
      </c>
      <c r="D14" s="2"/>
      <c r="E14" s="151">
        <v>12235</v>
      </c>
      <c r="F14" s="151">
        <v>108157</v>
      </c>
      <c r="G14" s="151">
        <v>75639</v>
      </c>
      <c r="H14" s="10"/>
      <c r="I14" s="152">
        <v>271522</v>
      </c>
      <c r="J14" s="152">
        <v>108659</v>
      </c>
      <c r="K14" s="152">
        <v>70385</v>
      </c>
      <c r="L14" s="10"/>
      <c r="M14" s="152">
        <v>276525</v>
      </c>
      <c r="N14" s="152">
        <v>108830</v>
      </c>
      <c r="O14" s="152">
        <v>70419</v>
      </c>
      <c r="P14" s="10"/>
      <c r="Q14" s="152">
        <v>41183</v>
      </c>
      <c r="R14" s="152">
        <v>164071</v>
      </c>
      <c r="S14" s="152">
        <v>109815</v>
      </c>
      <c r="T14" s="2"/>
      <c r="U14" s="233"/>
    </row>
    <row r="15" spans="1:21" ht="16" customHeight="1">
      <c r="A15" s="22" t="s">
        <v>23</v>
      </c>
      <c r="B15" s="22" t="s">
        <v>93</v>
      </c>
      <c r="C15" s="100">
        <f t="shared" si="0"/>
        <v>690903</v>
      </c>
      <c r="D15" s="2"/>
      <c r="E15" s="151">
        <v>10158</v>
      </c>
      <c r="F15" s="151">
        <v>74424</v>
      </c>
      <c r="G15" s="151">
        <v>45700</v>
      </c>
      <c r="H15" s="10"/>
      <c r="I15" s="152">
        <v>316894</v>
      </c>
      <c r="J15" s="152">
        <v>100570</v>
      </c>
      <c r="K15" s="152">
        <v>61766</v>
      </c>
      <c r="L15" s="10"/>
      <c r="M15" s="152">
        <v>320827</v>
      </c>
      <c r="N15" s="152">
        <v>100468</v>
      </c>
      <c r="O15" s="152">
        <v>61706</v>
      </c>
      <c r="P15" s="10"/>
      <c r="Q15" s="152">
        <v>43024</v>
      </c>
      <c r="R15" s="152">
        <v>142820</v>
      </c>
      <c r="S15" s="152">
        <v>90698</v>
      </c>
      <c r="T15" s="2"/>
      <c r="U15" s="233"/>
    </row>
    <row r="16" spans="1:21" ht="16" customHeight="1">
      <c r="A16" s="22" t="s">
        <v>24</v>
      </c>
      <c r="B16" s="22" t="s">
        <v>93</v>
      </c>
      <c r="C16" s="100">
        <f t="shared" si="0"/>
        <v>884737</v>
      </c>
      <c r="D16" s="2"/>
      <c r="E16" s="151">
        <v>15148</v>
      </c>
      <c r="F16" s="151">
        <v>97838</v>
      </c>
      <c r="G16" s="151">
        <v>67050</v>
      </c>
      <c r="H16" s="10"/>
      <c r="I16" s="152">
        <v>408612</v>
      </c>
      <c r="J16" s="152">
        <v>115466</v>
      </c>
      <c r="K16" s="152">
        <v>72517</v>
      </c>
      <c r="L16" s="10"/>
      <c r="M16" s="152">
        <v>413175</v>
      </c>
      <c r="N16" s="152">
        <v>115457</v>
      </c>
      <c r="O16" s="152">
        <v>72401</v>
      </c>
      <c r="P16" s="10"/>
      <c r="Q16" s="152">
        <v>47802</v>
      </c>
      <c r="R16" s="152">
        <v>151599</v>
      </c>
      <c r="S16" s="152">
        <v>96656</v>
      </c>
      <c r="T16" s="2"/>
      <c r="U16" s="233"/>
    </row>
    <row r="17" spans="1:21" ht="16" customHeight="1">
      <c r="A17" s="22" t="s">
        <v>25</v>
      </c>
      <c r="B17" s="22" t="s">
        <v>93</v>
      </c>
      <c r="C17" s="100">
        <f t="shared" si="0"/>
        <v>655515</v>
      </c>
      <c r="D17" s="2"/>
      <c r="E17" s="151">
        <v>10803</v>
      </c>
      <c r="F17" s="151">
        <v>86393</v>
      </c>
      <c r="G17" s="151">
        <v>55663</v>
      </c>
      <c r="H17" s="10"/>
      <c r="I17" s="152">
        <v>298720</v>
      </c>
      <c r="J17" s="152">
        <v>97460</v>
      </c>
      <c r="K17" s="152">
        <v>58998</v>
      </c>
      <c r="L17" s="10"/>
      <c r="M17" s="152">
        <v>304532</v>
      </c>
      <c r="N17" s="152">
        <v>97542</v>
      </c>
      <c r="O17" s="152">
        <v>58895</v>
      </c>
      <c r="P17" s="10"/>
      <c r="Q17" s="152">
        <v>41460</v>
      </c>
      <c r="R17" s="152">
        <v>140304</v>
      </c>
      <c r="S17" s="152">
        <v>88866</v>
      </c>
      <c r="T17" s="2"/>
      <c r="U17" s="233"/>
    </row>
    <row r="18" spans="1:21" ht="16" customHeight="1">
      <c r="A18" s="22" t="s">
        <v>26</v>
      </c>
      <c r="B18" s="22" t="s">
        <v>93</v>
      </c>
      <c r="C18" s="100">
        <f t="shared" si="0"/>
        <v>682984</v>
      </c>
      <c r="D18" s="2"/>
      <c r="E18" s="151">
        <v>12074</v>
      </c>
      <c r="F18" s="151">
        <v>91960</v>
      </c>
      <c r="G18" s="151">
        <v>60718</v>
      </c>
      <c r="H18" s="10"/>
      <c r="I18" s="152">
        <v>313029</v>
      </c>
      <c r="J18" s="152">
        <v>98566</v>
      </c>
      <c r="K18" s="152">
        <v>59657</v>
      </c>
      <c r="L18" s="10"/>
      <c r="M18" s="152">
        <v>317637</v>
      </c>
      <c r="N18" s="152">
        <v>98590</v>
      </c>
      <c r="O18" s="152">
        <v>59609</v>
      </c>
      <c r="P18" s="10"/>
      <c r="Q18" s="152">
        <v>40244</v>
      </c>
      <c r="R18" s="152">
        <v>136235</v>
      </c>
      <c r="S18" s="152">
        <v>85474</v>
      </c>
      <c r="T18" s="2"/>
      <c r="U18" s="233"/>
    </row>
    <row r="19" spans="1:21" ht="16" customHeight="1">
      <c r="A19" s="22" t="s">
        <v>27</v>
      </c>
      <c r="B19" s="22" t="s">
        <v>93</v>
      </c>
      <c r="C19" s="100">
        <f t="shared" si="0"/>
        <v>760551</v>
      </c>
      <c r="D19" s="2"/>
      <c r="E19" s="151">
        <v>11746</v>
      </c>
      <c r="F19" s="151">
        <v>93991</v>
      </c>
      <c r="G19" s="151">
        <v>63032</v>
      </c>
      <c r="H19" s="10"/>
      <c r="I19" s="152">
        <v>347624</v>
      </c>
      <c r="J19" s="152">
        <v>107471</v>
      </c>
      <c r="K19" s="152">
        <v>66821</v>
      </c>
      <c r="L19" s="10"/>
      <c r="M19" s="152">
        <v>353681</v>
      </c>
      <c r="N19" s="152">
        <v>107680</v>
      </c>
      <c r="O19" s="152">
        <v>66827</v>
      </c>
      <c r="P19" s="10"/>
      <c r="Q19" s="152">
        <v>47500</v>
      </c>
      <c r="R19" s="152">
        <v>152412</v>
      </c>
      <c r="S19" s="152">
        <v>97574</v>
      </c>
      <c r="T19" s="2"/>
      <c r="U19" s="233"/>
    </row>
    <row r="20" spans="1:21" ht="16" customHeight="1">
      <c r="A20" s="22" t="s">
        <v>28</v>
      </c>
      <c r="B20" s="22" t="s">
        <v>93</v>
      </c>
      <c r="C20" s="100">
        <f t="shared" si="0"/>
        <v>483336</v>
      </c>
      <c r="D20" s="2"/>
      <c r="E20" s="151">
        <v>9428</v>
      </c>
      <c r="F20" s="151">
        <v>74788</v>
      </c>
      <c r="G20" s="151">
        <v>45611</v>
      </c>
      <c r="H20" s="10"/>
      <c r="I20" s="152">
        <v>219273</v>
      </c>
      <c r="J20" s="152">
        <v>81257</v>
      </c>
      <c r="K20" s="152">
        <v>47167</v>
      </c>
      <c r="L20" s="10"/>
      <c r="M20" s="152">
        <v>224018</v>
      </c>
      <c r="N20" s="152">
        <v>81792</v>
      </c>
      <c r="O20" s="152">
        <v>47338</v>
      </c>
      <c r="P20" s="10"/>
      <c r="Q20" s="152">
        <v>30617</v>
      </c>
      <c r="R20" s="152">
        <v>115440</v>
      </c>
      <c r="S20" s="152">
        <v>71212</v>
      </c>
      <c r="T20" s="2"/>
      <c r="U20" s="233"/>
    </row>
    <row r="21" spans="1:21" ht="16" customHeight="1">
      <c r="A21" s="2"/>
      <c r="B21" s="2"/>
      <c r="C21" s="105"/>
      <c r="D21" s="2"/>
      <c r="E21" s="129"/>
      <c r="F21" s="129"/>
      <c r="G21" s="129"/>
      <c r="H21" s="129"/>
      <c r="I21" s="129"/>
      <c r="J21" s="129"/>
      <c r="K21" s="129"/>
      <c r="L21" s="129"/>
      <c r="M21" s="129"/>
      <c r="N21" s="129"/>
      <c r="O21" s="129"/>
      <c r="P21" s="129"/>
      <c r="Q21" s="129"/>
      <c r="R21" s="129"/>
      <c r="S21" s="129"/>
      <c r="T21" s="2"/>
      <c r="U21" s="233"/>
    </row>
    <row r="22" spans="1:21" ht="16" customHeight="1">
      <c r="A22" s="2"/>
      <c r="B22" s="2"/>
      <c r="C22" s="105"/>
      <c r="D22" s="2"/>
      <c r="E22" s="299" t="s">
        <v>101</v>
      </c>
      <c r="F22" s="299"/>
      <c r="G22" s="299"/>
      <c r="H22" s="2"/>
      <c r="I22" s="299" t="s">
        <v>102</v>
      </c>
      <c r="J22" s="299"/>
      <c r="K22" s="299"/>
      <c r="L22" s="2"/>
      <c r="M22" s="300" t="s">
        <v>103</v>
      </c>
      <c r="N22" s="300"/>
      <c r="O22" s="300"/>
      <c r="P22" s="2"/>
      <c r="Q22" s="300" t="s">
        <v>104</v>
      </c>
      <c r="R22" s="300"/>
      <c r="S22" s="300"/>
      <c r="T22" s="2"/>
      <c r="U22" s="233"/>
    </row>
    <row r="23" spans="1:21" ht="16" customHeight="1">
      <c r="A23" s="2"/>
      <c r="B23" s="2"/>
      <c r="C23" s="105"/>
      <c r="D23" s="2"/>
      <c r="E23" s="5" t="s">
        <v>68</v>
      </c>
      <c r="F23" s="5" t="s">
        <v>96</v>
      </c>
      <c r="G23" s="5" t="s">
        <v>97</v>
      </c>
      <c r="H23" s="2"/>
      <c r="I23" s="5" t="s">
        <v>68</v>
      </c>
      <c r="J23" s="5" t="s">
        <v>96</v>
      </c>
      <c r="K23" s="5" t="s">
        <v>97</v>
      </c>
      <c r="L23" s="2"/>
      <c r="M23" s="5" t="s">
        <v>68</v>
      </c>
      <c r="N23" s="5" t="s">
        <v>96</v>
      </c>
      <c r="O23" s="5" t="s">
        <v>97</v>
      </c>
      <c r="P23" s="2"/>
      <c r="Q23" s="5" t="s">
        <v>68</v>
      </c>
      <c r="R23" s="5" t="s">
        <v>96</v>
      </c>
      <c r="S23" s="5" t="s">
        <v>97</v>
      </c>
      <c r="T23" s="2"/>
      <c r="U23" s="233"/>
    </row>
    <row r="24" spans="1:21" ht="16" customHeight="1">
      <c r="A24" s="2"/>
      <c r="B24" s="2"/>
      <c r="C24" s="105"/>
      <c r="D24" s="2"/>
      <c r="E24" s="141"/>
      <c r="F24" s="141"/>
      <c r="G24" s="141"/>
      <c r="H24" s="129"/>
      <c r="I24" s="141"/>
      <c r="J24" s="141"/>
      <c r="K24" s="141"/>
      <c r="L24" s="129"/>
      <c r="M24" s="141"/>
      <c r="N24" s="141"/>
      <c r="O24" s="141"/>
      <c r="P24" s="129"/>
      <c r="Q24" s="141"/>
      <c r="R24" s="141"/>
      <c r="S24" s="141"/>
      <c r="T24" s="2"/>
      <c r="U24" s="233"/>
    </row>
    <row r="25" spans="1:21" ht="16" customHeight="1">
      <c r="A25" s="29" t="s">
        <v>10</v>
      </c>
      <c r="B25" s="29" t="s">
        <v>93</v>
      </c>
      <c r="C25" s="101">
        <f t="shared" si="0"/>
        <v>2352427</v>
      </c>
      <c r="D25" s="2"/>
      <c r="E25" s="152">
        <v>52807</v>
      </c>
      <c r="F25" s="152">
        <v>65769</v>
      </c>
      <c r="G25" s="152">
        <v>42417</v>
      </c>
      <c r="H25" s="10"/>
      <c r="I25" s="152">
        <v>1112313</v>
      </c>
      <c r="J25" s="152">
        <v>313431</v>
      </c>
      <c r="K25" s="152">
        <v>183790</v>
      </c>
      <c r="L25" s="10"/>
      <c r="M25" s="152">
        <v>1114153</v>
      </c>
      <c r="N25" s="152">
        <v>313314</v>
      </c>
      <c r="O25" s="152">
        <v>183631</v>
      </c>
      <c r="P25" s="10"/>
      <c r="Q25" s="152">
        <v>73154</v>
      </c>
      <c r="R25" s="152">
        <v>392534</v>
      </c>
      <c r="S25" s="152">
        <v>227412</v>
      </c>
      <c r="T25" s="2"/>
      <c r="U25" s="233"/>
    </row>
    <row r="26" spans="1:21" ht="16" customHeight="1">
      <c r="A26" s="22" t="s">
        <v>13</v>
      </c>
      <c r="B26" s="22" t="s">
        <v>93</v>
      </c>
      <c r="C26" s="101">
        <f t="shared" si="0"/>
        <v>2378614</v>
      </c>
      <c r="D26" s="2"/>
      <c r="E26" s="152">
        <v>53024</v>
      </c>
      <c r="F26" s="152">
        <v>55372</v>
      </c>
      <c r="G26" s="152">
        <v>32578</v>
      </c>
      <c r="H26" s="10"/>
      <c r="I26" s="152">
        <v>1123163</v>
      </c>
      <c r="J26" s="152">
        <v>305154</v>
      </c>
      <c r="K26" s="152">
        <v>176149</v>
      </c>
      <c r="L26" s="10"/>
      <c r="M26" s="152">
        <v>1126695</v>
      </c>
      <c r="N26" s="152">
        <v>305911</v>
      </c>
      <c r="O26" s="152">
        <v>176709</v>
      </c>
      <c r="P26" s="10"/>
      <c r="Q26" s="152">
        <v>75732</v>
      </c>
      <c r="R26" s="152">
        <v>397248</v>
      </c>
      <c r="S26" s="152">
        <v>221697</v>
      </c>
      <c r="T26" s="2"/>
      <c r="U26" s="233"/>
    </row>
    <row r="27" spans="1:21" ht="16" customHeight="1">
      <c r="A27" s="22" t="s">
        <v>14</v>
      </c>
      <c r="B27" s="22" t="s">
        <v>93</v>
      </c>
      <c r="C27" s="101">
        <f t="shared" si="0"/>
        <v>1737691</v>
      </c>
      <c r="D27" s="2"/>
      <c r="E27" s="152">
        <v>8768</v>
      </c>
      <c r="F27" s="152">
        <v>121854</v>
      </c>
      <c r="G27" s="152">
        <v>89008</v>
      </c>
      <c r="H27" s="10"/>
      <c r="I27" s="152">
        <v>826339</v>
      </c>
      <c r="J27" s="152">
        <v>245885</v>
      </c>
      <c r="K27" s="152">
        <v>162110</v>
      </c>
      <c r="L27" s="10"/>
      <c r="M27" s="152">
        <v>827549</v>
      </c>
      <c r="N27" s="152">
        <v>245735</v>
      </c>
      <c r="O27" s="152">
        <v>162085</v>
      </c>
      <c r="P27" s="10"/>
      <c r="Q27" s="152">
        <v>75035</v>
      </c>
      <c r="R27" s="152">
        <v>401793</v>
      </c>
      <c r="S27" s="152">
        <v>271233</v>
      </c>
      <c r="T27" s="2"/>
      <c r="U27" s="233"/>
    </row>
    <row r="28" spans="1:21" ht="16" customHeight="1">
      <c r="A28" s="22" t="s">
        <v>15</v>
      </c>
      <c r="B28" s="22" t="s">
        <v>93</v>
      </c>
      <c r="C28" s="101">
        <f t="shared" si="0"/>
        <v>1729099</v>
      </c>
      <c r="D28" s="2"/>
      <c r="E28" s="152">
        <v>14805</v>
      </c>
      <c r="F28" s="152">
        <v>102057</v>
      </c>
      <c r="G28" s="152">
        <v>73746</v>
      </c>
      <c r="H28" s="10"/>
      <c r="I28" s="152">
        <v>820076</v>
      </c>
      <c r="J28" s="152">
        <v>241065</v>
      </c>
      <c r="K28" s="152">
        <v>152496</v>
      </c>
      <c r="L28" s="10"/>
      <c r="M28" s="152">
        <v>823479</v>
      </c>
      <c r="N28" s="152">
        <v>242243</v>
      </c>
      <c r="O28" s="152">
        <v>153706</v>
      </c>
      <c r="P28" s="10"/>
      <c r="Q28" s="152">
        <v>70739</v>
      </c>
      <c r="R28" s="152">
        <v>377045</v>
      </c>
      <c r="S28" s="152">
        <v>237966</v>
      </c>
      <c r="T28" s="2"/>
      <c r="U28" s="233"/>
    </row>
    <row r="29" spans="1:21" ht="16" customHeight="1">
      <c r="A29" s="22" t="s">
        <v>16</v>
      </c>
      <c r="B29" s="22" t="s">
        <v>93</v>
      </c>
      <c r="C29" s="101">
        <f t="shared" si="0"/>
        <v>2434378</v>
      </c>
      <c r="D29" s="2"/>
      <c r="E29" s="152">
        <v>74902</v>
      </c>
      <c r="F29" s="152">
        <v>55588</v>
      </c>
      <c r="G29" s="152">
        <v>32008</v>
      </c>
      <c r="H29" s="10"/>
      <c r="I29" s="158">
        <v>1140508</v>
      </c>
      <c r="J29" s="158">
        <v>327435</v>
      </c>
      <c r="K29" s="158">
        <v>193976</v>
      </c>
      <c r="L29" s="10"/>
      <c r="M29" s="152">
        <v>1143934</v>
      </c>
      <c r="N29" s="152">
        <v>327581</v>
      </c>
      <c r="O29" s="152">
        <v>194382</v>
      </c>
      <c r="P29" s="10"/>
      <c r="Q29" s="152">
        <v>75034</v>
      </c>
      <c r="R29" s="152">
        <v>412586</v>
      </c>
      <c r="S29" s="152">
        <v>236791</v>
      </c>
      <c r="T29" s="2"/>
      <c r="U29" s="233"/>
    </row>
    <row r="30" spans="1:21" ht="16" customHeight="1">
      <c r="A30" s="22" t="s">
        <v>17</v>
      </c>
      <c r="B30" s="22" t="s">
        <v>93</v>
      </c>
      <c r="C30" s="101">
        <f t="shared" si="0"/>
        <v>2031106</v>
      </c>
      <c r="D30" s="2"/>
      <c r="E30" s="152">
        <v>91265</v>
      </c>
      <c r="F30" s="152">
        <v>45617</v>
      </c>
      <c r="G30" s="152">
        <v>22474</v>
      </c>
      <c r="H30" s="10"/>
      <c r="I30" s="152">
        <v>939724</v>
      </c>
      <c r="J30" s="152">
        <v>269964</v>
      </c>
      <c r="K30" s="152">
        <v>157056</v>
      </c>
      <c r="L30" s="10"/>
      <c r="M30" s="152">
        <v>943247</v>
      </c>
      <c r="N30" s="152">
        <v>269634</v>
      </c>
      <c r="O30" s="152">
        <v>157327</v>
      </c>
      <c r="P30" s="10"/>
      <c r="Q30" s="152">
        <v>56870</v>
      </c>
      <c r="R30" s="152">
        <v>300168</v>
      </c>
      <c r="S30" s="152">
        <v>167938</v>
      </c>
      <c r="T30" s="2"/>
      <c r="U30" s="233"/>
    </row>
    <row r="31" spans="1:21" ht="16" customHeight="1">
      <c r="A31" s="22" t="s">
        <v>18</v>
      </c>
      <c r="B31" s="22" t="s">
        <v>93</v>
      </c>
      <c r="C31" s="101">
        <f t="shared" si="0"/>
        <v>2098857</v>
      </c>
      <c r="D31" s="2"/>
      <c r="E31" s="152">
        <v>80725</v>
      </c>
      <c r="F31" s="152">
        <v>47673</v>
      </c>
      <c r="G31" s="152">
        <v>24474</v>
      </c>
      <c r="H31" s="10"/>
      <c r="I31" s="152">
        <v>977714</v>
      </c>
      <c r="J31" s="152">
        <v>287530</v>
      </c>
      <c r="K31" s="152">
        <v>169720</v>
      </c>
      <c r="L31" s="10"/>
      <c r="M31" s="152">
        <v>982867</v>
      </c>
      <c r="N31" s="152">
        <v>288471</v>
      </c>
      <c r="O31" s="152">
        <v>170737</v>
      </c>
      <c r="P31" s="10"/>
      <c r="Q31" s="152">
        <v>57551</v>
      </c>
      <c r="R31" s="152">
        <v>314911</v>
      </c>
      <c r="S31" s="152">
        <v>176511</v>
      </c>
      <c r="T31" s="2"/>
      <c r="U31" s="233"/>
    </row>
    <row r="32" spans="1:21" ht="16" customHeight="1">
      <c r="A32" s="22" t="s">
        <v>19</v>
      </c>
      <c r="B32" s="22" t="s">
        <v>93</v>
      </c>
      <c r="C32" s="101">
        <f t="shared" si="0"/>
        <v>1917406</v>
      </c>
      <c r="D32" s="2"/>
      <c r="E32" s="152">
        <v>50248</v>
      </c>
      <c r="F32" s="152">
        <v>56474</v>
      </c>
      <c r="G32" s="152">
        <v>33639</v>
      </c>
      <c r="H32" s="10"/>
      <c r="I32" s="152">
        <v>906318</v>
      </c>
      <c r="J32" s="152">
        <v>251957</v>
      </c>
      <c r="K32" s="152">
        <v>149183</v>
      </c>
      <c r="L32" s="10"/>
      <c r="M32" s="152">
        <v>910271</v>
      </c>
      <c r="N32" s="152">
        <v>251273</v>
      </c>
      <c r="O32" s="152">
        <v>148861</v>
      </c>
      <c r="P32" s="10"/>
      <c r="Q32" s="152">
        <v>50569</v>
      </c>
      <c r="R32" s="152">
        <v>250849</v>
      </c>
      <c r="S32" s="152">
        <v>139969</v>
      </c>
      <c r="T32" s="2"/>
      <c r="U32" s="233"/>
    </row>
    <row r="33" spans="1:21" ht="16" customHeight="1">
      <c r="A33" s="22" t="s">
        <v>20</v>
      </c>
      <c r="B33" s="22" t="s">
        <v>93</v>
      </c>
      <c r="C33" s="101">
        <f t="shared" si="0"/>
        <v>2112304</v>
      </c>
      <c r="D33" s="2"/>
      <c r="E33" s="152">
        <v>75474</v>
      </c>
      <c r="F33" s="152">
        <v>40727</v>
      </c>
      <c r="G33" s="152">
        <v>18420</v>
      </c>
      <c r="H33" s="10"/>
      <c r="I33" s="152">
        <v>977015</v>
      </c>
      <c r="J33" s="152">
        <v>298643</v>
      </c>
      <c r="K33" s="152">
        <v>186397</v>
      </c>
      <c r="L33" s="10"/>
      <c r="M33" s="152">
        <v>986663</v>
      </c>
      <c r="N33" s="152">
        <v>300881</v>
      </c>
      <c r="O33" s="152">
        <v>188046</v>
      </c>
      <c r="P33" s="10"/>
      <c r="Q33" s="152">
        <v>73152</v>
      </c>
      <c r="R33" s="152">
        <v>412508</v>
      </c>
      <c r="S33" s="152">
        <v>259772</v>
      </c>
      <c r="T33" s="2"/>
      <c r="U33" s="233"/>
    </row>
    <row r="34" spans="1:21" ht="16" customHeight="1">
      <c r="A34" s="22" t="s">
        <v>21</v>
      </c>
      <c r="B34" s="22" t="s">
        <v>93</v>
      </c>
      <c r="C34" s="101">
        <f t="shared" si="0"/>
        <v>2302707</v>
      </c>
      <c r="D34" s="2"/>
      <c r="E34" s="152">
        <v>23037</v>
      </c>
      <c r="F34" s="152">
        <v>133796</v>
      </c>
      <c r="G34" s="152">
        <v>106795</v>
      </c>
      <c r="H34" s="10"/>
      <c r="I34" s="152">
        <v>1091055</v>
      </c>
      <c r="J34" s="152">
        <v>339771</v>
      </c>
      <c r="K34" s="152">
        <v>214743</v>
      </c>
      <c r="L34" s="10"/>
      <c r="M34" s="152">
        <v>1101501</v>
      </c>
      <c r="N34" s="152">
        <v>342723</v>
      </c>
      <c r="O34" s="152">
        <v>216717</v>
      </c>
      <c r="P34" s="10"/>
      <c r="Q34" s="152">
        <v>87114</v>
      </c>
      <c r="R34" s="152">
        <v>527036</v>
      </c>
      <c r="S34" s="152">
        <v>346289</v>
      </c>
      <c r="T34" s="2"/>
      <c r="U34" s="233"/>
    </row>
    <row r="35" spans="1:21" ht="16" customHeight="1">
      <c r="A35" s="22" t="s">
        <v>22</v>
      </c>
      <c r="B35" s="22" t="s">
        <v>93</v>
      </c>
      <c r="C35" s="101">
        <f t="shared" si="0"/>
        <v>2435421</v>
      </c>
      <c r="D35" s="2"/>
      <c r="E35" s="152">
        <v>31361</v>
      </c>
      <c r="F35" s="152">
        <v>86475</v>
      </c>
      <c r="G35" s="152">
        <v>63313</v>
      </c>
      <c r="H35" s="10"/>
      <c r="I35" s="152">
        <v>1149505</v>
      </c>
      <c r="J35" s="152">
        <v>354702</v>
      </c>
      <c r="K35" s="152">
        <v>226416</v>
      </c>
      <c r="L35" s="10"/>
      <c r="M35" s="152">
        <v>1152239</v>
      </c>
      <c r="N35" s="152">
        <v>353146</v>
      </c>
      <c r="O35" s="152">
        <v>225335</v>
      </c>
      <c r="P35" s="10"/>
      <c r="Q35" s="152">
        <v>102316</v>
      </c>
      <c r="R35" s="152">
        <v>652630</v>
      </c>
      <c r="S35" s="152">
        <v>463659</v>
      </c>
      <c r="T35" s="2"/>
      <c r="U35" s="233"/>
    </row>
    <row r="36" spans="1:21" ht="16" customHeight="1">
      <c r="A36" s="22" t="s">
        <v>23</v>
      </c>
      <c r="B36" s="22" t="s">
        <v>93</v>
      </c>
      <c r="C36" s="101">
        <f t="shared" si="0"/>
        <v>2577521</v>
      </c>
      <c r="D36" s="2"/>
      <c r="E36" s="152">
        <v>81764</v>
      </c>
      <c r="F36" s="152">
        <v>51992</v>
      </c>
      <c r="G36" s="152">
        <v>29018</v>
      </c>
      <c r="H36" s="10"/>
      <c r="I36" s="152">
        <v>1194818</v>
      </c>
      <c r="J36" s="152">
        <v>363274</v>
      </c>
      <c r="K36" s="152">
        <v>229778</v>
      </c>
      <c r="L36" s="10"/>
      <c r="M36" s="152">
        <v>1198920</v>
      </c>
      <c r="N36" s="152">
        <v>361622</v>
      </c>
      <c r="O36" s="152">
        <v>228318</v>
      </c>
      <c r="P36" s="10"/>
      <c r="Q36" s="152">
        <v>102019</v>
      </c>
      <c r="R36" s="152">
        <v>631316</v>
      </c>
      <c r="S36" s="152">
        <v>432548</v>
      </c>
      <c r="T36" s="2"/>
      <c r="U36" s="233"/>
    </row>
    <row r="37" spans="1:21" ht="16" customHeight="1">
      <c r="A37" s="22" t="s">
        <v>24</v>
      </c>
      <c r="B37" s="22" t="s">
        <v>93</v>
      </c>
      <c r="C37" s="101">
        <f t="shared" si="0"/>
        <v>2509778</v>
      </c>
      <c r="D37" s="2"/>
      <c r="E37" s="152">
        <v>37258</v>
      </c>
      <c r="F37" s="152">
        <v>82226</v>
      </c>
      <c r="G37" s="152">
        <v>58563</v>
      </c>
      <c r="H37" s="10"/>
      <c r="I37" s="152">
        <v>1186208</v>
      </c>
      <c r="J37" s="152">
        <v>384250</v>
      </c>
      <c r="K37" s="152">
        <v>240580</v>
      </c>
      <c r="L37" s="10"/>
      <c r="M37" s="152">
        <v>1190486</v>
      </c>
      <c r="N37" s="152">
        <v>384410</v>
      </c>
      <c r="O37" s="152">
        <v>240002</v>
      </c>
      <c r="P37" s="10"/>
      <c r="Q37" s="152">
        <v>95826</v>
      </c>
      <c r="R37" s="152">
        <v>617139</v>
      </c>
      <c r="S37" s="152">
        <v>414164</v>
      </c>
      <c r="T37" s="2"/>
      <c r="U37" s="233"/>
    </row>
    <row r="38" spans="1:21" ht="16" customHeight="1">
      <c r="A38" s="22" t="s">
        <v>25</v>
      </c>
      <c r="B38" s="22" t="s">
        <v>93</v>
      </c>
      <c r="C38" s="101">
        <f t="shared" si="0"/>
        <v>2213892</v>
      </c>
      <c r="D38" s="2"/>
      <c r="E38" s="152">
        <v>36724</v>
      </c>
      <c r="F38" s="152">
        <v>68013</v>
      </c>
      <c r="G38" s="152">
        <v>44740</v>
      </c>
      <c r="H38" s="10"/>
      <c r="I38" s="152">
        <v>1041699</v>
      </c>
      <c r="J38" s="152">
        <v>327658</v>
      </c>
      <c r="K38" s="152">
        <v>206551</v>
      </c>
      <c r="L38" s="10"/>
      <c r="M38" s="152">
        <v>1043269</v>
      </c>
      <c r="N38" s="152">
        <v>326832</v>
      </c>
      <c r="O38" s="152">
        <v>205188</v>
      </c>
      <c r="P38" s="10"/>
      <c r="Q38" s="152">
        <v>92200</v>
      </c>
      <c r="R38" s="152">
        <v>578812</v>
      </c>
      <c r="S38" s="152">
        <v>392592</v>
      </c>
      <c r="T38" s="2"/>
      <c r="U38" s="233"/>
    </row>
    <row r="39" spans="1:21" ht="16" customHeight="1">
      <c r="A39" s="22" t="s">
        <v>26</v>
      </c>
      <c r="B39" s="22" t="s">
        <v>93</v>
      </c>
      <c r="C39" s="101">
        <f t="shared" si="0"/>
        <v>2185811</v>
      </c>
      <c r="D39" s="2"/>
      <c r="E39" s="152">
        <v>28651</v>
      </c>
      <c r="F39" s="152">
        <v>87173</v>
      </c>
      <c r="G39" s="152">
        <v>63335</v>
      </c>
      <c r="H39" s="10"/>
      <c r="I39" s="152">
        <v>1032688</v>
      </c>
      <c r="J39" s="152">
        <v>329175</v>
      </c>
      <c r="K39" s="152">
        <v>207497</v>
      </c>
      <c r="L39" s="10"/>
      <c r="M39" s="152">
        <v>1035616</v>
      </c>
      <c r="N39" s="152">
        <v>329196</v>
      </c>
      <c r="O39" s="152">
        <v>206494</v>
      </c>
      <c r="P39" s="10"/>
      <c r="Q39" s="152">
        <v>88856</v>
      </c>
      <c r="R39" s="152">
        <v>556530</v>
      </c>
      <c r="S39" s="152">
        <v>377242</v>
      </c>
      <c r="T39" s="2"/>
      <c r="U39" s="233"/>
    </row>
    <row r="40" spans="1:21" ht="16" customHeight="1">
      <c r="A40" s="22" t="s">
        <v>27</v>
      </c>
      <c r="B40" s="22" t="s">
        <v>93</v>
      </c>
      <c r="C40" s="101">
        <f t="shared" si="0"/>
        <v>2348065</v>
      </c>
      <c r="D40" s="2"/>
      <c r="E40" s="152">
        <v>34121</v>
      </c>
      <c r="F40" s="152">
        <v>78856</v>
      </c>
      <c r="G40" s="152">
        <v>55111</v>
      </c>
      <c r="H40" s="10"/>
      <c r="I40" s="152">
        <v>1107580</v>
      </c>
      <c r="J40" s="152">
        <v>352188</v>
      </c>
      <c r="K40" s="152">
        <v>219394</v>
      </c>
      <c r="L40" s="10"/>
      <c r="M40" s="152">
        <v>1110495</v>
      </c>
      <c r="N40" s="152">
        <v>351559</v>
      </c>
      <c r="O40" s="152">
        <v>218533</v>
      </c>
      <c r="P40" s="10"/>
      <c r="Q40" s="152">
        <v>95869</v>
      </c>
      <c r="R40" s="152">
        <v>607365</v>
      </c>
      <c r="S40" s="152">
        <v>400685</v>
      </c>
      <c r="T40" s="2"/>
      <c r="U40" s="233"/>
    </row>
    <row r="41" spans="1:21" ht="16" customHeight="1">
      <c r="A41" s="22" t="s">
        <v>28</v>
      </c>
      <c r="B41" s="22" t="s">
        <v>93</v>
      </c>
      <c r="C41" s="101">
        <f t="shared" si="0"/>
        <v>1907813</v>
      </c>
      <c r="D41" s="2"/>
      <c r="E41" s="152">
        <v>40574</v>
      </c>
      <c r="F41" s="152">
        <v>59406</v>
      </c>
      <c r="G41" s="152">
        <v>36358</v>
      </c>
      <c r="H41" s="10"/>
      <c r="I41" s="152">
        <v>893483</v>
      </c>
      <c r="J41" s="152">
        <v>273701</v>
      </c>
      <c r="K41" s="152">
        <v>171714</v>
      </c>
      <c r="L41" s="10"/>
      <c r="M41" s="152">
        <v>898744</v>
      </c>
      <c r="N41" s="152">
        <v>274660</v>
      </c>
      <c r="O41" s="152">
        <v>172084</v>
      </c>
      <c r="P41" s="10"/>
      <c r="Q41" s="152">
        <v>75012</v>
      </c>
      <c r="R41" s="152">
        <v>444826</v>
      </c>
      <c r="S41" s="152">
        <v>296127</v>
      </c>
      <c r="T41" s="2"/>
      <c r="U41" s="233"/>
    </row>
    <row r="42" spans="1:21" ht="16" customHeight="1">
      <c r="A42" s="2"/>
      <c r="B42" s="2"/>
      <c r="C42" s="105"/>
      <c r="D42" s="2"/>
      <c r="E42" s="129"/>
      <c r="F42" s="129"/>
      <c r="G42" s="129"/>
      <c r="H42" s="129"/>
      <c r="I42" s="129"/>
      <c r="J42" s="129"/>
      <c r="K42" s="129"/>
      <c r="L42" s="129"/>
      <c r="M42" s="129"/>
      <c r="N42" s="129"/>
      <c r="O42" s="129"/>
      <c r="P42" s="129"/>
      <c r="Q42" s="129"/>
      <c r="R42" s="129"/>
      <c r="S42" s="129"/>
      <c r="T42" s="2"/>
      <c r="U42" s="233"/>
    </row>
    <row r="43" spans="1:21" ht="16" customHeight="1">
      <c r="A43" s="2"/>
      <c r="B43" s="2"/>
      <c r="C43" s="105"/>
      <c r="D43" s="2"/>
      <c r="E43" s="298" t="s">
        <v>105</v>
      </c>
      <c r="F43" s="298"/>
      <c r="G43" s="298"/>
      <c r="H43" s="2"/>
      <c r="I43" s="298" t="s">
        <v>106</v>
      </c>
      <c r="J43" s="298"/>
      <c r="K43" s="298"/>
      <c r="L43" s="2"/>
      <c r="M43" s="298" t="s">
        <v>107</v>
      </c>
      <c r="N43" s="298"/>
      <c r="O43" s="298"/>
      <c r="P43" s="2"/>
      <c r="Q43" s="298" t="s">
        <v>108</v>
      </c>
      <c r="R43" s="298"/>
      <c r="S43" s="298"/>
      <c r="T43" s="2"/>
      <c r="U43" s="233"/>
    </row>
    <row r="44" spans="1:21" ht="16" customHeight="1">
      <c r="A44" s="2"/>
      <c r="B44" s="2"/>
      <c r="C44" s="105"/>
      <c r="D44" s="2"/>
      <c r="E44" s="5" t="s">
        <v>68</v>
      </c>
      <c r="F44" s="5" t="s">
        <v>96</v>
      </c>
      <c r="G44" s="5" t="s">
        <v>97</v>
      </c>
      <c r="H44" s="2"/>
      <c r="I44" s="5" t="s">
        <v>68</v>
      </c>
      <c r="J44" s="5" t="s">
        <v>96</v>
      </c>
      <c r="K44" s="5" t="s">
        <v>97</v>
      </c>
      <c r="L44" s="2"/>
      <c r="M44" s="5" t="s">
        <v>68</v>
      </c>
      <c r="N44" s="5" t="s">
        <v>96</v>
      </c>
      <c r="O44" s="5" t="s">
        <v>97</v>
      </c>
      <c r="P44" s="2"/>
      <c r="Q44" s="5" t="s">
        <v>68</v>
      </c>
      <c r="R44" s="5" t="s">
        <v>96</v>
      </c>
      <c r="S44" s="5" t="s">
        <v>97</v>
      </c>
      <c r="T44" s="2"/>
      <c r="U44" s="233"/>
    </row>
    <row r="45" spans="1:21" ht="16" customHeight="1">
      <c r="A45" s="2"/>
      <c r="B45" s="2"/>
      <c r="C45" s="105"/>
      <c r="D45" s="2"/>
      <c r="E45" s="129"/>
      <c r="F45" s="129"/>
      <c r="G45" s="129"/>
      <c r="H45" s="129"/>
      <c r="I45" s="129"/>
      <c r="J45" s="129"/>
      <c r="K45" s="129"/>
      <c r="L45" s="129"/>
      <c r="M45" s="129"/>
      <c r="N45" s="129"/>
      <c r="O45" s="129"/>
      <c r="P45" s="129"/>
      <c r="Q45" s="129"/>
      <c r="R45" s="129"/>
      <c r="S45" s="129"/>
      <c r="T45" s="2"/>
      <c r="U45" s="233"/>
    </row>
    <row r="46" spans="1:21" ht="16" customHeight="1">
      <c r="A46" s="29" t="s">
        <v>10</v>
      </c>
      <c r="B46" s="29" t="s">
        <v>93</v>
      </c>
      <c r="C46" s="102">
        <f t="shared" si="0"/>
        <v>2352427</v>
      </c>
      <c r="D46" s="2"/>
      <c r="E46" s="152">
        <v>52807</v>
      </c>
      <c r="F46" s="152">
        <v>33701</v>
      </c>
      <c r="G46" s="152">
        <v>11506</v>
      </c>
      <c r="H46" s="10"/>
      <c r="I46" s="152">
        <v>1116042</v>
      </c>
      <c r="J46" s="152">
        <v>467382</v>
      </c>
      <c r="K46" s="152">
        <v>259922</v>
      </c>
      <c r="L46" s="10"/>
      <c r="M46" s="152">
        <v>1110424</v>
      </c>
      <c r="N46" s="152">
        <v>468768</v>
      </c>
      <c r="O46" s="152">
        <v>260280</v>
      </c>
      <c r="P46" s="10"/>
      <c r="Q46" s="152">
        <v>73154</v>
      </c>
      <c r="R46" s="152">
        <v>537760</v>
      </c>
      <c r="S46" s="152">
        <v>300794</v>
      </c>
      <c r="T46" s="2"/>
      <c r="U46" s="233"/>
    </row>
    <row r="47" spans="1:21" ht="16" customHeight="1">
      <c r="A47" s="22" t="s">
        <v>13</v>
      </c>
      <c r="B47" s="22" t="s">
        <v>93</v>
      </c>
      <c r="C47" s="102">
        <f t="shared" si="0"/>
        <v>2378614</v>
      </c>
      <c r="D47" s="2"/>
      <c r="E47" s="152">
        <v>53024</v>
      </c>
      <c r="F47" s="152">
        <v>32049</v>
      </c>
      <c r="G47" s="152">
        <v>9753</v>
      </c>
      <c r="H47" s="10"/>
      <c r="I47" s="152">
        <v>1125533</v>
      </c>
      <c r="J47" s="152">
        <v>450994</v>
      </c>
      <c r="K47" s="152">
        <v>243172</v>
      </c>
      <c r="L47" s="10"/>
      <c r="M47" s="152">
        <v>1124325</v>
      </c>
      <c r="N47" s="152">
        <v>453211</v>
      </c>
      <c r="O47" s="152">
        <v>243484</v>
      </c>
      <c r="P47" s="10"/>
      <c r="Q47" s="152">
        <v>75732</v>
      </c>
      <c r="R47" s="152">
        <v>535122</v>
      </c>
      <c r="S47" s="152">
        <v>285624</v>
      </c>
      <c r="T47" s="2"/>
      <c r="U47" s="233"/>
    </row>
    <row r="48" spans="1:21" ht="16" customHeight="1">
      <c r="A48" s="22" t="s">
        <v>14</v>
      </c>
      <c r="B48" s="22" t="s">
        <v>93</v>
      </c>
      <c r="C48" s="102">
        <f t="shared" si="0"/>
        <v>1737691</v>
      </c>
      <c r="D48" s="2"/>
      <c r="E48" s="152">
        <v>8768</v>
      </c>
      <c r="F48" s="152">
        <v>39927</v>
      </c>
      <c r="G48" s="152">
        <v>17632</v>
      </c>
      <c r="H48" s="10"/>
      <c r="I48" s="152">
        <v>826793</v>
      </c>
      <c r="J48" s="152">
        <v>389502</v>
      </c>
      <c r="K48" s="152">
        <v>256534</v>
      </c>
      <c r="L48" s="10"/>
      <c r="M48" s="152">
        <v>827095</v>
      </c>
      <c r="N48" s="152">
        <v>389875</v>
      </c>
      <c r="O48" s="152">
        <v>256107</v>
      </c>
      <c r="P48" s="10"/>
      <c r="Q48" s="152">
        <v>75035</v>
      </c>
      <c r="R48" s="152">
        <v>583287</v>
      </c>
      <c r="S48" s="152">
        <v>400732</v>
      </c>
      <c r="T48" s="2"/>
      <c r="U48" s="233"/>
    </row>
    <row r="49" spans="1:21" ht="16" customHeight="1">
      <c r="A49" s="22" t="s">
        <v>15</v>
      </c>
      <c r="B49" s="22" t="s">
        <v>93</v>
      </c>
      <c r="C49" s="102">
        <f t="shared" si="0"/>
        <v>1729099</v>
      </c>
      <c r="D49" s="2"/>
      <c r="E49" s="152">
        <v>14805</v>
      </c>
      <c r="F49" s="152">
        <v>39007</v>
      </c>
      <c r="G49" s="152">
        <v>15998</v>
      </c>
      <c r="H49" s="10"/>
      <c r="I49" s="152">
        <v>822638</v>
      </c>
      <c r="J49" s="152">
        <v>367721</v>
      </c>
      <c r="K49" s="152">
        <v>227369</v>
      </c>
      <c r="L49" s="10"/>
      <c r="M49" s="152">
        <v>820917</v>
      </c>
      <c r="N49" s="152">
        <v>370212</v>
      </c>
      <c r="O49" s="152">
        <v>227197</v>
      </c>
      <c r="P49" s="10"/>
      <c r="Q49" s="152">
        <v>70739</v>
      </c>
      <c r="R49" s="152">
        <v>529271</v>
      </c>
      <c r="S49" s="152">
        <v>334238</v>
      </c>
      <c r="T49" s="2"/>
      <c r="U49" s="233"/>
    </row>
    <row r="50" spans="1:21" ht="16" customHeight="1">
      <c r="A50" s="22" t="s">
        <v>16</v>
      </c>
      <c r="B50" s="22" t="s">
        <v>93</v>
      </c>
      <c r="C50" s="102">
        <f t="shared" si="0"/>
        <v>2434378</v>
      </c>
      <c r="D50" s="2"/>
      <c r="E50" s="152">
        <v>74902</v>
      </c>
      <c r="F50" s="152">
        <v>35064</v>
      </c>
      <c r="G50" s="152">
        <v>12438</v>
      </c>
      <c r="H50" s="10"/>
      <c r="I50" s="158">
        <v>1149254</v>
      </c>
      <c r="J50" s="158">
        <v>500267</v>
      </c>
      <c r="K50" s="158">
        <v>286958</v>
      </c>
      <c r="L50" s="10"/>
      <c r="M50" s="152">
        <v>1135188</v>
      </c>
      <c r="N50" s="152">
        <v>500934</v>
      </c>
      <c r="O50" s="152">
        <v>286517</v>
      </c>
      <c r="P50" s="10"/>
      <c r="Q50" s="152">
        <v>75034</v>
      </c>
      <c r="R50" s="152">
        <v>573194</v>
      </c>
      <c r="S50" s="152">
        <v>325216</v>
      </c>
      <c r="T50" s="2"/>
      <c r="U50" s="233"/>
    </row>
    <row r="51" spans="1:21" ht="16" customHeight="1">
      <c r="A51" s="22" t="s">
        <v>17</v>
      </c>
      <c r="B51" s="22" t="s">
        <v>93</v>
      </c>
      <c r="C51" s="102">
        <f t="shared" si="0"/>
        <v>2031106</v>
      </c>
      <c r="D51" s="2"/>
      <c r="E51" s="152">
        <v>91265</v>
      </c>
      <c r="F51" s="152">
        <v>34131</v>
      </c>
      <c r="G51" s="152">
        <v>11503</v>
      </c>
      <c r="H51" s="10"/>
      <c r="I51" s="152">
        <v>946570</v>
      </c>
      <c r="J51" s="152">
        <v>402710</v>
      </c>
      <c r="K51" s="152">
        <v>224814</v>
      </c>
      <c r="L51" s="10"/>
      <c r="M51" s="152">
        <v>936401</v>
      </c>
      <c r="N51" s="152">
        <v>403363</v>
      </c>
      <c r="O51" s="152">
        <v>224245</v>
      </c>
      <c r="P51" s="10"/>
      <c r="Q51" s="152">
        <v>56870</v>
      </c>
      <c r="R51" s="152">
        <v>409106</v>
      </c>
      <c r="S51" s="152">
        <v>223116</v>
      </c>
      <c r="T51" s="2"/>
      <c r="U51" s="233"/>
    </row>
    <row r="52" spans="1:21" ht="16" customHeight="1">
      <c r="A52" s="22" t="s">
        <v>18</v>
      </c>
      <c r="B52" s="22" t="s">
        <v>93</v>
      </c>
      <c r="C52" s="102">
        <f t="shared" si="0"/>
        <v>2098857</v>
      </c>
      <c r="D52" s="2"/>
      <c r="E52" s="152">
        <v>80725</v>
      </c>
      <c r="F52" s="152">
        <v>34260</v>
      </c>
      <c r="G52" s="152">
        <v>11704</v>
      </c>
      <c r="H52" s="10"/>
      <c r="I52" s="152">
        <v>984434</v>
      </c>
      <c r="J52" s="152">
        <v>434657</v>
      </c>
      <c r="K52" s="152">
        <v>246378</v>
      </c>
      <c r="L52" s="10"/>
      <c r="M52" s="152">
        <v>976147</v>
      </c>
      <c r="N52" s="152">
        <v>435750</v>
      </c>
      <c r="O52" s="152">
        <v>246505</v>
      </c>
      <c r="P52" s="10"/>
      <c r="Q52" s="152">
        <v>57551</v>
      </c>
      <c r="R52" s="152">
        <v>432571</v>
      </c>
      <c r="S52" s="152">
        <v>239072</v>
      </c>
      <c r="T52" s="2"/>
      <c r="U52" s="233"/>
    </row>
    <row r="53" spans="1:21" ht="16" customHeight="1">
      <c r="A53" s="22" t="s">
        <v>19</v>
      </c>
      <c r="B53" s="22" t="s">
        <v>93</v>
      </c>
      <c r="C53" s="102">
        <f t="shared" si="0"/>
        <v>1917406</v>
      </c>
      <c r="D53" s="2"/>
      <c r="E53" s="152">
        <v>50248</v>
      </c>
      <c r="F53" s="152">
        <v>31396</v>
      </c>
      <c r="G53" s="152">
        <v>9276</v>
      </c>
      <c r="H53" s="10"/>
      <c r="I53" s="152">
        <v>912896</v>
      </c>
      <c r="J53" s="152">
        <v>387023</v>
      </c>
      <c r="K53" s="152">
        <v>219142</v>
      </c>
      <c r="L53" s="10"/>
      <c r="M53" s="152">
        <v>903693</v>
      </c>
      <c r="N53" s="152">
        <v>386470</v>
      </c>
      <c r="O53" s="152">
        <v>216686</v>
      </c>
      <c r="P53" s="10"/>
      <c r="Q53" s="152">
        <v>50569</v>
      </c>
      <c r="R53" s="152">
        <v>351637</v>
      </c>
      <c r="S53" s="152">
        <v>187763</v>
      </c>
      <c r="T53" s="2"/>
      <c r="U53" s="233"/>
    </row>
    <row r="54" spans="1:21" ht="16" customHeight="1">
      <c r="A54" s="22" t="s">
        <v>20</v>
      </c>
      <c r="B54" s="22" t="s">
        <v>93</v>
      </c>
      <c r="C54" s="102">
        <f t="shared" si="0"/>
        <v>2112304</v>
      </c>
      <c r="D54" s="2"/>
      <c r="E54" s="152">
        <v>75474</v>
      </c>
      <c r="F54" s="152">
        <v>31272</v>
      </c>
      <c r="G54" s="152">
        <v>9104</v>
      </c>
      <c r="H54" s="10"/>
      <c r="I54" s="152">
        <v>982071</v>
      </c>
      <c r="J54" s="152">
        <v>449184</v>
      </c>
      <c r="K54" s="152">
        <v>272451</v>
      </c>
      <c r="L54" s="10"/>
      <c r="M54" s="152">
        <v>981607</v>
      </c>
      <c r="N54" s="152">
        <v>450752</v>
      </c>
      <c r="O54" s="152">
        <v>271741</v>
      </c>
      <c r="P54" s="10"/>
      <c r="Q54" s="152">
        <v>73152</v>
      </c>
      <c r="R54" s="152">
        <v>571980</v>
      </c>
      <c r="S54" s="152">
        <v>354076</v>
      </c>
      <c r="T54" s="2"/>
      <c r="U54" s="233"/>
    </row>
    <row r="55" spans="1:21" ht="16" customHeight="1">
      <c r="A55" s="22" t="s">
        <v>21</v>
      </c>
      <c r="B55" s="22" t="s">
        <v>93</v>
      </c>
      <c r="C55" s="102">
        <f t="shared" si="0"/>
        <v>2302707</v>
      </c>
      <c r="D55" s="2"/>
      <c r="E55" s="152">
        <v>23037</v>
      </c>
      <c r="F55" s="152">
        <v>36978</v>
      </c>
      <c r="G55" s="152">
        <v>14637</v>
      </c>
      <c r="H55" s="10"/>
      <c r="I55" s="152">
        <v>1095946</v>
      </c>
      <c r="J55" s="152">
        <v>517366</v>
      </c>
      <c r="K55" s="152">
        <v>318566</v>
      </c>
      <c r="L55" s="10"/>
      <c r="M55" s="152">
        <v>1096610</v>
      </c>
      <c r="N55" s="152">
        <v>519182</v>
      </c>
      <c r="O55" s="152">
        <v>319558</v>
      </c>
      <c r="P55" s="10"/>
      <c r="Q55" s="152">
        <v>87114</v>
      </c>
      <c r="R55" s="152">
        <v>721304</v>
      </c>
      <c r="S55" s="152">
        <v>473360</v>
      </c>
      <c r="T55" s="2"/>
      <c r="U55" s="233"/>
    </row>
    <row r="56" spans="1:21" ht="16" customHeight="1">
      <c r="A56" s="22" t="s">
        <v>22</v>
      </c>
      <c r="B56" s="22" t="s">
        <v>93</v>
      </c>
      <c r="C56" s="102">
        <f t="shared" si="0"/>
        <v>2435421</v>
      </c>
      <c r="D56" s="2"/>
      <c r="E56" s="152">
        <v>31361</v>
      </c>
      <c r="F56" s="152">
        <v>30958</v>
      </c>
      <c r="G56" s="152">
        <v>9156</v>
      </c>
      <c r="H56" s="10"/>
      <c r="I56" s="152">
        <v>1149999</v>
      </c>
      <c r="J56" s="152">
        <v>509652</v>
      </c>
      <c r="K56" s="152">
        <v>309621</v>
      </c>
      <c r="L56" s="10"/>
      <c r="M56" s="152">
        <v>1151745</v>
      </c>
      <c r="N56" s="152">
        <v>511050</v>
      </c>
      <c r="O56" s="152">
        <v>309003</v>
      </c>
      <c r="P56" s="10"/>
      <c r="Q56" s="152">
        <v>102316</v>
      </c>
      <c r="R56" s="152">
        <v>789323</v>
      </c>
      <c r="S56" s="152">
        <v>527241</v>
      </c>
      <c r="T56" s="2"/>
      <c r="U56" s="233"/>
    </row>
    <row r="57" spans="1:21" ht="16" customHeight="1">
      <c r="A57" s="22" t="s">
        <v>23</v>
      </c>
      <c r="B57" s="22" t="s">
        <v>93</v>
      </c>
      <c r="C57" s="102">
        <f t="shared" si="0"/>
        <v>2577521</v>
      </c>
      <c r="D57" s="2"/>
      <c r="E57" s="152">
        <v>81764</v>
      </c>
      <c r="F57" s="152">
        <v>34390</v>
      </c>
      <c r="G57" s="152">
        <v>11950</v>
      </c>
      <c r="H57" s="10"/>
      <c r="I57" s="152">
        <v>1198280</v>
      </c>
      <c r="J57" s="152">
        <v>549441</v>
      </c>
      <c r="K57" s="152">
        <v>342230</v>
      </c>
      <c r="L57" s="10"/>
      <c r="M57" s="152">
        <v>1195458</v>
      </c>
      <c r="N57" s="152">
        <v>548692</v>
      </c>
      <c r="O57" s="152">
        <v>340124</v>
      </c>
      <c r="P57" s="10"/>
      <c r="Q57" s="152">
        <v>102019</v>
      </c>
      <c r="R57" s="152">
        <v>852827</v>
      </c>
      <c r="S57" s="152">
        <v>582302</v>
      </c>
      <c r="T57" s="2"/>
      <c r="U57" s="233"/>
    </row>
    <row r="58" spans="1:21" ht="16" customHeight="1">
      <c r="A58" s="22" t="s">
        <v>24</v>
      </c>
      <c r="B58" s="22" t="s">
        <v>93</v>
      </c>
      <c r="C58" s="102">
        <f t="shared" si="0"/>
        <v>2509778</v>
      </c>
      <c r="D58" s="2"/>
      <c r="E58" s="152">
        <v>37258</v>
      </c>
      <c r="F58" s="152">
        <v>32302</v>
      </c>
      <c r="G58" s="152">
        <v>10336</v>
      </c>
      <c r="H58" s="10"/>
      <c r="I58" s="152">
        <v>1189353</v>
      </c>
      <c r="J58" s="152">
        <v>586590</v>
      </c>
      <c r="K58" s="152">
        <v>360809</v>
      </c>
      <c r="L58" s="10"/>
      <c r="M58" s="152">
        <v>1187341</v>
      </c>
      <c r="N58" s="152">
        <v>585935</v>
      </c>
      <c r="O58" s="152">
        <v>360042</v>
      </c>
      <c r="P58" s="10"/>
      <c r="Q58" s="152">
        <v>95826</v>
      </c>
      <c r="R58" s="152">
        <v>878320</v>
      </c>
      <c r="S58" s="152">
        <v>596706</v>
      </c>
      <c r="T58" s="2"/>
      <c r="U58" s="233"/>
    </row>
    <row r="59" spans="1:21" ht="16" customHeight="1">
      <c r="A59" s="22" t="s">
        <v>25</v>
      </c>
      <c r="B59" s="22" t="s">
        <v>93</v>
      </c>
      <c r="C59" s="102">
        <f t="shared" si="0"/>
        <v>2213892</v>
      </c>
      <c r="D59" s="2"/>
      <c r="E59" s="152">
        <v>36724</v>
      </c>
      <c r="F59" s="152">
        <v>33064</v>
      </c>
      <c r="G59" s="152">
        <v>10904</v>
      </c>
      <c r="H59" s="10"/>
      <c r="I59" s="152">
        <v>1045289</v>
      </c>
      <c r="J59" s="152">
        <v>497821</v>
      </c>
      <c r="K59" s="152">
        <v>308893</v>
      </c>
      <c r="L59" s="10"/>
      <c r="M59" s="152">
        <v>1039679</v>
      </c>
      <c r="N59" s="152">
        <v>495306</v>
      </c>
      <c r="O59" s="152">
        <v>305557</v>
      </c>
      <c r="P59" s="10"/>
      <c r="Q59" s="152">
        <v>92200</v>
      </c>
      <c r="R59" s="152">
        <v>802638</v>
      </c>
      <c r="S59" s="152">
        <v>546393</v>
      </c>
      <c r="T59" s="2"/>
      <c r="U59" s="233"/>
    </row>
    <row r="60" spans="1:21" ht="16" customHeight="1">
      <c r="A60" s="22" t="s">
        <v>26</v>
      </c>
      <c r="B60" s="22" t="s">
        <v>93</v>
      </c>
      <c r="C60" s="102">
        <f t="shared" si="0"/>
        <v>2185811</v>
      </c>
      <c r="D60" s="2"/>
      <c r="E60" s="152">
        <v>28651</v>
      </c>
      <c r="F60" s="152">
        <v>32529</v>
      </c>
      <c r="G60" s="152">
        <v>10469</v>
      </c>
      <c r="H60" s="10"/>
      <c r="I60" s="152">
        <v>1035301</v>
      </c>
      <c r="J60" s="152">
        <v>507787</v>
      </c>
      <c r="K60" s="152">
        <v>316157</v>
      </c>
      <c r="L60" s="10"/>
      <c r="M60" s="152">
        <v>1033003</v>
      </c>
      <c r="N60" s="152">
        <v>506184</v>
      </c>
      <c r="O60" s="152">
        <v>314153</v>
      </c>
      <c r="P60" s="10"/>
      <c r="Q60" s="152">
        <v>88856</v>
      </c>
      <c r="R60" s="152">
        <v>797730</v>
      </c>
      <c r="S60" s="152">
        <v>550258</v>
      </c>
      <c r="T60" s="2"/>
      <c r="U60" s="233"/>
    </row>
    <row r="61" spans="1:21" ht="16" customHeight="1">
      <c r="A61" s="22" t="s">
        <v>27</v>
      </c>
      <c r="B61" s="22" t="s">
        <v>93</v>
      </c>
      <c r="C61" s="102">
        <f t="shared" si="0"/>
        <v>2348065</v>
      </c>
      <c r="D61" s="2"/>
      <c r="E61" s="152">
        <v>34121</v>
      </c>
      <c r="F61" s="152">
        <v>34120</v>
      </c>
      <c r="G61" s="152">
        <v>11730</v>
      </c>
      <c r="H61" s="10"/>
      <c r="I61" s="152">
        <v>1110827</v>
      </c>
      <c r="J61" s="152">
        <v>532424</v>
      </c>
      <c r="K61" s="152">
        <v>323949</v>
      </c>
      <c r="L61" s="10"/>
      <c r="M61" s="152">
        <v>1107248</v>
      </c>
      <c r="N61" s="152">
        <v>531678</v>
      </c>
      <c r="O61" s="152">
        <v>323039</v>
      </c>
      <c r="P61" s="10"/>
      <c r="Q61" s="152">
        <v>95869</v>
      </c>
      <c r="R61" s="152">
        <v>846775</v>
      </c>
      <c r="S61" s="152">
        <v>563752</v>
      </c>
      <c r="T61" s="2"/>
      <c r="U61" s="233"/>
    </row>
    <row r="62" spans="1:21" ht="16" customHeight="1">
      <c r="A62" s="22" t="s">
        <v>28</v>
      </c>
      <c r="B62" s="22" t="s">
        <v>93</v>
      </c>
      <c r="C62" s="102">
        <f t="shared" si="0"/>
        <v>1907813</v>
      </c>
      <c r="D62" s="2"/>
      <c r="E62" s="152">
        <v>40574</v>
      </c>
      <c r="F62" s="152">
        <v>32528</v>
      </c>
      <c r="G62" s="152">
        <v>10387</v>
      </c>
      <c r="H62" s="10"/>
      <c r="I62" s="152">
        <v>897374</v>
      </c>
      <c r="J62" s="152">
        <v>411604</v>
      </c>
      <c r="K62" s="152">
        <v>254408</v>
      </c>
      <c r="L62" s="10"/>
      <c r="M62" s="152">
        <v>894853</v>
      </c>
      <c r="N62" s="152">
        <v>412951</v>
      </c>
      <c r="O62" s="152">
        <v>253584</v>
      </c>
      <c r="P62" s="10"/>
      <c r="Q62" s="152">
        <v>75012</v>
      </c>
      <c r="R62" s="152">
        <v>603722</v>
      </c>
      <c r="S62" s="152">
        <v>401024</v>
      </c>
      <c r="T62" s="2"/>
      <c r="U62" s="233"/>
    </row>
    <row r="63" spans="1:21" ht="16" customHeight="1">
      <c r="A63" s="2"/>
      <c r="B63" s="2"/>
      <c r="C63" s="105"/>
      <c r="D63" s="2"/>
      <c r="E63" s="129"/>
      <c r="F63" s="129"/>
      <c r="G63" s="129"/>
      <c r="H63" s="129"/>
      <c r="I63" s="129"/>
      <c r="J63" s="129"/>
      <c r="K63" s="129"/>
      <c r="L63" s="129"/>
      <c r="M63" s="129"/>
      <c r="N63" s="129"/>
      <c r="O63" s="129"/>
      <c r="P63" s="129"/>
      <c r="Q63" s="129"/>
      <c r="R63" s="129"/>
      <c r="S63" s="129"/>
      <c r="T63" s="2"/>
      <c r="U63" s="233"/>
    </row>
    <row r="64" spans="1:21" ht="16" customHeight="1">
      <c r="A64" s="2"/>
      <c r="B64" s="2"/>
      <c r="C64" s="105"/>
      <c r="D64" s="2"/>
      <c r="E64" s="297" t="s">
        <v>109</v>
      </c>
      <c r="F64" s="297"/>
      <c r="G64" s="297"/>
      <c r="H64" s="2"/>
      <c r="I64" s="297" t="s">
        <v>110</v>
      </c>
      <c r="J64" s="297"/>
      <c r="K64" s="297"/>
      <c r="L64" s="2"/>
      <c r="M64" s="297" t="s">
        <v>111</v>
      </c>
      <c r="N64" s="297"/>
      <c r="O64" s="297"/>
      <c r="P64" s="2"/>
      <c r="Q64" s="297" t="s">
        <v>112</v>
      </c>
      <c r="R64" s="297"/>
      <c r="S64" s="297"/>
      <c r="T64" s="2"/>
      <c r="U64" s="233"/>
    </row>
    <row r="65" spans="1:21" ht="16" customHeight="1">
      <c r="A65" s="2"/>
      <c r="B65" s="2"/>
      <c r="C65" s="105"/>
      <c r="D65" s="2"/>
      <c r="E65" s="5" t="s">
        <v>68</v>
      </c>
      <c r="F65" s="5" t="s">
        <v>96</v>
      </c>
      <c r="G65" s="5" t="s">
        <v>97</v>
      </c>
      <c r="H65" s="2"/>
      <c r="I65" s="5" t="s">
        <v>68</v>
      </c>
      <c r="J65" s="5" t="s">
        <v>96</v>
      </c>
      <c r="K65" s="5" t="s">
        <v>97</v>
      </c>
      <c r="L65" s="2"/>
      <c r="M65" s="5" t="s">
        <v>68</v>
      </c>
      <c r="N65" s="5" t="s">
        <v>96</v>
      </c>
      <c r="O65" s="5" t="s">
        <v>97</v>
      </c>
      <c r="P65" s="2"/>
      <c r="Q65" s="5" t="s">
        <v>68</v>
      </c>
      <c r="R65" s="5" t="s">
        <v>96</v>
      </c>
      <c r="S65" s="5" t="s">
        <v>97</v>
      </c>
      <c r="T65" s="2"/>
      <c r="U65" s="233"/>
    </row>
    <row r="66" spans="1:21" ht="16" customHeight="1">
      <c r="A66" s="2"/>
      <c r="B66" s="2"/>
      <c r="C66" s="105"/>
      <c r="D66" s="2"/>
      <c r="E66" s="129"/>
      <c r="F66" s="129"/>
      <c r="G66" s="129"/>
      <c r="H66" s="129"/>
      <c r="I66" s="129"/>
      <c r="J66" s="129"/>
      <c r="K66" s="129"/>
      <c r="L66" s="129"/>
      <c r="M66" s="129"/>
      <c r="N66" s="129"/>
      <c r="O66" s="129"/>
      <c r="P66" s="129"/>
      <c r="Q66" s="129"/>
      <c r="R66" s="129"/>
      <c r="S66" s="129"/>
      <c r="T66" s="2"/>
      <c r="U66" s="233"/>
    </row>
    <row r="67" spans="1:21" ht="16" customHeight="1">
      <c r="A67" s="29" t="s">
        <v>10</v>
      </c>
      <c r="B67" s="29" t="s">
        <v>93</v>
      </c>
      <c r="C67" s="103">
        <f t="shared" si="0"/>
        <v>1206777</v>
      </c>
      <c r="D67" s="2"/>
      <c r="E67" s="152">
        <v>149017</v>
      </c>
      <c r="F67" s="152">
        <v>33552</v>
      </c>
      <c r="G67" s="152">
        <v>11180</v>
      </c>
      <c r="H67" s="10"/>
      <c r="I67" s="152">
        <v>494397</v>
      </c>
      <c r="J67" s="152">
        <v>754787</v>
      </c>
      <c r="K67" s="152">
        <v>344060</v>
      </c>
      <c r="L67" s="10"/>
      <c r="M67" s="152">
        <v>492901</v>
      </c>
      <c r="N67" s="152">
        <v>755395</v>
      </c>
      <c r="O67" s="152">
        <v>340634</v>
      </c>
      <c r="P67" s="10"/>
      <c r="Q67" s="152">
        <v>70462</v>
      </c>
      <c r="R67" s="152">
        <v>1007993</v>
      </c>
      <c r="S67" s="152">
        <v>488050</v>
      </c>
      <c r="T67" s="2"/>
      <c r="U67" s="233"/>
    </row>
    <row r="68" spans="1:21" ht="16" customHeight="1">
      <c r="A68" s="22" t="s">
        <v>13</v>
      </c>
      <c r="B68" s="22" t="s">
        <v>93</v>
      </c>
      <c r="C68" s="103">
        <f t="shared" si="0"/>
        <v>1180525</v>
      </c>
      <c r="D68" s="2"/>
      <c r="E68" s="152">
        <v>207666</v>
      </c>
      <c r="F68" s="152">
        <v>33413</v>
      </c>
      <c r="G68" s="152">
        <v>10690</v>
      </c>
      <c r="H68" s="10"/>
      <c r="I68" s="152">
        <v>454616</v>
      </c>
      <c r="J68" s="152">
        <v>713856</v>
      </c>
      <c r="K68" s="152">
        <v>303956</v>
      </c>
      <c r="L68" s="10"/>
      <c r="M68" s="152">
        <v>454566</v>
      </c>
      <c r="N68" s="152">
        <v>718204</v>
      </c>
      <c r="O68" s="152">
        <v>302940</v>
      </c>
      <c r="P68" s="10"/>
      <c r="Q68" s="152">
        <v>63677</v>
      </c>
      <c r="R68" s="152">
        <v>969713</v>
      </c>
      <c r="S68" s="152">
        <v>422653</v>
      </c>
      <c r="T68" s="2"/>
      <c r="U68" s="233"/>
    </row>
    <row r="69" spans="1:21" ht="16" customHeight="1">
      <c r="A69" s="22" t="s">
        <v>14</v>
      </c>
      <c r="B69" s="22" t="s">
        <v>93</v>
      </c>
      <c r="C69" s="103">
        <f t="shared" ref="C69:C104" si="1">E69+I69+M69+Q69</f>
        <v>1290657</v>
      </c>
      <c r="D69" s="2"/>
      <c r="E69" s="152">
        <v>1402</v>
      </c>
      <c r="F69" s="152">
        <v>34722</v>
      </c>
      <c r="G69" s="152">
        <v>12444</v>
      </c>
      <c r="H69" s="10"/>
      <c r="I69" s="152">
        <v>585219</v>
      </c>
      <c r="J69" s="152">
        <v>689586</v>
      </c>
      <c r="K69" s="152">
        <v>401084</v>
      </c>
      <c r="L69" s="10"/>
      <c r="M69" s="152">
        <v>586187</v>
      </c>
      <c r="N69" s="152">
        <v>690689</v>
      </c>
      <c r="O69" s="152">
        <v>403737</v>
      </c>
      <c r="P69" s="10"/>
      <c r="Q69" s="152">
        <v>117849</v>
      </c>
      <c r="R69" s="152">
        <v>1378171</v>
      </c>
      <c r="S69" s="152">
        <v>894637</v>
      </c>
      <c r="T69" s="2"/>
      <c r="U69" s="233"/>
    </row>
    <row r="70" spans="1:21" ht="16" customHeight="1">
      <c r="A70" s="22" t="s">
        <v>15</v>
      </c>
      <c r="B70" s="22" t="s">
        <v>93</v>
      </c>
      <c r="C70" s="103">
        <f t="shared" si="1"/>
        <v>1002045</v>
      </c>
      <c r="D70" s="2"/>
      <c r="E70" s="152">
        <v>13425</v>
      </c>
      <c r="F70" s="152">
        <v>38286</v>
      </c>
      <c r="G70" s="152">
        <v>15280</v>
      </c>
      <c r="H70" s="10"/>
      <c r="I70" s="152">
        <v>452538</v>
      </c>
      <c r="J70" s="152">
        <v>606264</v>
      </c>
      <c r="K70" s="152">
        <v>317226</v>
      </c>
      <c r="L70" s="10"/>
      <c r="M70" s="152">
        <v>453822</v>
      </c>
      <c r="N70" s="152">
        <v>607632</v>
      </c>
      <c r="O70" s="152">
        <v>318680</v>
      </c>
      <c r="P70" s="10"/>
      <c r="Q70" s="152">
        <v>82260</v>
      </c>
      <c r="R70" s="152">
        <v>1079900</v>
      </c>
      <c r="S70" s="152">
        <v>617070</v>
      </c>
      <c r="T70" s="2"/>
      <c r="U70" s="233"/>
    </row>
    <row r="71" spans="1:21" ht="16" customHeight="1">
      <c r="A71" s="22" t="s">
        <v>16</v>
      </c>
      <c r="B71" s="22" t="s">
        <v>93</v>
      </c>
      <c r="C71" s="103">
        <f t="shared" si="1"/>
        <v>1371102</v>
      </c>
      <c r="D71" s="2"/>
      <c r="E71" s="152">
        <v>275550</v>
      </c>
      <c r="F71" s="152">
        <v>36318</v>
      </c>
      <c r="G71" s="152">
        <v>13288</v>
      </c>
      <c r="H71" s="10"/>
      <c r="I71" s="152">
        <v>513059</v>
      </c>
      <c r="J71" s="152">
        <v>839856</v>
      </c>
      <c r="K71" s="152">
        <v>409563</v>
      </c>
      <c r="L71" s="10"/>
      <c r="M71" s="152">
        <v>508067</v>
      </c>
      <c r="N71" s="152">
        <v>840822</v>
      </c>
      <c r="O71" s="152">
        <v>412041</v>
      </c>
      <c r="P71" s="10"/>
      <c r="Q71" s="152">
        <v>74426</v>
      </c>
      <c r="R71" s="152">
        <v>1135498</v>
      </c>
      <c r="S71" s="152">
        <v>594009</v>
      </c>
      <c r="T71" s="2"/>
      <c r="U71" s="233"/>
    </row>
    <row r="72" spans="1:21" ht="16" customHeight="1">
      <c r="A72" s="22" t="s">
        <v>17</v>
      </c>
      <c r="B72" s="22" t="s">
        <v>93</v>
      </c>
      <c r="C72" s="103">
        <f t="shared" si="1"/>
        <v>1116816</v>
      </c>
      <c r="D72" s="2"/>
      <c r="E72" s="152">
        <v>283483</v>
      </c>
      <c r="F72" s="152">
        <v>35664</v>
      </c>
      <c r="G72" s="152">
        <v>12514</v>
      </c>
      <c r="H72" s="10"/>
      <c r="I72" s="152">
        <v>392926</v>
      </c>
      <c r="J72" s="152">
        <v>656010</v>
      </c>
      <c r="K72" s="152">
        <v>304024</v>
      </c>
      <c r="L72" s="10"/>
      <c r="M72" s="152">
        <v>389389</v>
      </c>
      <c r="N72" s="152">
        <v>655337</v>
      </c>
      <c r="O72" s="152">
        <v>305456</v>
      </c>
      <c r="P72" s="10"/>
      <c r="Q72" s="152">
        <v>51018</v>
      </c>
      <c r="R72" s="152">
        <v>744634</v>
      </c>
      <c r="S72" s="152">
        <v>354375</v>
      </c>
      <c r="T72" s="2"/>
      <c r="U72" s="233"/>
    </row>
    <row r="73" spans="1:21" ht="16" customHeight="1">
      <c r="A73" s="22" t="s">
        <v>18</v>
      </c>
      <c r="B73" s="22" t="s">
        <v>93</v>
      </c>
      <c r="C73" s="103">
        <f t="shared" si="1"/>
        <v>1090300</v>
      </c>
      <c r="D73" s="2"/>
      <c r="E73" s="152">
        <v>260992</v>
      </c>
      <c r="F73" s="152">
        <v>35440</v>
      </c>
      <c r="G73" s="152">
        <v>12444</v>
      </c>
      <c r="H73" s="10"/>
      <c r="I73" s="152">
        <v>392677</v>
      </c>
      <c r="J73" s="152">
        <v>699910</v>
      </c>
      <c r="K73" s="152">
        <v>336622</v>
      </c>
      <c r="L73" s="10"/>
      <c r="M73" s="152">
        <v>389105</v>
      </c>
      <c r="N73" s="152">
        <v>703796</v>
      </c>
      <c r="O73" s="152">
        <v>339346</v>
      </c>
      <c r="P73" s="10"/>
      <c r="Q73" s="152">
        <v>47526</v>
      </c>
      <c r="R73" s="152">
        <v>766756</v>
      </c>
      <c r="S73" s="152">
        <v>372710</v>
      </c>
      <c r="T73" s="2"/>
      <c r="U73" s="233"/>
    </row>
    <row r="74" spans="1:21" ht="16" customHeight="1">
      <c r="A74" s="22" t="s">
        <v>19</v>
      </c>
      <c r="B74" s="22" t="s">
        <v>93</v>
      </c>
      <c r="C74" s="103">
        <f t="shared" si="1"/>
        <v>983410</v>
      </c>
      <c r="D74" s="2"/>
      <c r="E74" s="152">
        <v>187251</v>
      </c>
      <c r="F74" s="152">
        <v>32446</v>
      </c>
      <c r="G74" s="152">
        <v>9923</v>
      </c>
      <c r="H74" s="10"/>
      <c r="I74" s="152">
        <v>379880</v>
      </c>
      <c r="J74" s="152">
        <v>610451</v>
      </c>
      <c r="K74" s="152">
        <v>286876</v>
      </c>
      <c r="L74" s="10"/>
      <c r="M74" s="152">
        <v>374588</v>
      </c>
      <c r="N74" s="152">
        <v>608933</v>
      </c>
      <c r="O74" s="152">
        <v>284784</v>
      </c>
      <c r="P74" s="10"/>
      <c r="Q74" s="152">
        <v>41691</v>
      </c>
      <c r="R74" s="152">
        <v>602581</v>
      </c>
      <c r="S74" s="152">
        <v>269233</v>
      </c>
      <c r="T74" s="2"/>
      <c r="U74" s="233"/>
    </row>
    <row r="75" spans="1:21" ht="16" customHeight="1">
      <c r="A75" s="22" t="s">
        <v>20</v>
      </c>
      <c r="B75" s="22" t="s">
        <v>93</v>
      </c>
      <c r="C75" s="103">
        <f t="shared" si="1"/>
        <v>1268745</v>
      </c>
      <c r="D75" s="2"/>
      <c r="E75" s="152">
        <v>276395</v>
      </c>
      <c r="F75" s="152">
        <v>31913</v>
      </c>
      <c r="G75" s="152">
        <v>9445</v>
      </c>
      <c r="H75" s="10"/>
      <c r="I75" s="152">
        <v>459459</v>
      </c>
      <c r="J75" s="152">
        <v>749862</v>
      </c>
      <c r="K75" s="152">
        <v>390513</v>
      </c>
      <c r="L75" s="10"/>
      <c r="M75" s="152">
        <v>459412</v>
      </c>
      <c r="N75" s="152">
        <v>757418</v>
      </c>
      <c r="O75" s="152">
        <v>394920</v>
      </c>
      <c r="P75" s="10"/>
      <c r="Q75" s="152">
        <v>73479</v>
      </c>
      <c r="R75" s="152">
        <v>1131801</v>
      </c>
      <c r="S75" s="152">
        <v>656503</v>
      </c>
      <c r="T75" s="2"/>
      <c r="U75" s="233"/>
    </row>
    <row r="76" spans="1:21" ht="16" customHeight="1">
      <c r="A76" s="22" t="s">
        <v>21</v>
      </c>
      <c r="B76" s="22" t="s">
        <v>93</v>
      </c>
      <c r="C76" s="103">
        <f t="shared" si="1"/>
        <v>1117779</v>
      </c>
      <c r="D76" s="2"/>
      <c r="E76" s="152">
        <v>14584</v>
      </c>
      <c r="F76" s="152">
        <v>36072</v>
      </c>
      <c r="G76" s="152">
        <v>13628</v>
      </c>
      <c r="H76" s="10"/>
      <c r="I76" s="152">
        <v>504726</v>
      </c>
      <c r="J76" s="152">
        <v>873926</v>
      </c>
      <c r="K76" s="152">
        <v>469082</v>
      </c>
      <c r="L76" s="10"/>
      <c r="M76" s="152">
        <v>506138</v>
      </c>
      <c r="N76" s="152">
        <v>882522</v>
      </c>
      <c r="O76" s="152">
        <v>471478</v>
      </c>
      <c r="P76" s="10"/>
      <c r="Q76" s="152">
        <v>92331</v>
      </c>
      <c r="R76" s="152">
        <v>1544593</v>
      </c>
      <c r="S76" s="152">
        <v>1000764</v>
      </c>
      <c r="T76" s="2"/>
      <c r="U76" s="233"/>
    </row>
    <row r="77" spans="1:21" ht="16" customHeight="1">
      <c r="A77" s="22" t="s">
        <v>22</v>
      </c>
      <c r="B77" s="22" t="s">
        <v>93</v>
      </c>
      <c r="C77" s="103">
        <f t="shared" si="1"/>
        <v>990425</v>
      </c>
      <c r="D77" s="2"/>
      <c r="E77" s="152">
        <v>71657</v>
      </c>
      <c r="F77" s="152">
        <v>30487</v>
      </c>
      <c r="G77" s="152">
        <v>8563</v>
      </c>
      <c r="H77" s="10"/>
      <c r="I77" s="152">
        <v>420923</v>
      </c>
      <c r="J77" s="152">
        <v>828689</v>
      </c>
      <c r="K77" s="152">
        <v>429263</v>
      </c>
      <c r="L77" s="10"/>
      <c r="M77" s="152">
        <v>420851</v>
      </c>
      <c r="N77" s="152">
        <v>837545</v>
      </c>
      <c r="O77" s="152">
        <v>430724</v>
      </c>
      <c r="P77" s="10"/>
      <c r="Q77" s="152">
        <v>76994</v>
      </c>
      <c r="R77" s="152">
        <v>1621632</v>
      </c>
      <c r="S77" s="152">
        <v>1063352</v>
      </c>
      <c r="T77" s="2"/>
      <c r="U77" s="233"/>
    </row>
    <row r="78" spans="1:21" ht="16" customHeight="1">
      <c r="A78" s="22" t="s">
        <v>23</v>
      </c>
      <c r="B78" s="22" t="s">
        <v>93</v>
      </c>
      <c r="C78" s="103">
        <f t="shared" si="1"/>
        <v>1804259</v>
      </c>
      <c r="D78" s="2"/>
      <c r="E78" s="152">
        <v>300011</v>
      </c>
      <c r="F78" s="152">
        <v>34507</v>
      </c>
      <c r="G78" s="152">
        <v>11858</v>
      </c>
      <c r="H78" s="10"/>
      <c r="I78" s="152">
        <v>688443</v>
      </c>
      <c r="J78" s="152">
        <v>954660</v>
      </c>
      <c r="K78" s="152">
        <v>520831</v>
      </c>
      <c r="L78" s="10"/>
      <c r="M78" s="152">
        <v>686394</v>
      </c>
      <c r="N78" s="152">
        <v>961504</v>
      </c>
      <c r="O78" s="152">
        <v>525682</v>
      </c>
      <c r="P78" s="10"/>
      <c r="Q78" s="152">
        <v>129411</v>
      </c>
      <c r="R78" s="152">
        <v>2038027</v>
      </c>
      <c r="S78" s="152">
        <v>1416533</v>
      </c>
      <c r="T78" s="2"/>
      <c r="U78" s="233"/>
    </row>
    <row r="79" spans="1:21" ht="16" customHeight="1">
      <c r="A79" s="22" t="s">
        <v>24</v>
      </c>
      <c r="B79" s="22" t="s">
        <v>93</v>
      </c>
      <c r="C79" s="103">
        <f t="shared" si="1"/>
        <v>1219324</v>
      </c>
      <c r="D79" s="2"/>
      <c r="E79" s="152">
        <v>71987</v>
      </c>
      <c r="F79" s="152">
        <v>32019</v>
      </c>
      <c r="G79" s="152">
        <v>9870</v>
      </c>
      <c r="H79" s="10"/>
      <c r="I79" s="152">
        <v>522830</v>
      </c>
      <c r="J79" s="152">
        <v>1026632</v>
      </c>
      <c r="K79" s="152">
        <v>567480</v>
      </c>
      <c r="L79" s="10"/>
      <c r="M79" s="152">
        <v>521227</v>
      </c>
      <c r="N79" s="152">
        <v>1032963</v>
      </c>
      <c r="O79" s="152">
        <v>570003</v>
      </c>
      <c r="P79" s="10"/>
      <c r="Q79" s="152">
        <v>103280</v>
      </c>
      <c r="R79" s="152">
        <v>2014898</v>
      </c>
      <c r="S79" s="152">
        <v>1406908</v>
      </c>
      <c r="T79" s="2"/>
      <c r="U79" s="233"/>
    </row>
    <row r="80" spans="1:21" ht="16" customHeight="1">
      <c r="A80" s="22" t="s">
        <v>25</v>
      </c>
      <c r="B80" s="22" t="s">
        <v>93</v>
      </c>
      <c r="C80" s="103">
        <f t="shared" si="1"/>
        <v>1171514</v>
      </c>
      <c r="D80" s="2"/>
      <c r="E80" s="152">
        <v>89250</v>
      </c>
      <c r="F80" s="152">
        <v>32586</v>
      </c>
      <c r="G80" s="152">
        <v>10362</v>
      </c>
      <c r="H80" s="10"/>
      <c r="I80" s="152">
        <v>491072</v>
      </c>
      <c r="J80" s="152">
        <v>861570</v>
      </c>
      <c r="K80" s="152">
        <v>470076</v>
      </c>
      <c r="L80" s="10"/>
      <c r="M80" s="152">
        <v>488986</v>
      </c>
      <c r="N80" s="152">
        <v>861818</v>
      </c>
      <c r="O80" s="152">
        <v>469252</v>
      </c>
      <c r="P80" s="10"/>
      <c r="Q80" s="152">
        <v>102206</v>
      </c>
      <c r="R80" s="152">
        <v>1785518</v>
      </c>
      <c r="S80" s="152">
        <v>1220393</v>
      </c>
      <c r="T80" s="2"/>
      <c r="U80" s="233"/>
    </row>
    <row r="81" spans="1:21" ht="16" customHeight="1">
      <c r="A81" s="22" t="s">
        <v>26</v>
      </c>
      <c r="B81" s="22" t="s">
        <v>93</v>
      </c>
      <c r="C81" s="103">
        <f t="shared" si="1"/>
        <v>1138279</v>
      </c>
      <c r="D81" s="2"/>
      <c r="E81" s="152">
        <v>57107</v>
      </c>
      <c r="F81" s="152">
        <v>32108</v>
      </c>
      <c r="G81" s="152">
        <v>10001</v>
      </c>
      <c r="H81" s="10"/>
      <c r="I81" s="152">
        <v>489972</v>
      </c>
      <c r="J81" s="152">
        <v>898952</v>
      </c>
      <c r="K81" s="152">
        <v>498854</v>
      </c>
      <c r="L81" s="10"/>
      <c r="M81" s="152">
        <v>488992</v>
      </c>
      <c r="N81" s="152">
        <v>899798</v>
      </c>
      <c r="O81" s="152">
        <v>500034</v>
      </c>
      <c r="P81" s="10"/>
      <c r="Q81" s="152">
        <v>102208</v>
      </c>
      <c r="R81" s="152">
        <v>1863992</v>
      </c>
      <c r="S81" s="152">
        <v>1307685</v>
      </c>
      <c r="T81" s="2"/>
      <c r="U81" s="233"/>
    </row>
    <row r="82" spans="1:21" ht="16" customHeight="1">
      <c r="A82" s="22" t="s">
        <v>27</v>
      </c>
      <c r="B82" s="22" t="s">
        <v>93</v>
      </c>
      <c r="C82" s="103">
        <f t="shared" si="1"/>
        <v>1088818</v>
      </c>
      <c r="D82" s="2"/>
      <c r="E82" s="152">
        <v>67672</v>
      </c>
      <c r="F82" s="152">
        <v>33612</v>
      </c>
      <c r="G82" s="152">
        <v>11160</v>
      </c>
      <c r="H82" s="10"/>
      <c r="I82" s="152">
        <v>461281</v>
      </c>
      <c r="J82" s="152">
        <v>907592</v>
      </c>
      <c r="K82" s="152">
        <v>483638</v>
      </c>
      <c r="L82" s="10"/>
      <c r="M82" s="152">
        <v>461887</v>
      </c>
      <c r="N82" s="152">
        <v>912578</v>
      </c>
      <c r="O82" s="152">
        <v>486194</v>
      </c>
      <c r="P82" s="10"/>
      <c r="Q82" s="152">
        <v>97978</v>
      </c>
      <c r="R82" s="152">
        <v>1885474</v>
      </c>
      <c r="S82" s="152">
        <v>1269465</v>
      </c>
      <c r="T82" s="2"/>
      <c r="U82" s="233"/>
    </row>
    <row r="83" spans="1:21" ht="16" customHeight="1">
      <c r="A83" s="22" t="s">
        <v>28</v>
      </c>
      <c r="B83" s="22" t="s">
        <v>93</v>
      </c>
      <c r="C83" s="103">
        <f t="shared" si="1"/>
        <v>1105008</v>
      </c>
      <c r="D83" s="2"/>
      <c r="E83" s="152">
        <v>103800</v>
      </c>
      <c r="F83" s="152">
        <v>32402</v>
      </c>
      <c r="G83" s="152">
        <v>10078</v>
      </c>
      <c r="H83" s="10"/>
      <c r="I83" s="152">
        <v>458422</v>
      </c>
      <c r="J83" s="152">
        <v>703511</v>
      </c>
      <c r="K83" s="152">
        <v>378168</v>
      </c>
      <c r="L83" s="10"/>
      <c r="M83" s="152">
        <v>459297</v>
      </c>
      <c r="N83" s="152">
        <v>701893</v>
      </c>
      <c r="O83" s="152">
        <v>377306</v>
      </c>
      <c r="P83" s="10"/>
      <c r="Q83" s="152">
        <v>83489</v>
      </c>
      <c r="R83" s="152">
        <v>1312032</v>
      </c>
      <c r="S83" s="152">
        <v>862912</v>
      </c>
      <c r="T83" s="2"/>
      <c r="U83" s="233"/>
    </row>
    <row r="84" spans="1:21" ht="16" customHeight="1">
      <c r="A84" s="2"/>
      <c r="B84" s="2"/>
      <c r="C84" s="105"/>
      <c r="D84" s="2"/>
      <c r="E84" s="129"/>
      <c r="F84" s="129"/>
      <c r="G84" s="129"/>
      <c r="H84" s="129"/>
      <c r="I84" s="129"/>
      <c r="J84" s="129"/>
      <c r="K84" s="129"/>
      <c r="L84" s="129"/>
      <c r="M84" s="129"/>
      <c r="N84" s="129"/>
      <c r="O84" s="129"/>
      <c r="P84" s="129"/>
      <c r="Q84" s="129"/>
      <c r="R84" s="129"/>
      <c r="S84" s="129"/>
      <c r="T84" s="2"/>
      <c r="U84" s="233"/>
    </row>
    <row r="85" spans="1:21" ht="16" customHeight="1">
      <c r="A85" s="2"/>
      <c r="B85" s="2"/>
      <c r="C85" s="105"/>
      <c r="D85" s="2"/>
      <c r="E85" s="296" t="s">
        <v>113</v>
      </c>
      <c r="F85" s="296"/>
      <c r="G85" s="296"/>
      <c r="H85" s="2"/>
      <c r="I85" s="296" t="s">
        <v>114</v>
      </c>
      <c r="J85" s="296"/>
      <c r="K85" s="296"/>
      <c r="L85" s="2"/>
      <c r="M85" s="296" t="s">
        <v>115</v>
      </c>
      <c r="N85" s="296"/>
      <c r="O85" s="296"/>
      <c r="P85" s="2"/>
      <c r="Q85" s="296" t="s">
        <v>116</v>
      </c>
      <c r="R85" s="296"/>
      <c r="S85" s="296"/>
      <c r="T85" s="2"/>
      <c r="U85" s="233"/>
    </row>
    <row r="86" spans="1:21" ht="16" customHeight="1">
      <c r="A86" s="2"/>
      <c r="B86" s="2"/>
      <c r="C86" s="105"/>
      <c r="D86" s="2"/>
      <c r="E86" s="5" t="s">
        <v>68</v>
      </c>
      <c r="F86" s="5" t="s">
        <v>96</v>
      </c>
      <c r="G86" s="5" t="s">
        <v>97</v>
      </c>
      <c r="H86" s="2"/>
      <c r="I86" s="5" t="s">
        <v>68</v>
      </c>
      <c r="J86" s="5" t="s">
        <v>96</v>
      </c>
      <c r="K86" s="5" t="s">
        <v>97</v>
      </c>
      <c r="L86" s="2"/>
      <c r="M86" s="5" t="s">
        <v>68</v>
      </c>
      <c r="N86" s="5" t="s">
        <v>96</v>
      </c>
      <c r="O86" s="5" t="s">
        <v>97</v>
      </c>
      <c r="P86" s="2"/>
      <c r="Q86" s="5" t="s">
        <v>68</v>
      </c>
      <c r="R86" s="5" t="s">
        <v>96</v>
      </c>
      <c r="S86" s="5" t="s">
        <v>97</v>
      </c>
      <c r="T86" s="2"/>
      <c r="U86" s="233"/>
    </row>
    <row r="87" spans="1:21" ht="16" customHeight="1">
      <c r="A87" s="2"/>
      <c r="B87" s="2"/>
      <c r="C87" s="105"/>
      <c r="D87" s="2"/>
      <c r="E87" s="129"/>
      <c r="F87" s="129"/>
      <c r="G87" s="129"/>
      <c r="H87" s="129"/>
      <c r="I87" s="129"/>
      <c r="J87" s="129"/>
      <c r="K87" s="129"/>
      <c r="L87" s="129"/>
      <c r="M87" s="129"/>
      <c r="N87" s="129"/>
      <c r="O87" s="129"/>
      <c r="P87" s="129"/>
      <c r="Q87" s="129"/>
      <c r="R87" s="129"/>
      <c r="S87" s="129"/>
      <c r="T87" s="2"/>
      <c r="U87" s="233"/>
    </row>
    <row r="88" spans="1:21" ht="16" customHeight="1">
      <c r="A88" s="29" t="s">
        <v>10</v>
      </c>
      <c r="B88" s="29" t="s">
        <v>93</v>
      </c>
      <c r="C88" s="104">
        <f t="shared" si="1"/>
        <v>6559004</v>
      </c>
      <c r="D88" s="2"/>
      <c r="E88" s="152">
        <v>267433</v>
      </c>
      <c r="F88" s="152">
        <v>37453</v>
      </c>
      <c r="G88" s="152">
        <v>15011</v>
      </c>
      <c r="H88" s="10"/>
      <c r="I88" s="152">
        <v>3019884</v>
      </c>
      <c r="J88" s="152">
        <v>394241</v>
      </c>
      <c r="K88" s="152">
        <v>249124</v>
      </c>
      <c r="L88" s="10"/>
      <c r="M88" s="152">
        <v>3019940</v>
      </c>
      <c r="N88" s="152">
        <v>394206</v>
      </c>
      <c r="O88" s="152">
        <v>249190</v>
      </c>
      <c r="P88" s="10"/>
      <c r="Q88" s="152">
        <v>251747</v>
      </c>
      <c r="R88" s="152">
        <v>511684</v>
      </c>
      <c r="S88" s="152">
        <v>338497</v>
      </c>
      <c r="T88" s="2"/>
      <c r="U88" s="233"/>
    </row>
    <row r="89" spans="1:21" ht="16" customHeight="1">
      <c r="A89" s="22" t="s">
        <v>13</v>
      </c>
      <c r="B89" s="22" t="s">
        <v>93</v>
      </c>
      <c r="C89" s="104">
        <f t="shared" si="1"/>
        <v>6533307</v>
      </c>
      <c r="D89" s="2"/>
      <c r="E89" s="152">
        <v>323683</v>
      </c>
      <c r="F89" s="152">
        <v>35334</v>
      </c>
      <c r="G89" s="152">
        <v>12668</v>
      </c>
      <c r="H89" s="10"/>
      <c r="I89" s="152">
        <v>2975025</v>
      </c>
      <c r="J89" s="152">
        <v>381791</v>
      </c>
      <c r="K89" s="152">
        <v>234660</v>
      </c>
      <c r="L89" s="10"/>
      <c r="M89" s="152">
        <v>2982970</v>
      </c>
      <c r="N89" s="152">
        <v>382890</v>
      </c>
      <c r="O89" s="152">
        <v>235568</v>
      </c>
      <c r="P89" s="10"/>
      <c r="Q89" s="152">
        <v>251629</v>
      </c>
      <c r="R89" s="152">
        <v>498118</v>
      </c>
      <c r="S89" s="152">
        <v>317732</v>
      </c>
      <c r="T89" s="2"/>
      <c r="U89" s="233"/>
    </row>
    <row r="90" spans="1:21" ht="16" customHeight="1">
      <c r="A90" s="22" t="s">
        <v>14</v>
      </c>
      <c r="B90" s="22" t="s">
        <v>93</v>
      </c>
      <c r="C90" s="104">
        <f t="shared" si="1"/>
        <v>5024129</v>
      </c>
      <c r="D90" s="2"/>
      <c r="E90" s="152">
        <v>27671</v>
      </c>
      <c r="F90" s="152">
        <v>68677</v>
      </c>
      <c r="G90" s="152">
        <v>43885</v>
      </c>
      <c r="H90" s="10"/>
      <c r="I90" s="152">
        <v>2351534</v>
      </c>
      <c r="J90" s="152">
        <v>363972</v>
      </c>
      <c r="K90" s="152">
        <v>253820</v>
      </c>
      <c r="L90" s="10"/>
      <c r="M90" s="152">
        <v>2356877</v>
      </c>
      <c r="N90" s="152">
        <v>363033</v>
      </c>
      <c r="O90" s="152">
        <v>253152</v>
      </c>
      <c r="P90" s="10"/>
      <c r="Q90" s="152">
        <v>288047</v>
      </c>
      <c r="R90" s="152">
        <v>701404</v>
      </c>
      <c r="S90" s="152">
        <v>529098</v>
      </c>
      <c r="T90" s="2"/>
      <c r="U90" s="233"/>
    </row>
    <row r="91" spans="1:21" ht="16" customHeight="1">
      <c r="A91" s="22" t="s">
        <v>15</v>
      </c>
      <c r="B91" s="22" t="s">
        <v>93</v>
      </c>
      <c r="C91" s="104">
        <f t="shared" si="1"/>
        <v>4765741</v>
      </c>
      <c r="D91" s="2"/>
      <c r="E91" s="152">
        <v>51816</v>
      </c>
      <c r="F91" s="152">
        <v>53086</v>
      </c>
      <c r="G91" s="152">
        <v>28980</v>
      </c>
      <c r="H91" s="10"/>
      <c r="I91" s="152">
        <v>2229409</v>
      </c>
      <c r="J91" s="152">
        <v>328111</v>
      </c>
      <c r="K91" s="152">
        <v>217834</v>
      </c>
      <c r="L91" s="10"/>
      <c r="M91" s="152">
        <v>2236684</v>
      </c>
      <c r="N91" s="152">
        <v>329140</v>
      </c>
      <c r="O91" s="152">
        <v>218432</v>
      </c>
      <c r="P91" s="10"/>
      <c r="Q91" s="152">
        <v>247832</v>
      </c>
      <c r="R91" s="152">
        <v>549590</v>
      </c>
      <c r="S91" s="152">
        <v>388952</v>
      </c>
      <c r="T91" s="2"/>
      <c r="U91" s="233"/>
    </row>
    <row r="92" spans="1:21" ht="16" customHeight="1">
      <c r="A92" s="22" t="s">
        <v>16</v>
      </c>
      <c r="B92" s="22" t="s">
        <v>93</v>
      </c>
      <c r="C92" s="104">
        <f t="shared" si="1"/>
        <v>6954711</v>
      </c>
      <c r="D92" s="2"/>
      <c r="E92" s="152">
        <v>436609</v>
      </c>
      <c r="F92" s="152">
        <v>38417</v>
      </c>
      <c r="G92" s="152">
        <v>15390</v>
      </c>
      <c r="H92" s="10"/>
      <c r="I92" s="152">
        <v>3132847</v>
      </c>
      <c r="J92" s="152">
        <v>414219</v>
      </c>
      <c r="K92" s="152">
        <v>269055</v>
      </c>
      <c r="L92" s="10"/>
      <c r="M92" s="152">
        <v>3122615</v>
      </c>
      <c r="N92" s="152">
        <v>412819</v>
      </c>
      <c r="O92" s="152">
        <v>268701</v>
      </c>
      <c r="P92" s="10"/>
      <c r="Q92" s="152">
        <v>262640</v>
      </c>
      <c r="R92" s="152">
        <v>540808</v>
      </c>
      <c r="S92" s="152">
        <v>366465</v>
      </c>
      <c r="T92" s="2"/>
      <c r="U92" s="233"/>
    </row>
    <row r="93" spans="1:21" ht="16" customHeight="1">
      <c r="A93" s="22" t="s">
        <v>17</v>
      </c>
      <c r="B93" s="22" t="s">
        <v>93</v>
      </c>
      <c r="C93" s="104">
        <f t="shared" si="1"/>
        <v>5757328</v>
      </c>
      <c r="D93" s="2"/>
      <c r="E93" s="152">
        <v>477951</v>
      </c>
      <c r="F93" s="152">
        <v>37039</v>
      </c>
      <c r="G93" s="152">
        <v>13986</v>
      </c>
      <c r="H93" s="10"/>
      <c r="I93" s="152">
        <v>2547243</v>
      </c>
      <c r="J93" s="152">
        <v>335542</v>
      </c>
      <c r="K93" s="152">
        <v>211737</v>
      </c>
      <c r="L93" s="10"/>
      <c r="M93" s="152">
        <v>2540201</v>
      </c>
      <c r="N93" s="152">
        <v>334285</v>
      </c>
      <c r="O93" s="152">
        <v>211121</v>
      </c>
      <c r="P93" s="10"/>
      <c r="Q93" s="152">
        <v>191933</v>
      </c>
      <c r="R93" s="152">
        <v>381110</v>
      </c>
      <c r="S93" s="152">
        <v>244147</v>
      </c>
      <c r="T93" s="2"/>
      <c r="U93" s="233"/>
    </row>
    <row r="94" spans="1:21" ht="16" customHeight="1">
      <c r="A94" s="22" t="s">
        <v>18</v>
      </c>
      <c r="B94" s="22" t="s">
        <v>93</v>
      </c>
      <c r="C94" s="104">
        <f t="shared" si="1"/>
        <v>5924713</v>
      </c>
      <c r="D94" s="2"/>
      <c r="E94" s="152">
        <v>433273</v>
      </c>
      <c r="F94" s="152">
        <v>37074</v>
      </c>
      <c r="G94" s="152">
        <v>14124</v>
      </c>
      <c r="H94" s="10"/>
      <c r="I94" s="152">
        <v>2650583</v>
      </c>
      <c r="J94" s="152">
        <v>354650</v>
      </c>
      <c r="K94" s="152">
        <v>227456</v>
      </c>
      <c r="L94" s="10"/>
      <c r="M94" s="152">
        <v>2648174</v>
      </c>
      <c r="N94" s="152">
        <v>354172</v>
      </c>
      <c r="O94" s="152">
        <v>227594</v>
      </c>
      <c r="P94" s="10"/>
      <c r="Q94" s="152">
        <v>192683</v>
      </c>
      <c r="R94" s="152">
        <v>386100</v>
      </c>
      <c r="S94" s="152">
        <v>249350</v>
      </c>
      <c r="T94" s="2"/>
      <c r="U94" s="233"/>
    </row>
    <row r="95" spans="1:21" ht="16" customHeight="1">
      <c r="A95" s="22" t="s">
        <v>19</v>
      </c>
      <c r="B95" s="22" t="s">
        <v>93</v>
      </c>
      <c r="C95" s="104">
        <f t="shared" si="1"/>
        <v>5276749</v>
      </c>
      <c r="D95" s="2"/>
      <c r="E95" s="152">
        <v>298470</v>
      </c>
      <c r="F95" s="152">
        <v>34556</v>
      </c>
      <c r="G95" s="152">
        <v>12090</v>
      </c>
      <c r="H95" s="10"/>
      <c r="I95" s="152">
        <v>2410334</v>
      </c>
      <c r="J95" s="152">
        <v>323831</v>
      </c>
      <c r="K95" s="152">
        <v>204603</v>
      </c>
      <c r="L95" s="10"/>
      <c r="M95" s="152">
        <v>2403649</v>
      </c>
      <c r="N95" s="152">
        <v>322009</v>
      </c>
      <c r="O95" s="152">
        <v>203226</v>
      </c>
      <c r="P95" s="10"/>
      <c r="Q95" s="152">
        <v>164296</v>
      </c>
      <c r="R95" s="152">
        <v>322502</v>
      </c>
      <c r="S95" s="152">
        <v>200197</v>
      </c>
      <c r="T95" s="2"/>
      <c r="U95" s="233"/>
    </row>
    <row r="96" spans="1:21" ht="16" customHeight="1">
      <c r="A96" s="22" t="s">
        <v>20</v>
      </c>
      <c r="B96" s="22" t="s">
        <v>93</v>
      </c>
      <c r="C96" s="104">
        <f t="shared" si="1"/>
        <v>6039648</v>
      </c>
      <c r="D96" s="2"/>
      <c r="E96" s="152">
        <v>435919</v>
      </c>
      <c r="F96" s="152">
        <v>33033</v>
      </c>
      <c r="G96" s="152">
        <v>10624</v>
      </c>
      <c r="H96" s="10"/>
      <c r="I96" s="152">
        <v>2669055</v>
      </c>
      <c r="J96" s="152">
        <v>380670</v>
      </c>
      <c r="K96" s="152">
        <v>254655</v>
      </c>
      <c r="L96" s="10"/>
      <c r="M96" s="152">
        <v>2683880</v>
      </c>
      <c r="N96" s="152">
        <v>381697</v>
      </c>
      <c r="O96" s="152">
        <v>255219</v>
      </c>
      <c r="P96" s="10"/>
      <c r="Q96" s="152">
        <v>250794</v>
      </c>
      <c r="R96" s="152">
        <v>553490</v>
      </c>
      <c r="S96" s="152">
        <v>390650</v>
      </c>
      <c r="T96" s="2"/>
      <c r="U96" s="233"/>
    </row>
    <row r="97" spans="1:25" ht="16" customHeight="1">
      <c r="A97" s="22" t="s">
        <v>21</v>
      </c>
      <c r="B97" s="22" t="s">
        <v>93</v>
      </c>
      <c r="C97" s="104">
        <f t="shared" si="1"/>
        <v>6387607</v>
      </c>
      <c r="D97" s="2"/>
      <c r="E97" s="152">
        <v>78858</v>
      </c>
      <c r="F97" s="152">
        <v>60183</v>
      </c>
      <c r="G97" s="152">
        <v>36873</v>
      </c>
      <c r="H97" s="10"/>
      <c r="I97" s="152">
        <v>2992404</v>
      </c>
      <c r="J97" s="152">
        <v>430953</v>
      </c>
      <c r="K97" s="152">
        <v>293523</v>
      </c>
      <c r="L97" s="10"/>
      <c r="M97" s="152">
        <v>3011193</v>
      </c>
      <c r="N97" s="152">
        <v>432748</v>
      </c>
      <c r="O97" s="152">
        <v>294906</v>
      </c>
      <c r="P97" s="10"/>
      <c r="Q97" s="152">
        <v>305152</v>
      </c>
      <c r="R97" s="152">
        <v>710042</v>
      </c>
      <c r="S97" s="152">
        <v>526946</v>
      </c>
      <c r="T97" s="2"/>
      <c r="U97" s="233"/>
    </row>
    <row r="98" spans="1:25" ht="16" customHeight="1">
      <c r="A98" s="22" t="s">
        <v>22</v>
      </c>
      <c r="B98" s="22" t="s">
        <v>93</v>
      </c>
      <c r="C98" s="104">
        <f t="shared" si="1"/>
        <v>6462732</v>
      </c>
      <c r="D98" s="2"/>
      <c r="E98" s="152">
        <v>146614</v>
      </c>
      <c r="F98" s="152">
        <v>35837</v>
      </c>
      <c r="G98" s="152">
        <v>13956</v>
      </c>
      <c r="H98" s="10"/>
      <c r="I98" s="152">
        <v>2991949</v>
      </c>
      <c r="J98" s="152">
        <v>431198</v>
      </c>
      <c r="K98" s="152">
        <v>288057</v>
      </c>
      <c r="L98" s="10"/>
      <c r="M98" s="152">
        <v>3001360</v>
      </c>
      <c r="N98" s="152">
        <v>431363</v>
      </c>
      <c r="O98" s="152">
        <v>288192</v>
      </c>
      <c r="P98" s="10"/>
      <c r="Q98" s="152">
        <v>322809</v>
      </c>
      <c r="R98" s="152">
        <v>760660</v>
      </c>
      <c r="S98" s="152">
        <v>568521</v>
      </c>
      <c r="T98" s="2"/>
      <c r="U98" s="233"/>
    </row>
    <row r="99" spans="1:25" ht="16" customHeight="1">
      <c r="A99" s="22" t="s">
        <v>23</v>
      </c>
      <c r="B99" s="22" t="s">
        <v>93</v>
      </c>
      <c r="C99" s="104">
        <f t="shared" si="1"/>
        <v>7650204</v>
      </c>
      <c r="D99" s="2"/>
      <c r="E99" s="152">
        <v>473697</v>
      </c>
      <c r="F99" s="152">
        <v>36506</v>
      </c>
      <c r="G99" s="152">
        <v>13859</v>
      </c>
      <c r="H99" s="10"/>
      <c r="I99" s="152">
        <v>3398435</v>
      </c>
      <c r="J99" s="152">
        <v>476634</v>
      </c>
      <c r="K99" s="152">
        <v>326986</v>
      </c>
      <c r="L99" s="10"/>
      <c r="M99" s="152">
        <v>3401599</v>
      </c>
      <c r="N99" s="152">
        <v>474901</v>
      </c>
      <c r="O99" s="152">
        <v>325960</v>
      </c>
      <c r="P99" s="10"/>
      <c r="Q99" s="152">
        <v>376473</v>
      </c>
      <c r="R99" s="152">
        <v>910080</v>
      </c>
      <c r="S99" s="152">
        <v>703809</v>
      </c>
      <c r="T99" s="2"/>
      <c r="U99" s="233"/>
    </row>
    <row r="100" spans="1:25" ht="16" customHeight="1">
      <c r="A100" s="22" t="s">
        <v>24</v>
      </c>
      <c r="B100" s="22" t="s">
        <v>93</v>
      </c>
      <c r="C100" s="104">
        <f t="shared" si="1"/>
        <v>7123617</v>
      </c>
      <c r="D100" s="2"/>
      <c r="E100" s="152">
        <v>161651</v>
      </c>
      <c r="F100" s="152">
        <v>38593</v>
      </c>
      <c r="G100" s="152">
        <v>16399</v>
      </c>
      <c r="H100" s="10"/>
      <c r="I100" s="152">
        <v>3307003</v>
      </c>
      <c r="J100" s="152">
        <v>471671</v>
      </c>
      <c r="K100" s="152">
        <v>324986</v>
      </c>
      <c r="L100" s="10"/>
      <c r="M100" s="152">
        <v>3312229</v>
      </c>
      <c r="N100" s="152">
        <v>470235</v>
      </c>
      <c r="O100" s="152">
        <v>324037</v>
      </c>
      <c r="P100" s="10"/>
      <c r="Q100" s="152">
        <v>342734</v>
      </c>
      <c r="R100" s="152">
        <v>830822</v>
      </c>
      <c r="S100" s="152">
        <v>640922</v>
      </c>
      <c r="T100" s="2"/>
      <c r="U100" s="233"/>
    </row>
    <row r="101" spans="1:25" ht="16" customHeight="1">
      <c r="A101" s="22" t="s">
        <v>25</v>
      </c>
      <c r="B101" s="22" t="s">
        <v>93</v>
      </c>
      <c r="C101" s="104">
        <f t="shared" si="1"/>
        <v>6254813</v>
      </c>
      <c r="D101" s="2"/>
      <c r="E101" s="152">
        <v>173501</v>
      </c>
      <c r="F101" s="152">
        <v>37156</v>
      </c>
      <c r="G101" s="152">
        <v>14833</v>
      </c>
      <c r="H101" s="10"/>
      <c r="I101" s="152">
        <v>2876780</v>
      </c>
      <c r="J101" s="152">
        <v>414108</v>
      </c>
      <c r="K101" s="152">
        <v>283810</v>
      </c>
      <c r="L101" s="10"/>
      <c r="M101" s="152">
        <v>2876466</v>
      </c>
      <c r="N101" s="152">
        <v>411216</v>
      </c>
      <c r="O101" s="152">
        <v>281110</v>
      </c>
      <c r="P101" s="10"/>
      <c r="Q101" s="152">
        <v>328066</v>
      </c>
      <c r="R101" s="152">
        <v>791104</v>
      </c>
      <c r="S101" s="152">
        <v>605420</v>
      </c>
      <c r="T101" s="2"/>
      <c r="U101" s="233"/>
    </row>
    <row r="102" spans="1:25" ht="16" customHeight="1">
      <c r="A102" s="22" t="s">
        <v>26</v>
      </c>
      <c r="B102" s="22" t="s">
        <v>93</v>
      </c>
      <c r="C102" s="104">
        <f t="shared" si="1"/>
        <v>6192885</v>
      </c>
      <c r="D102" s="2"/>
      <c r="E102" s="152">
        <v>126483</v>
      </c>
      <c r="F102" s="152">
        <v>38766</v>
      </c>
      <c r="G102" s="152">
        <v>16535</v>
      </c>
      <c r="H102" s="10"/>
      <c r="I102" s="152">
        <v>2870990</v>
      </c>
      <c r="J102" s="152">
        <v>417384</v>
      </c>
      <c r="K102" s="152">
        <v>288203</v>
      </c>
      <c r="L102" s="10"/>
      <c r="M102" s="152">
        <v>2875248</v>
      </c>
      <c r="N102" s="152">
        <v>415392</v>
      </c>
      <c r="O102" s="152">
        <v>286245</v>
      </c>
      <c r="P102" s="10"/>
      <c r="Q102" s="152">
        <v>320164</v>
      </c>
      <c r="R102" s="152">
        <v>787985</v>
      </c>
      <c r="S102" s="152">
        <v>610760</v>
      </c>
      <c r="T102" s="2"/>
      <c r="U102" s="233"/>
    </row>
    <row r="103" spans="1:25" ht="16" customHeight="1">
      <c r="A103" s="22" t="s">
        <v>27</v>
      </c>
      <c r="B103" s="22" t="s">
        <v>93</v>
      </c>
      <c r="C103" s="104">
        <f t="shared" si="1"/>
        <v>6545499</v>
      </c>
      <c r="D103" s="2"/>
      <c r="E103" s="152">
        <v>147660</v>
      </c>
      <c r="F103" s="152">
        <v>39860</v>
      </c>
      <c r="G103" s="152">
        <v>17260</v>
      </c>
      <c r="H103" s="10"/>
      <c r="I103" s="152">
        <v>3027312</v>
      </c>
      <c r="J103" s="152">
        <v>431886</v>
      </c>
      <c r="K103" s="152">
        <v>293276</v>
      </c>
      <c r="L103" s="10"/>
      <c r="M103" s="152">
        <v>3033311</v>
      </c>
      <c r="N103" s="152">
        <v>431043</v>
      </c>
      <c r="O103" s="152">
        <v>292577</v>
      </c>
      <c r="P103" s="10"/>
      <c r="Q103" s="152">
        <v>337216</v>
      </c>
      <c r="R103" s="152">
        <v>797820</v>
      </c>
      <c r="S103" s="152">
        <v>603775</v>
      </c>
      <c r="T103" s="2"/>
      <c r="U103" s="233"/>
    </row>
    <row r="104" spans="1:25" ht="16" customHeight="1">
      <c r="A104" s="22" t="s">
        <v>28</v>
      </c>
      <c r="B104" s="22" t="s">
        <v>93</v>
      </c>
      <c r="C104" s="104">
        <f t="shared" si="1"/>
        <v>5403970</v>
      </c>
      <c r="D104" s="2"/>
      <c r="E104" s="152">
        <v>194376</v>
      </c>
      <c r="F104" s="152">
        <v>35862</v>
      </c>
      <c r="G104" s="152">
        <v>13488</v>
      </c>
      <c r="H104" s="10"/>
      <c r="I104" s="152">
        <v>2468552</v>
      </c>
      <c r="J104" s="152">
        <v>354920</v>
      </c>
      <c r="K104" s="152">
        <v>239688</v>
      </c>
      <c r="L104" s="10"/>
      <c r="M104" s="152">
        <v>2476912</v>
      </c>
      <c r="N104" s="152">
        <v>354656</v>
      </c>
      <c r="O104" s="152">
        <v>238838</v>
      </c>
      <c r="P104" s="10"/>
      <c r="Q104" s="152">
        <v>264130</v>
      </c>
      <c r="R104" s="152">
        <v>614409</v>
      </c>
      <c r="S104" s="152">
        <v>458389</v>
      </c>
      <c r="T104" s="2"/>
      <c r="U104" s="233"/>
    </row>
    <row r="105" spans="1:25" ht="16" customHeight="1">
      <c r="A105" s="2"/>
      <c r="B105" s="2"/>
      <c r="C105" s="2"/>
      <c r="D105" s="2"/>
      <c r="E105" s="2"/>
      <c r="F105" s="2"/>
      <c r="G105" s="2"/>
      <c r="H105" s="2"/>
      <c r="I105" s="2"/>
      <c r="J105" s="2"/>
      <c r="K105" s="2"/>
      <c r="L105" s="2"/>
      <c r="M105" s="2"/>
      <c r="N105" s="2"/>
      <c r="O105" s="2"/>
      <c r="P105" s="2"/>
      <c r="Q105" s="2"/>
      <c r="R105" s="2"/>
      <c r="S105" s="2"/>
      <c r="T105" s="2"/>
      <c r="U105" s="233"/>
    </row>
    <row r="106" spans="1:25" ht="16" customHeight="1">
      <c r="A106" s="230"/>
      <c r="B106" s="230"/>
      <c r="C106" s="230"/>
      <c r="D106" s="230"/>
      <c r="E106" s="230"/>
      <c r="F106" s="230"/>
      <c r="G106" s="230"/>
      <c r="H106" s="230"/>
      <c r="I106" s="230"/>
      <c r="J106" s="230"/>
      <c r="K106" s="230"/>
      <c r="L106" s="230"/>
      <c r="M106" s="230"/>
      <c r="N106" s="230"/>
      <c r="O106" s="230"/>
      <c r="P106" s="230"/>
      <c r="Q106" s="230"/>
      <c r="R106" s="230"/>
      <c r="S106" s="230"/>
      <c r="T106" s="230"/>
    </row>
    <row r="107" spans="1:25" ht="16" customHeight="1">
      <c r="A107" s="231"/>
      <c r="B107" s="231"/>
      <c r="C107" s="231"/>
      <c r="D107" s="231"/>
      <c r="E107" s="231"/>
      <c r="F107" s="231"/>
      <c r="G107" s="231"/>
      <c r="H107" s="231"/>
      <c r="I107" s="231"/>
      <c r="J107" s="231"/>
      <c r="K107" s="231"/>
      <c r="L107" s="231"/>
      <c r="M107" s="231"/>
      <c r="N107" s="231"/>
      <c r="O107" s="231"/>
      <c r="P107" s="231"/>
      <c r="Q107" s="231"/>
      <c r="R107" s="231"/>
      <c r="S107" s="231"/>
      <c r="T107" s="231"/>
    </row>
    <row r="108" spans="1:25" ht="16" customHeight="1">
      <c r="A108" s="1" t="s">
        <v>148</v>
      </c>
      <c r="B108" s="2"/>
      <c r="C108" s="2"/>
      <c r="D108" s="2"/>
      <c r="E108" s="2"/>
      <c r="F108" s="2"/>
      <c r="G108" s="2"/>
      <c r="H108" s="2"/>
      <c r="I108" s="2"/>
      <c r="J108" s="2"/>
      <c r="K108" s="2"/>
      <c r="L108" s="2"/>
      <c r="M108" s="2"/>
      <c r="N108" s="2"/>
      <c r="O108" s="2"/>
      <c r="P108" s="2"/>
      <c r="Q108" s="2"/>
      <c r="R108" s="2"/>
      <c r="S108" s="2"/>
      <c r="T108" s="2"/>
      <c r="U108" s="234"/>
      <c r="V108" s="9"/>
      <c r="W108" s="9"/>
      <c r="X108" s="9"/>
      <c r="Y108" s="2"/>
    </row>
    <row r="109" spans="1:25" ht="16" customHeight="1">
      <c r="A109" s="2"/>
      <c r="B109" s="2"/>
      <c r="C109" s="2"/>
      <c r="D109" s="2"/>
      <c r="E109" s="2"/>
      <c r="F109" s="2"/>
      <c r="G109" s="2"/>
      <c r="H109" s="2"/>
      <c r="I109" s="2"/>
      <c r="J109" s="2"/>
      <c r="K109" s="2"/>
      <c r="L109" s="2"/>
      <c r="M109" s="2"/>
      <c r="N109" s="2"/>
      <c r="O109" s="2"/>
      <c r="P109" s="2"/>
      <c r="Q109" s="2"/>
      <c r="R109" s="2"/>
      <c r="S109" s="2"/>
      <c r="T109" s="2"/>
      <c r="U109" s="48"/>
    </row>
    <row r="110" spans="1:25" ht="16" customHeight="1">
      <c r="A110" s="284" t="s">
        <v>0</v>
      </c>
      <c r="B110" s="284"/>
      <c r="C110" s="284"/>
      <c r="D110" s="2"/>
      <c r="E110" s="301" t="s">
        <v>95</v>
      </c>
      <c r="F110" s="301"/>
      <c r="G110" s="301"/>
      <c r="H110" s="2"/>
      <c r="I110" s="302" t="s">
        <v>98</v>
      </c>
      <c r="J110" s="302"/>
      <c r="K110" s="302"/>
      <c r="L110" s="2"/>
      <c r="M110" s="303" t="s">
        <v>99</v>
      </c>
      <c r="N110" s="303"/>
      <c r="O110" s="303"/>
      <c r="P110" s="2"/>
      <c r="Q110" s="303" t="s">
        <v>100</v>
      </c>
      <c r="R110" s="303"/>
      <c r="S110" s="303"/>
      <c r="T110" s="2"/>
      <c r="U110" s="48"/>
    </row>
    <row r="111" spans="1:25" ht="16" customHeight="1">
      <c r="A111" s="5" t="s">
        <v>3</v>
      </c>
      <c r="B111" s="5" t="s">
        <v>4</v>
      </c>
      <c r="C111" s="5" t="s">
        <v>135</v>
      </c>
      <c r="D111" s="2"/>
      <c r="E111" s="5" t="s">
        <v>68</v>
      </c>
      <c r="F111" s="5" t="s">
        <v>96</v>
      </c>
      <c r="G111" s="5" t="s">
        <v>97</v>
      </c>
      <c r="H111" s="2"/>
      <c r="I111" s="19" t="s">
        <v>68</v>
      </c>
      <c r="J111" s="19" t="s">
        <v>96</v>
      </c>
      <c r="K111" s="19" t="s">
        <v>97</v>
      </c>
      <c r="L111" s="2"/>
      <c r="M111" s="99" t="s">
        <v>68</v>
      </c>
      <c r="N111" s="99" t="s">
        <v>96</v>
      </c>
      <c r="O111" s="99" t="s">
        <v>97</v>
      </c>
      <c r="P111" s="2"/>
      <c r="Q111" s="99" t="s">
        <v>68</v>
      </c>
      <c r="R111" s="99" t="s">
        <v>96</v>
      </c>
      <c r="S111" s="99" t="s">
        <v>97</v>
      </c>
      <c r="T111" s="2"/>
      <c r="U111" s="233"/>
    </row>
    <row r="112" spans="1:25" ht="16" customHeight="1">
      <c r="A112" s="229"/>
      <c r="D112" s="2"/>
      <c r="E112" s="45"/>
      <c r="F112" s="45"/>
      <c r="G112" s="45"/>
      <c r="H112" s="2"/>
      <c r="I112" s="45"/>
      <c r="J112" s="45"/>
      <c r="K112" s="45"/>
      <c r="L112" s="2"/>
      <c r="M112" s="20"/>
      <c r="N112" s="20"/>
      <c r="O112" s="20"/>
      <c r="P112" s="2"/>
      <c r="Q112" s="20"/>
      <c r="R112" s="20"/>
      <c r="S112" s="20"/>
      <c r="T112" s="2"/>
      <c r="U112" s="233"/>
    </row>
    <row r="113" spans="1:21" ht="16" customHeight="1">
      <c r="A113" s="29" t="s">
        <v>10</v>
      </c>
      <c r="B113" s="29" t="s">
        <v>93</v>
      </c>
      <c r="C113" s="100">
        <f>E113+I113+M113+Q113</f>
        <v>1197807</v>
      </c>
      <c r="D113" s="6"/>
      <c r="E113" s="151">
        <v>26168</v>
      </c>
      <c r="F113" s="151">
        <v>92048</v>
      </c>
      <c r="G113" s="151">
        <v>63821</v>
      </c>
      <c r="H113" s="10"/>
      <c r="I113" s="152">
        <v>557703</v>
      </c>
      <c r="J113" s="152">
        <v>134878</v>
      </c>
      <c r="K113" s="152">
        <v>84707</v>
      </c>
      <c r="L113" s="10"/>
      <c r="M113" s="152">
        <v>564417</v>
      </c>
      <c r="N113" s="152">
        <v>134927</v>
      </c>
      <c r="O113" s="152">
        <v>84610</v>
      </c>
      <c r="P113" s="10"/>
      <c r="Q113" s="152">
        <v>49519</v>
      </c>
      <c r="R113" s="152">
        <v>144457</v>
      </c>
      <c r="S113" s="152">
        <v>88290</v>
      </c>
      <c r="T113" s="2"/>
      <c r="U113" s="233"/>
    </row>
    <row r="114" spans="1:21" ht="16" customHeight="1">
      <c r="A114" s="22" t="s">
        <v>13</v>
      </c>
      <c r="B114" s="22" t="s">
        <v>93</v>
      </c>
      <c r="C114" s="100">
        <f t="shared" ref="C114:C129" si="2">E114+I114+M114+Q114</f>
        <v>1162636</v>
      </c>
      <c r="D114" s="6"/>
      <c r="E114" s="151">
        <v>22360</v>
      </c>
      <c r="F114" s="151">
        <v>91761</v>
      </c>
      <c r="G114" s="151">
        <v>64214</v>
      </c>
      <c r="H114" s="10"/>
      <c r="I114" s="152">
        <v>540158</v>
      </c>
      <c r="J114" s="152">
        <v>134491</v>
      </c>
      <c r="K114" s="152">
        <v>83974</v>
      </c>
      <c r="L114" s="10"/>
      <c r="M114" s="152">
        <v>548280</v>
      </c>
      <c r="N114" s="152">
        <v>135120</v>
      </c>
      <c r="O114" s="152">
        <v>84365</v>
      </c>
      <c r="P114" s="10"/>
      <c r="Q114" s="152">
        <v>51838</v>
      </c>
      <c r="R114" s="152">
        <v>151140</v>
      </c>
      <c r="S114" s="152">
        <v>92264</v>
      </c>
      <c r="T114" s="2"/>
      <c r="U114" s="233"/>
    </row>
    <row r="115" spans="1:21" ht="16" customHeight="1">
      <c r="A115" s="22" t="s">
        <v>14</v>
      </c>
      <c r="B115" s="22" t="s">
        <v>93</v>
      </c>
      <c r="C115" s="100">
        <f t="shared" si="2"/>
        <v>626388</v>
      </c>
      <c r="D115" s="6"/>
      <c r="E115" s="151">
        <v>12003</v>
      </c>
      <c r="F115" s="151">
        <v>88654</v>
      </c>
      <c r="G115" s="151">
        <v>57537</v>
      </c>
      <c r="H115" s="10"/>
      <c r="I115" s="152">
        <v>287977</v>
      </c>
      <c r="J115" s="152">
        <v>92668</v>
      </c>
      <c r="K115" s="152">
        <v>55874</v>
      </c>
      <c r="L115" s="10"/>
      <c r="M115" s="152">
        <v>292457</v>
      </c>
      <c r="N115" s="152">
        <v>92861</v>
      </c>
      <c r="O115" s="152">
        <v>55993</v>
      </c>
      <c r="P115" s="10"/>
      <c r="Q115" s="152">
        <v>33951</v>
      </c>
      <c r="R115" s="152">
        <v>121314</v>
      </c>
      <c r="S115" s="152">
        <v>75459</v>
      </c>
      <c r="T115" s="2"/>
      <c r="U115" s="233"/>
    </row>
    <row r="116" spans="1:21" ht="16" customHeight="1">
      <c r="A116" s="22" t="s">
        <v>15</v>
      </c>
      <c r="B116" s="22" t="s">
        <v>93</v>
      </c>
      <c r="C116" s="100">
        <f t="shared" si="2"/>
        <v>693832</v>
      </c>
      <c r="D116" s="2"/>
      <c r="E116" s="151">
        <v>13379</v>
      </c>
      <c r="F116" s="151">
        <v>87991</v>
      </c>
      <c r="G116" s="151">
        <v>57557</v>
      </c>
      <c r="H116" s="10"/>
      <c r="I116" s="152">
        <v>317933</v>
      </c>
      <c r="J116" s="152">
        <v>101172</v>
      </c>
      <c r="K116" s="152">
        <v>62163</v>
      </c>
      <c r="L116" s="10"/>
      <c r="M116" s="152">
        <v>324559</v>
      </c>
      <c r="N116" s="152">
        <v>101240</v>
      </c>
      <c r="O116" s="152">
        <v>62051</v>
      </c>
      <c r="P116" s="10"/>
      <c r="Q116" s="152">
        <v>37961</v>
      </c>
      <c r="R116" s="152">
        <v>128341</v>
      </c>
      <c r="S116" s="152">
        <v>79739</v>
      </c>
      <c r="T116" s="2"/>
      <c r="U116" s="233"/>
    </row>
    <row r="117" spans="1:21" ht="16" customHeight="1">
      <c r="A117" s="22" t="s">
        <v>16</v>
      </c>
      <c r="B117" s="22" t="s">
        <v>93</v>
      </c>
      <c r="C117" s="100">
        <f t="shared" si="2"/>
        <v>1269485</v>
      </c>
      <c r="D117" s="2"/>
      <c r="E117" s="151">
        <v>27688</v>
      </c>
      <c r="F117" s="151">
        <v>77944</v>
      </c>
      <c r="G117" s="151">
        <v>51395</v>
      </c>
      <c r="H117" s="10"/>
      <c r="I117" s="152">
        <v>591434</v>
      </c>
      <c r="J117" s="152">
        <v>137104</v>
      </c>
      <c r="K117" s="152">
        <v>85814</v>
      </c>
      <c r="L117" s="10"/>
      <c r="M117" s="152">
        <v>598077</v>
      </c>
      <c r="N117" s="152">
        <v>136974</v>
      </c>
      <c r="O117" s="152">
        <v>85645</v>
      </c>
      <c r="P117" s="10"/>
      <c r="Q117" s="152">
        <v>52286</v>
      </c>
      <c r="R117" s="152">
        <v>145236</v>
      </c>
      <c r="S117" s="152">
        <v>87666</v>
      </c>
      <c r="T117" s="2"/>
      <c r="U117" s="233"/>
    </row>
    <row r="118" spans="1:21" ht="16" customHeight="1">
      <c r="A118" s="22" t="s">
        <v>17</v>
      </c>
      <c r="B118" s="22" t="s">
        <v>93</v>
      </c>
      <c r="C118" s="100">
        <f t="shared" si="2"/>
        <v>1055775</v>
      </c>
      <c r="D118" s="2"/>
      <c r="E118" s="151">
        <v>32353</v>
      </c>
      <c r="F118" s="151">
        <v>62726</v>
      </c>
      <c r="G118" s="151">
        <v>38328</v>
      </c>
      <c r="H118" s="10"/>
      <c r="I118" s="152">
        <v>490301</v>
      </c>
      <c r="J118" s="152">
        <v>120968</v>
      </c>
      <c r="K118" s="152">
        <v>73873</v>
      </c>
      <c r="L118" s="10"/>
      <c r="M118" s="152">
        <v>494812</v>
      </c>
      <c r="N118" s="152">
        <v>120451</v>
      </c>
      <c r="O118" s="152">
        <v>73387</v>
      </c>
      <c r="P118" s="10"/>
      <c r="Q118" s="152">
        <v>38309</v>
      </c>
      <c r="R118" s="152">
        <v>119791</v>
      </c>
      <c r="S118" s="152">
        <v>69741</v>
      </c>
      <c r="T118" s="2"/>
      <c r="U118" s="233"/>
    </row>
    <row r="119" spans="1:21" ht="16" customHeight="1">
      <c r="A119" s="22" t="s">
        <v>18</v>
      </c>
      <c r="B119" s="22" t="s">
        <v>93</v>
      </c>
      <c r="C119" s="100">
        <f t="shared" si="2"/>
        <v>1138787</v>
      </c>
      <c r="D119" s="2"/>
      <c r="E119" s="151">
        <v>29109</v>
      </c>
      <c r="F119" s="151">
        <v>65362</v>
      </c>
      <c r="G119" s="151">
        <v>40368</v>
      </c>
      <c r="H119" s="10"/>
      <c r="I119" s="152">
        <v>531622</v>
      </c>
      <c r="J119" s="152">
        <v>127379</v>
      </c>
      <c r="K119" s="152">
        <v>78986</v>
      </c>
      <c r="L119" s="10"/>
      <c r="M119" s="152">
        <v>536197</v>
      </c>
      <c r="N119" s="152">
        <v>127381</v>
      </c>
      <c r="O119" s="152">
        <v>78788</v>
      </c>
      <c r="P119" s="10"/>
      <c r="Q119" s="152">
        <v>41859</v>
      </c>
      <c r="R119" s="152">
        <v>127603</v>
      </c>
      <c r="S119" s="152">
        <v>76118</v>
      </c>
      <c r="T119" s="2"/>
      <c r="U119" s="233"/>
    </row>
    <row r="120" spans="1:21" ht="16" customHeight="1">
      <c r="A120" s="22" t="s">
        <v>19</v>
      </c>
      <c r="B120" s="22" t="s">
        <v>93</v>
      </c>
      <c r="C120" s="100">
        <f t="shared" si="2"/>
        <v>897027</v>
      </c>
      <c r="D120" s="2"/>
      <c r="E120" s="151">
        <v>22916</v>
      </c>
      <c r="F120" s="151">
        <v>82170</v>
      </c>
      <c r="G120" s="151">
        <v>55384</v>
      </c>
      <c r="H120" s="10"/>
      <c r="I120" s="152">
        <v>418900</v>
      </c>
      <c r="J120" s="152">
        <v>113233</v>
      </c>
      <c r="K120" s="152">
        <v>69356</v>
      </c>
      <c r="L120" s="10"/>
      <c r="M120" s="152">
        <v>423804</v>
      </c>
      <c r="N120" s="152">
        <v>112462</v>
      </c>
      <c r="O120" s="152">
        <v>68584</v>
      </c>
      <c r="P120" s="10"/>
      <c r="Q120" s="152">
        <v>31407</v>
      </c>
      <c r="R120" s="152">
        <v>106156</v>
      </c>
      <c r="S120" s="152">
        <v>61324</v>
      </c>
      <c r="T120" s="2"/>
      <c r="U120" s="233"/>
    </row>
    <row r="121" spans="1:21" ht="16" customHeight="1">
      <c r="A121" s="22" t="s">
        <v>20</v>
      </c>
      <c r="B121" s="22" t="s">
        <v>93</v>
      </c>
      <c r="C121" s="100">
        <f t="shared" si="2"/>
        <v>1058569</v>
      </c>
      <c r="D121" s="2"/>
      <c r="E121" s="151">
        <v>24301</v>
      </c>
      <c r="F121" s="151">
        <v>62542</v>
      </c>
      <c r="G121" s="151">
        <v>38728</v>
      </c>
      <c r="H121" s="10"/>
      <c r="I121" s="152">
        <v>489803</v>
      </c>
      <c r="J121" s="152">
        <v>126904</v>
      </c>
      <c r="K121" s="152">
        <v>81511</v>
      </c>
      <c r="L121" s="10"/>
      <c r="M121" s="152">
        <v>498739</v>
      </c>
      <c r="N121" s="152">
        <v>127496</v>
      </c>
      <c r="O121" s="152">
        <v>81968</v>
      </c>
      <c r="P121" s="10"/>
      <c r="Q121" s="152">
        <v>45726</v>
      </c>
      <c r="R121" s="152">
        <v>145938</v>
      </c>
      <c r="S121" s="152">
        <v>92497</v>
      </c>
      <c r="T121" s="2"/>
      <c r="U121" s="233"/>
    </row>
    <row r="122" spans="1:21" ht="16" customHeight="1">
      <c r="A122" s="22" t="s">
        <v>21</v>
      </c>
      <c r="B122" s="22" t="s">
        <v>93</v>
      </c>
      <c r="C122" s="100">
        <f t="shared" si="2"/>
        <v>1235614</v>
      </c>
      <c r="D122" s="2"/>
      <c r="E122" s="151">
        <v>26062</v>
      </c>
      <c r="F122" s="151">
        <v>118088</v>
      </c>
      <c r="G122" s="151">
        <v>86458</v>
      </c>
      <c r="H122" s="10"/>
      <c r="I122" s="152">
        <v>571959</v>
      </c>
      <c r="J122" s="152">
        <v>142298</v>
      </c>
      <c r="K122" s="152">
        <v>93270</v>
      </c>
      <c r="L122" s="10"/>
      <c r="M122" s="152">
        <v>581695</v>
      </c>
      <c r="N122" s="152">
        <v>142776</v>
      </c>
      <c r="O122" s="152">
        <v>93684</v>
      </c>
      <c r="P122" s="10"/>
      <c r="Q122" s="152">
        <v>55898</v>
      </c>
      <c r="R122" s="152">
        <v>172758</v>
      </c>
      <c r="S122" s="152">
        <v>113178</v>
      </c>
      <c r="T122" s="2"/>
      <c r="U122" s="233"/>
    </row>
    <row r="123" spans="1:21" ht="16" customHeight="1">
      <c r="A123" s="22" t="s">
        <v>22</v>
      </c>
      <c r="B123" s="22" t="s">
        <v>93</v>
      </c>
      <c r="C123" s="100">
        <f t="shared" si="2"/>
        <v>1233819</v>
      </c>
      <c r="D123" s="2"/>
      <c r="E123" s="151">
        <v>22051</v>
      </c>
      <c r="F123" s="151">
        <v>112711</v>
      </c>
      <c r="G123" s="151">
        <v>83252</v>
      </c>
      <c r="H123" s="10"/>
      <c r="I123" s="152">
        <v>570798</v>
      </c>
      <c r="J123" s="152">
        <v>158407</v>
      </c>
      <c r="K123" s="152">
        <v>107528</v>
      </c>
      <c r="L123" s="10"/>
      <c r="M123" s="152">
        <v>577799</v>
      </c>
      <c r="N123" s="152">
        <v>158115</v>
      </c>
      <c r="O123" s="152">
        <v>106950</v>
      </c>
      <c r="P123" s="10"/>
      <c r="Q123" s="152">
        <v>63171</v>
      </c>
      <c r="R123" s="152">
        <v>212550</v>
      </c>
      <c r="S123" s="152">
        <v>146646</v>
      </c>
      <c r="T123" s="2"/>
      <c r="U123" s="233"/>
    </row>
    <row r="124" spans="1:21" ht="16" customHeight="1">
      <c r="A124" s="22" t="s">
        <v>23</v>
      </c>
      <c r="B124" s="22" t="s">
        <v>93</v>
      </c>
      <c r="C124" s="100">
        <f t="shared" si="2"/>
        <v>1270895</v>
      </c>
      <c r="D124" s="2"/>
      <c r="E124" s="151">
        <v>25996</v>
      </c>
      <c r="F124" s="151">
        <v>72546</v>
      </c>
      <c r="G124" s="151">
        <v>46807</v>
      </c>
      <c r="H124" s="10"/>
      <c r="I124" s="152">
        <v>587895</v>
      </c>
      <c r="J124" s="152">
        <v>140831</v>
      </c>
      <c r="K124" s="152">
        <v>91634</v>
      </c>
      <c r="L124" s="10"/>
      <c r="M124" s="152">
        <v>594569</v>
      </c>
      <c r="N124" s="152">
        <v>140584</v>
      </c>
      <c r="O124" s="152">
        <v>91464</v>
      </c>
      <c r="P124" s="10"/>
      <c r="Q124" s="152">
        <v>62435</v>
      </c>
      <c r="R124" s="152">
        <v>182541</v>
      </c>
      <c r="S124" s="152">
        <v>120223</v>
      </c>
      <c r="T124" s="2"/>
      <c r="U124" s="233"/>
    </row>
    <row r="125" spans="1:21" ht="16" customHeight="1">
      <c r="A125" s="22" t="s">
        <v>24</v>
      </c>
      <c r="B125" s="22" t="s">
        <v>93</v>
      </c>
      <c r="C125" s="100">
        <f t="shared" si="2"/>
        <v>1529595</v>
      </c>
      <c r="D125" s="2"/>
      <c r="E125" s="151">
        <v>26647</v>
      </c>
      <c r="F125" s="151">
        <v>99139</v>
      </c>
      <c r="G125" s="151">
        <v>71005</v>
      </c>
      <c r="H125" s="10"/>
      <c r="I125" s="152">
        <v>714221</v>
      </c>
      <c r="J125" s="152">
        <v>158970</v>
      </c>
      <c r="K125" s="152">
        <v>104541</v>
      </c>
      <c r="L125" s="10"/>
      <c r="M125" s="152">
        <v>721026</v>
      </c>
      <c r="N125" s="152">
        <v>158759</v>
      </c>
      <c r="O125" s="152">
        <v>104255</v>
      </c>
      <c r="P125" s="10"/>
      <c r="Q125" s="152">
        <v>67701</v>
      </c>
      <c r="R125" s="152">
        <v>191273</v>
      </c>
      <c r="S125" s="152">
        <v>125479</v>
      </c>
      <c r="T125" s="2"/>
      <c r="U125" s="233"/>
    </row>
    <row r="126" spans="1:21" ht="16" customHeight="1">
      <c r="A126" s="22" t="s">
        <v>25</v>
      </c>
      <c r="B126" s="22" t="s">
        <v>93</v>
      </c>
      <c r="C126" s="100">
        <f t="shared" si="2"/>
        <v>1199320</v>
      </c>
      <c r="D126" s="2"/>
      <c r="E126" s="151">
        <v>21336</v>
      </c>
      <c r="F126" s="151">
        <v>88324</v>
      </c>
      <c r="G126" s="151">
        <v>60629</v>
      </c>
      <c r="H126" s="10"/>
      <c r="I126" s="152">
        <v>555121</v>
      </c>
      <c r="J126" s="152">
        <v>135569</v>
      </c>
      <c r="K126" s="152">
        <v>87379</v>
      </c>
      <c r="L126" s="10"/>
      <c r="M126" s="152">
        <v>562876</v>
      </c>
      <c r="N126" s="152">
        <v>135484</v>
      </c>
      <c r="O126" s="152">
        <v>87112</v>
      </c>
      <c r="P126" s="10"/>
      <c r="Q126" s="152">
        <v>59987</v>
      </c>
      <c r="R126" s="152">
        <v>177242</v>
      </c>
      <c r="S126" s="152">
        <v>116204</v>
      </c>
      <c r="T126" s="2"/>
      <c r="U126" s="233"/>
    </row>
    <row r="127" spans="1:21" ht="16" customHeight="1">
      <c r="A127" s="22" t="s">
        <v>26</v>
      </c>
      <c r="B127" s="22" t="s">
        <v>93</v>
      </c>
      <c r="C127" s="100">
        <f t="shared" si="2"/>
        <v>1225393</v>
      </c>
      <c r="D127" s="2"/>
      <c r="E127" s="151">
        <v>20863</v>
      </c>
      <c r="F127" s="151">
        <v>96282</v>
      </c>
      <c r="G127" s="151">
        <v>67195</v>
      </c>
      <c r="H127" s="10"/>
      <c r="I127" s="152">
        <v>569874</v>
      </c>
      <c r="J127" s="152">
        <v>135834</v>
      </c>
      <c r="K127" s="152">
        <v>87306</v>
      </c>
      <c r="L127" s="10"/>
      <c r="M127" s="152">
        <v>576832</v>
      </c>
      <c r="N127" s="152">
        <v>136288</v>
      </c>
      <c r="O127" s="152">
        <v>87503</v>
      </c>
      <c r="P127" s="10"/>
      <c r="Q127" s="152">
        <v>57824</v>
      </c>
      <c r="R127" s="152">
        <v>170204</v>
      </c>
      <c r="S127" s="152">
        <v>110481</v>
      </c>
      <c r="T127" s="2"/>
      <c r="U127" s="233"/>
    </row>
    <row r="128" spans="1:21" ht="16" customHeight="1">
      <c r="A128" s="22" t="s">
        <v>27</v>
      </c>
      <c r="B128" s="22" t="s">
        <v>93</v>
      </c>
      <c r="C128" s="100">
        <f t="shared" si="2"/>
        <v>1366651</v>
      </c>
      <c r="D128" s="2"/>
      <c r="E128" s="151">
        <v>22050</v>
      </c>
      <c r="F128" s="151">
        <v>95321</v>
      </c>
      <c r="G128" s="151">
        <v>67146</v>
      </c>
      <c r="H128" s="10"/>
      <c r="I128" s="152">
        <v>633920</v>
      </c>
      <c r="J128" s="152">
        <v>149602</v>
      </c>
      <c r="K128" s="152">
        <v>97889</v>
      </c>
      <c r="L128" s="10"/>
      <c r="M128" s="152">
        <v>642780</v>
      </c>
      <c r="N128" s="152">
        <v>149796</v>
      </c>
      <c r="O128" s="152">
        <v>97846</v>
      </c>
      <c r="P128" s="10"/>
      <c r="Q128" s="152">
        <v>67901</v>
      </c>
      <c r="R128" s="152">
        <v>194606</v>
      </c>
      <c r="S128" s="152">
        <v>128178</v>
      </c>
      <c r="T128" s="2"/>
      <c r="U128" s="233"/>
    </row>
    <row r="129" spans="1:21" ht="16" customHeight="1">
      <c r="A129" s="22" t="s">
        <v>28</v>
      </c>
      <c r="B129" s="22" t="s">
        <v>93</v>
      </c>
      <c r="C129" s="100">
        <f t="shared" si="2"/>
        <v>931314</v>
      </c>
      <c r="D129" s="2"/>
      <c r="E129" s="151">
        <v>19924</v>
      </c>
      <c r="F129" s="151">
        <v>76096</v>
      </c>
      <c r="G129" s="151">
        <v>49474</v>
      </c>
      <c r="H129" s="10"/>
      <c r="I129" s="152">
        <v>429196</v>
      </c>
      <c r="J129" s="152">
        <v>113572</v>
      </c>
      <c r="K129" s="152">
        <v>71378</v>
      </c>
      <c r="L129" s="10"/>
      <c r="M129" s="152">
        <v>437100</v>
      </c>
      <c r="N129" s="152">
        <v>113973</v>
      </c>
      <c r="O129" s="152">
        <v>71635</v>
      </c>
      <c r="P129" s="10"/>
      <c r="Q129" s="152">
        <v>45094</v>
      </c>
      <c r="R129" s="152">
        <v>143551</v>
      </c>
      <c r="S129" s="152">
        <v>91892</v>
      </c>
      <c r="T129" s="2"/>
      <c r="U129" s="233"/>
    </row>
    <row r="130" spans="1:21" ht="16" customHeight="1">
      <c r="A130" s="2"/>
      <c r="B130" s="2"/>
      <c r="C130" s="105"/>
      <c r="D130" s="2"/>
      <c r="E130" s="129"/>
      <c r="F130" s="129"/>
      <c r="G130" s="129"/>
      <c r="H130" s="129"/>
      <c r="I130" s="129"/>
      <c r="J130" s="129"/>
      <c r="K130" s="129"/>
      <c r="L130" s="129"/>
      <c r="M130" s="129"/>
      <c r="N130" s="129"/>
      <c r="O130" s="129"/>
      <c r="P130" s="129"/>
      <c r="Q130" s="129"/>
      <c r="R130" s="129"/>
      <c r="S130" s="129"/>
      <c r="T130" s="2"/>
      <c r="U130" s="233"/>
    </row>
    <row r="131" spans="1:21" ht="16" customHeight="1">
      <c r="A131" s="2"/>
      <c r="B131" s="2"/>
      <c r="C131" s="105"/>
      <c r="D131" s="2"/>
      <c r="E131" s="299" t="s">
        <v>101</v>
      </c>
      <c r="F131" s="299"/>
      <c r="G131" s="299"/>
      <c r="H131" s="2"/>
      <c r="I131" s="299" t="s">
        <v>102</v>
      </c>
      <c r="J131" s="299"/>
      <c r="K131" s="299"/>
      <c r="L131" s="2"/>
      <c r="M131" s="300" t="s">
        <v>103</v>
      </c>
      <c r="N131" s="300"/>
      <c r="O131" s="300"/>
      <c r="P131" s="2"/>
      <c r="Q131" s="300" t="s">
        <v>104</v>
      </c>
      <c r="R131" s="300"/>
      <c r="S131" s="300"/>
      <c r="T131" s="2"/>
      <c r="U131" s="233"/>
    </row>
    <row r="132" spans="1:21" ht="16" customHeight="1">
      <c r="A132" s="2"/>
      <c r="B132" s="2"/>
      <c r="C132" s="105"/>
      <c r="D132" s="2"/>
      <c r="E132" s="5" t="s">
        <v>68</v>
      </c>
      <c r="F132" s="5" t="s">
        <v>96</v>
      </c>
      <c r="G132" s="5" t="s">
        <v>97</v>
      </c>
      <c r="H132" s="2"/>
      <c r="I132" s="5" t="s">
        <v>68</v>
      </c>
      <c r="J132" s="5" t="s">
        <v>96</v>
      </c>
      <c r="K132" s="5" t="s">
        <v>97</v>
      </c>
      <c r="L132" s="2"/>
      <c r="M132" s="5" t="s">
        <v>68</v>
      </c>
      <c r="N132" s="5" t="s">
        <v>96</v>
      </c>
      <c r="O132" s="5" t="s">
        <v>97</v>
      </c>
      <c r="P132" s="2"/>
      <c r="Q132" s="5" t="s">
        <v>68</v>
      </c>
      <c r="R132" s="5" t="s">
        <v>96</v>
      </c>
      <c r="S132" s="5" t="s">
        <v>97</v>
      </c>
      <c r="T132" s="2"/>
      <c r="U132" s="233"/>
    </row>
    <row r="133" spans="1:21" ht="16" customHeight="1">
      <c r="A133" s="2"/>
      <c r="B133" s="2"/>
      <c r="C133" s="105"/>
      <c r="D133" s="2"/>
      <c r="E133" s="141"/>
      <c r="F133" s="141"/>
      <c r="G133" s="141"/>
      <c r="H133" s="129"/>
      <c r="I133" s="141"/>
      <c r="J133" s="141"/>
      <c r="K133" s="141"/>
      <c r="L133" s="129"/>
      <c r="M133" s="141"/>
      <c r="N133" s="141"/>
      <c r="O133" s="141"/>
      <c r="P133" s="129"/>
      <c r="Q133" s="141"/>
      <c r="R133" s="141"/>
      <c r="S133" s="141"/>
      <c r="T133" s="2"/>
      <c r="U133" s="233"/>
    </row>
    <row r="134" spans="1:21" ht="16" customHeight="1">
      <c r="A134" s="29" t="s">
        <v>10</v>
      </c>
      <c r="B134" s="29" t="s">
        <v>93</v>
      </c>
      <c r="C134" s="101">
        <f t="shared" ref="C134:C150" si="3">E134+I134+M134+Q134</f>
        <v>1801993</v>
      </c>
      <c r="D134" s="2"/>
      <c r="E134" s="152">
        <v>39441</v>
      </c>
      <c r="F134" s="152">
        <v>59097</v>
      </c>
      <c r="G134" s="152">
        <v>36035</v>
      </c>
      <c r="H134" s="10"/>
      <c r="I134" s="152">
        <v>851742</v>
      </c>
      <c r="J134" s="152">
        <v>362458</v>
      </c>
      <c r="K134" s="152">
        <v>201278</v>
      </c>
      <c r="L134" s="10"/>
      <c r="M134" s="152">
        <v>852198</v>
      </c>
      <c r="N134" s="152">
        <v>362628</v>
      </c>
      <c r="O134" s="152">
        <v>201699</v>
      </c>
      <c r="P134" s="10"/>
      <c r="Q134" s="152">
        <v>58612</v>
      </c>
      <c r="R134" s="152">
        <v>450666</v>
      </c>
      <c r="S134" s="152">
        <v>249846</v>
      </c>
      <c r="T134" s="2"/>
      <c r="U134" s="233"/>
    </row>
    <row r="135" spans="1:21" ht="16" customHeight="1">
      <c r="A135" s="22" t="s">
        <v>13</v>
      </c>
      <c r="B135" s="22" t="s">
        <v>93</v>
      </c>
      <c r="C135" s="101">
        <f t="shared" si="3"/>
        <v>1811532</v>
      </c>
      <c r="D135" s="2"/>
      <c r="E135" s="152">
        <v>40633</v>
      </c>
      <c r="F135" s="152">
        <v>49324</v>
      </c>
      <c r="G135" s="152">
        <v>26642</v>
      </c>
      <c r="H135" s="10"/>
      <c r="I135" s="152">
        <v>854718</v>
      </c>
      <c r="J135" s="152">
        <v>354303</v>
      </c>
      <c r="K135" s="152">
        <v>191997</v>
      </c>
      <c r="L135" s="10"/>
      <c r="M135" s="152">
        <v>855799</v>
      </c>
      <c r="N135" s="152">
        <v>354935</v>
      </c>
      <c r="O135" s="152">
        <v>193018</v>
      </c>
      <c r="P135" s="10"/>
      <c r="Q135" s="152">
        <v>60382</v>
      </c>
      <c r="R135" s="152">
        <v>455028</v>
      </c>
      <c r="S135" s="152">
        <v>240554</v>
      </c>
      <c r="T135" s="2"/>
      <c r="U135" s="233"/>
    </row>
    <row r="136" spans="1:21" ht="16" customHeight="1">
      <c r="A136" s="22" t="s">
        <v>14</v>
      </c>
      <c r="B136" s="22" t="s">
        <v>93</v>
      </c>
      <c r="C136" s="101">
        <f t="shared" si="3"/>
        <v>1369393</v>
      </c>
      <c r="D136" s="2"/>
      <c r="E136" s="152">
        <v>5498</v>
      </c>
      <c r="F136" s="152">
        <v>121626</v>
      </c>
      <c r="G136" s="152">
        <v>90178</v>
      </c>
      <c r="H136" s="10"/>
      <c r="I136" s="152">
        <v>651545</v>
      </c>
      <c r="J136" s="152">
        <v>297406</v>
      </c>
      <c r="K136" s="152">
        <v>188336</v>
      </c>
      <c r="L136" s="10"/>
      <c r="M136" s="152">
        <v>651138</v>
      </c>
      <c r="N136" s="152">
        <v>296874</v>
      </c>
      <c r="O136" s="152">
        <v>188558</v>
      </c>
      <c r="P136" s="10"/>
      <c r="Q136" s="152">
        <v>61212</v>
      </c>
      <c r="R136" s="152">
        <v>488869</v>
      </c>
      <c r="S136" s="152">
        <v>321792</v>
      </c>
      <c r="T136" s="2"/>
      <c r="U136" s="233"/>
    </row>
    <row r="137" spans="1:21" ht="16" customHeight="1">
      <c r="A137" s="22" t="s">
        <v>15</v>
      </c>
      <c r="B137" s="22" t="s">
        <v>93</v>
      </c>
      <c r="C137" s="101">
        <f t="shared" si="3"/>
        <v>1340765</v>
      </c>
      <c r="D137" s="2"/>
      <c r="E137" s="152">
        <v>10207</v>
      </c>
      <c r="F137" s="152">
        <v>101109</v>
      </c>
      <c r="G137" s="152">
        <v>73693</v>
      </c>
      <c r="H137" s="10"/>
      <c r="I137" s="152">
        <v>636300</v>
      </c>
      <c r="J137" s="152">
        <v>284376</v>
      </c>
      <c r="K137" s="152">
        <v>172214</v>
      </c>
      <c r="L137" s="10"/>
      <c r="M137" s="152">
        <v>637386</v>
      </c>
      <c r="N137" s="152">
        <v>286725</v>
      </c>
      <c r="O137" s="152">
        <v>173978</v>
      </c>
      <c r="P137" s="10"/>
      <c r="Q137" s="152">
        <v>56872</v>
      </c>
      <c r="R137" s="152">
        <v>444198</v>
      </c>
      <c r="S137" s="152">
        <v>271148</v>
      </c>
      <c r="T137" s="2"/>
      <c r="U137" s="233"/>
    </row>
    <row r="138" spans="1:21" ht="16" customHeight="1">
      <c r="A138" s="22" t="s">
        <v>16</v>
      </c>
      <c r="B138" s="22" t="s">
        <v>93</v>
      </c>
      <c r="C138" s="101">
        <f t="shared" si="3"/>
        <v>1879746</v>
      </c>
      <c r="D138" s="2"/>
      <c r="E138" s="152">
        <v>58469</v>
      </c>
      <c r="F138" s="152">
        <v>51962</v>
      </c>
      <c r="G138" s="152">
        <v>28482</v>
      </c>
      <c r="H138" s="10"/>
      <c r="I138" s="158">
        <v>879100</v>
      </c>
      <c r="J138" s="158">
        <v>378952</v>
      </c>
      <c r="K138" s="158">
        <v>214472</v>
      </c>
      <c r="L138" s="10"/>
      <c r="M138" s="152">
        <v>881283</v>
      </c>
      <c r="N138" s="152">
        <v>378418</v>
      </c>
      <c r="O138" s="152">
        <v>214864</v>
      </c>
      <c r="P138" s="10"/>
      <c r="Q138" s="152">
        <v>60894</v>
      </c>
      <c r="R138" s="152">
        <v>476694</v>
      </c>
      <c r="S138" s="152">
        <v>263236</v>
      </c>
      <c r="T138" s="2"/>
      <c r="U138" s="233"/>
    </row>
    <row r="139" spans="1:21" ht="16" customHeight="1">
      <c r="A139" s="22" t="s">
        <v>17</v>
      </c>
      <c r="B139" s="22" t="s">
        <v>93</v>
      </c>
      <c r="C139" s="101">
        <f t="shared" si="3"/>
        <v>1553631</v>
      </c>
      <c r="D139" s="2"/>
      <c r="E139" s="152">
        <v>70850</v>
      </c>
      <c r="F139" s="152">
        <v>43584</v>
      </c>
      <c r="G139" s="152">
        <v>20437</v>
      </c>
      <c r="H139" s="10"/>
      <c r="I139" s="152">
        <v>717446</v>
      </c>
      <c r="J139" s="152">
        <v>310892</v>
      </c>
      <c r="K139" s="152">
        <v>172228</v>
      </c>
      <c r="L139" s="10"/>
      <c r="M139" s="152">
        <v>719599</v>
      </c>
      <c r="N139" s="152">
        <v>311198</v>
      </c>
      <c r="O139" s="152">
        <v>172902</v>
      </c>
      <c r="P139" s="10"/>
      <c r="Q139" s="152">
        <v>45736</v>
      </c>
      <c r="R139" s="152">
        <v>341989</v>
      </c>
      <c r="S139" s="152">
        <v>183672</v>
      </c>
      <c r="T139" s="2"/>
      <c r="U139" s="233"/>
    </row>
    <row r="140" spans="1:21" ht="16" customHeight="1">
      <c r="A140" s="22" t="s">
        <v>18</v>
      </c>
      <c r="B140" s="22" t="s">
        <v>93</v>
      </c>
      <c r="C140" s="101">
        <f t="shared" si="3"/>
        <v>1596769</v>
      </c>
      <c r="D140" s="2"/>
      <c r="E140" s="152">
        <v>62447</v>
      </c>
      <c r="F140" s="152">
        <v>45071</v>
      </c>
      <c r="G140" s="152">
        <v>21926</v>
      </c>
      <c r="H140" s="10"/>
      <c r="I140" s="152">
        <v>741850</v>
      </c>
      <c r="J140" s="152">
        <v>332295</v>
      </c>
      <c r="K140" s="152">
        <v>187378</v>
      </c>
      <c r="L140" s="10"/>
      <c r="M140" s="152">
        <v>746725</v>
      </c>
      <c r="N140" s="152">
        <v>333735</v>
      </c>
      <c r="O140" s="152">
        <v>188598</v>
      </c>
      <c r="P140" s="10"/>
      <c r="Q140" s="152">
        <v>45747</v>
      </c>
      <c r="R140" s="152">
        <v>358643</v>
      </c>
      <c r="S140" s="152">
        <v>192230</v>
      </c>
      <c r="T140" s="2"/>
      <c r="U140" s="233"/>
    </row>
    <row r="141" spans="1:21" ht="16" customHeight="1">
      <c r="A141" s="22" t="s">
        <v>19</v>
      </c>
      <c r="B141" s="22" t="s">
        <v>93</v>
      </c>
      <c r="C141" s="101">
        <f t="shared" si="3"/>
        <v>1478906</v>
      </c>
      <c r="D141" s="2"/>
      <c r="E141" s="152">
        <v>38055</v>
      </c>
      <c r="F141" s="152">
        <v>50719</v>
      </c>
      <c r="G141" s="152">
        <v>28063</v>
      </c>
      <c r="H141" s="10"/>
      <c r="I141" s="152">
        <v>698658</v>
      </c>
      <c r="J141" s="152">
        <v>290678</v>
      </c>
      <c r="K141" s="152">
        <v>163840</v>
      </c>
      <c r="L141" s="10"/>
      <c r="M141" s="152">
        <v>701564</v>
      </c>
      <c r="N141" s="152">
        <v>290836</v>
      </c>
      <c r="O141" s="152">
        <v>164232</v>
      </c>
      <c r="P141" s="10"/>
      <c r="Q141" s="152">
        <v>40629</v>
      </c>
      <c r="R141" s="152">
        <v>285276</v>
      </c>
      <c r="S141" s="152">
        <v>151470</v>
      </c>
      <c r="T141" s="2"/>
      <c r="U141" s="233"/>
    </row>
    <row r="142" spans="1:21" ht="16" customHeight="1">
      <c r="A142" s="22" t="s">
        <v>20</v>
      </c>
      <c r="B142" s="22" t="s">
        <v>93</v>
      </c>
      <c r="C142" s="101">
        <f t="shared" si="3"/>
        <v>1600030</v>
      </c>
      <c r="D142" s="2"/>
      <c r="E142" s="152">
        <v>59749</v>
      </c>
      <c r="F142" s="152">
        <v>38636</v>
      </c>
      <c r="G142" s="152">
        <v>16300</v>
      </c>
      <c r="H142" s="10"/>
      <c r="I142" s="152">
        <v>737722</v>
      </c>
      <c r="J142" s="152">
        <v>349600</v>
      </c>
      <c r="K142" s="152">
        <v>209280</v>
      </c>
      <c r="L142" s="10"/>
      <c r="M142" s="152">
        <v>744122</v>
      </c>
      <c r="N142" s="152">
        <v>352684</v>
      </c>
      <c r="O142" s="152">
        <v>211702</v>
      </c>
      <c r="P142" s="10"/>
      <c r="Q142" s="152">
        <v>58437</v>
      </c>
      <c r="R142" s="152">
        <v>482413</v>
      </c>
      <c r="S142" s="152">
        <v>294478</v>
      </c>
      <c r="T142" s="2"/>
      <c r="U142" s="233"/>
    </row>
    <row r="143" spans="1:21" ht="16" customHeight="1">
      <c r="A143" s="22" t="s">
        <v>21</v>
      </c>
      <c r="B143" s="22" t="s">
        <v>93</v>
      </c>
      <c r="C143" s="101">
        <f t="shared" si="3"/>
        <v>1731507</v>
      </c>
      <c r="D143" s="2"/>
      <c r="E143" s="152">
        <v>15175</v>
      </c>
      <c r="F143" s="152">
        <v>129104</v>
      </c>
      <c r="G143" s="152">
        <v>102828</v>
      </c>
      <c r="H143" s="10"/>
      <c r="I143" s="152">
        <v>819773</v>
      </c>
      <c r="J143" s="152">
        <v>398582</v>
      </c>
      <c r="K143" s="152">
        <v>242522</v>
      </c>
      <c r="L143" s="10"/>
      <c r="M143" s="152">
        <v>826750</v>
      </c>
      <c r="N143" s="152">
        <v>402325</v>
      </c>
      <c r="O143" s="152">
        <v>245476</v>
      </c>
      <c r="P143" s="10"/>
      <c r="Q143" s="152">
        <v>69809</v>
      </c>
      <c r="R143" s="152">
        <v>616754</v>
      </c>
      <c r="S143" s="152">
        <v>399045</v>
      </c>
      <c r="T143" s="2"/>
      <c r="U143" s="233"/>
    </row>
    <row r="144" spans="1:21" ht="16" customHeight="1">
      <c r="A144" s="22" t="s">
        <v>22</v>
      </c>
      <c r="B144" s="22" t="s">
        <v>93</v>
      </c>
      <c r="C144" s="101">
        <f t="shared" si="3"/>
        <v>1803067</v>
      </c>
      <c r="D144" s="2"/>
      <c r="E144" s="152">
        <v>21545</v>
      </c>
      <c r="F144" s="152">
        <v>72351</v>
      </c>
      <c r="G144" s="152">
        <v>49825</v>
      </c>
      <c r="H144" s="10"/>
      <c r="I144" s="152">
        <v>850229</v>
      </c>
      <c r="J144" s="152">
        <v>416048</v>
      </c>
      <c r="K144" s="152">
        <v>254711</v>
      </c>
      <c r="L144" s="10"/>
      <c r="M144" s="152">
        <v>850965</v>
      </c>
      <c r="N144" s="152">
        <v>414790</v>
      </c>
      <c r="O144" s="152">
        <v>254341</v>
      </c>
      <c r="P144" s="10"/>
      <c r="Q144" s="152">
        <v>80328</v>
      </c>
      <c r="R144" s="152">
        <v>783601</v>
      </c>
      <c r="S144" s="152">
        <v>552264</v>
      </c>
      <c r="T144" s="2"/>
      <c r="U144" s="233"/>
    </row>
    <row r="145" spans="1:21" ht="16" customHeight="1">
      <c r="A145" s="22" t="s">
        <v>23</v>
      </c>
      <c r="B145" s="22" t="s">
        <v>93</v>
      </c>
      <c r="C145" s="101">
        <f t="shared" si="3"/>
        <v>1997529</v>
      </c>
      <c r="D145" s="2"/>
      <c r="E145" s="152">
        <v>65926</v>
      </c>
      <c r="F145" s="152">
        <v>48506</v>
      </c>
      <c r="G145" s="152">
        <v>25662</v>
      </c>
      <c r="H145" s="10"/>
      <c r="I145" s="152">
        <v>923817</v>
      </c>
      <c r="J145" s="152">
        <v>426767</v>
      </c>
      <c r="K145" s="152">
        <v>260113</v>
      </c>
      <c r="L145" s="10"/>
      <c r="M145" s="152">
        <v>925178</v>
      </c>
      <c r="N145" s="152">
        <v>425317</v>
      </c>
      <c r="O145" s="152">
        <v>259431</v>
      </c>
      <c r="P145" s="10"/>
      <c r="Q145" s="152">
        <v>82608</v>
      </c>
      <c r="R145" s="152">
        <v>754002</v>
      </c>
      <c r="S145" s="152">
        <v>509133</v>
      </c>
      <c r="T145" s="2"/>
      <c r="U145" s="233"/>
    </row>
    <row r="146" spans="1:21" ht="16" customHeight="1">
      <c r="A146" s="22" t="s">
        <v>24</v>
      </c>
      <c r="B146" s="22" t="s">
        <v>93</v>
      </c>
      <c r="C146" s="101">
        <f t="shared" si="3"/>
        <v>1864920</v>
      </c>
      <c r="D146" s="2"/>
      <c r="E146" s="152">
        <v>25759</v>
      </c>
      <c r="F146" s="152">
        <v>74393</v>
      </c>
      <c r="G146" s="152">
        <v>51230</v>
      </c>
      <c r="H146" s="10"/>
      <c r="I146" s="152">
        <v>880599</v>
      </c>
      <c r="J146" s="152">
        <v>450758</v>
      </c>
      <c r="K146" s="152">
        <v>273178</v>
      </c>
      <c r="L146" s="10"/>
      <c r="M146" s="152">
        <v>882635</v>
      </c>
      <c r="N146" s="152">
        <v>451230</v>
      </c>
      <c r="O146" s="152">
        <v>273328</v>
      </c>
      <c r="P146" s="10"/>
      <c r="Q146" s="152">
        <v>75927</v>
      </c>
      <c r="R146" s="152">
        <v>736906</v>
      </c>
      <c r="S146" s="152">
        <v>489461</v>
      </c>
      <c r="T146" s="2"/>
      <c r="U146" s="233"/>
    </row>
    <row r="147" spans="1:21" ht="16" customHeight="1">
      <c r="A147" s="22" t="s">
        <v>25</v>
      </c>
      <c r="B147" s="22" t="s">
        <v>93</v>
      </c>
      <c r="C147" s="101">
        <f t="shared" si="3"/>
        <v>1670087</v>
      </c>
      <c r="D147" s="2"/>
      <c r="E147" s="152">
        <v>26191</v>
      </c>
      <c r="F147" s="152">
        <v>60737</v>
      </c>
      <c r="G147" s="152">
        <v>37881</v>
      </c>
      <c r="H147" s="10"/>
      <c r="I147" s="152">
        <v>785298</v>
      </c>
      <c r="J147" s="152">
        <v>384888</v>
      </c>
      <c r="K147" s="152">
        <v>234994</v>
      </c>
      <c r="L147" s="10"/>
      <c r="M147" s="152">
        <v>784925</v>
      </c>
      <c r="N147" s="152">
        <v>383486</v>
      </c>
      <c r="O147" s="152">
        <v>233335</v>
      </c>
      <c r="P147" s="10"/>
      <c r="Q147" s="152">
        <v>73673</v>
      </c>
      <c r="R147" s="152">
        <v>687476</v>
      </c>
      <c r="S147" s="152">
        <v>460777</v>
      </c>
      <c r="T147" s="2"/>
      <c r="U147" s="233"/>
    </row>
    <row r="148" spans="1:21" ht="16" customHeight="1">
      <c r="A148" s="22" t="s">
        <v>26</v>
      </c>
      <c r="B148" s="22" t="s">
        <v>93</v>
      </c>
      <c r="C148" s="101">
        <f t="shared" si="3"/>
        <v>1643402</v>
      </c>
      <c r="D148" s="2"/>
      <c r="E148" s="152">
        <v>19862</v>
      </c>
      <c r="F148" s="152">
        <v>79176</v>
      </c>
      <c r="G148" s="152">
        <v>55932</v>
      </c>
      <c r="H148" s="10"/>
      <c r="I148" s="152">
        <v>775843</v>
      </c>
      <c r="J148" s="152">
        <v>387808</v>
      </c>
      <c r="K148" s="152">
        <v>236953</v>
      </c>
      <c r="L148" s="10"/>
      <c r="M148" s="152">
        <v>776421</v>
      </c>
      <c r="N148" s="152">
        <v>386760</v>
      </c>
      <c r="O148" s="152">
        <v>235706</v>
      </c>
      <c r="P148" s="10"/>
      <c r="Q148" s="152">
        <v>71276</v>
      </c>
      <c r="R148" s="152">
        <v>669720</v>
      </c>
      <c r="S148" s="152">
        <v>450477</v>
      </c>
      <c r="T148" s="2"/>
      <c r="U148" s="233"/>
    </row>
    <row r="149" spans="1:21" ht="16" customHeight="1">
      <c r="A149" s="22" t="s">
        <v>27</v>
      </c>
      <c r="B149" s="22" t="s">
        <v>93</v>
      </c>
      <c r="C149" s="101">
        <f t="shared" si="3"/>
        <v>1741965</v>
      </c>
      <c r="D149" s="2"/>
      <c r="E149" s="152">
        <v>23817</v>
      </c>
      <c r="F149" s="152">
        <v>71305</v>
      </c>
      <c r="G149" s="152">
        <v>48084</v>
      </c>
      <c r="H149" s="10"/>
      <c r="I149" s="152">
        <v>821284</v>
      </c>
      <c r="J149" s="152">
        <v>411842</v>
      </c>
      <c r="K149" s="152">
        <v>247598</v>
      </c>
      <c r="L149" s="10"/>
      <c r="M149" s="152">
        <v>821396</v>
      </c>
      <c r="N149" s="152">
        <v>411723</v>
      </c>
      <c r="O149" s="152">
        <v>247566</v>
      </c>
      <c r="P149" s="10"/>
      <c r="Q149" s="152">
        <v>75468</v>
      </c>
      <c r="R149" s="152">
        <v>721220</v>
      </c>
      <c r="S149" s="152">
        <v>470598</v>
      </c>
      <c r="T149" s="2"/>
      <c r="U149" s="233"/>
    </row>
    <row r="150" spans="1:21" ht="16" customHeight="1">
      <c r="A150" s="22" t="s">
        <v>28</v>
      </c>
      <c r="B150" s="22" t="s">
        <v>93</v>
      </c>
      <c r="C150" s="101">
        <f t="shared" si="3"/>
        <v>1459835</v>
      </c>
      <c r="D150" s="2"/>
      <c r="E150" s="152">
        <v>30078</v>
      </c>
      <c r="F150" s="152">
        <v>54372</v>
      </c>
      <c r="G150" s="152">
        <v>31585</v>
      </c>
      <c r="H150" s="10"/>
      <c r="I150" s="152">
        <v>683560</v>
      </c>
      <c r="J150" s="152">
        <v>320636</v>
      </c>
      <c r="K150" s="152">
        <v>194172</v>
      </c>
      <c r="L150" s="10"/>
      <c r="M150" s="152">
        <v>685662</v>
      </c>
      <c r="N150" s="152">
        <v>321664</v>
      </c>
      <c r="O150" s="152">
        <v>194227</v>
      </c>
      <c r="P150" s="10"/>
      <c r="Q150" s="152">
        <v>60535</v>
      </c>
      <c r="R150" s="152">
        <v>524469</v>
      </c>
      <c r="S150" s="152">
        <v>343848</v>
      </c>
      <c r="T150" s="2"/>
      <c r="U150" s="233"/>
    </row>
    <row r="151" spans="1:21" ht="16" customHeight="1">
      <c r="A151" s="2"/>
      <c r="B151" s="2"/>
      <c r="C151" s="105"/>
      <c r="D151" s="2"/>
      <c r="E151" s="129"/>
      <c r="F151" s="129"/>
      <c r="G151" s="129"/>
      <c r="H151" s="129"/>
      <c r="I151" s="129"/>
      <c r="J151" s="129"/>
      <c r="K151" s="129"/>
      <c r="L151" s="129"/>
      <c r="M151" s="129"/>
      <c r="N151" s="129"/>
      <c r="O151" s="129"/>
      <c r="P151" s="129"/>
      <c r="Q151" s="129"/>
      <c r="R151" s="129"/>
      <c r="S151" s="129"/>
      <c r="T151" s="2"/>
      <c r="U151" s="233"/>
    </row>
    <row r="152" spans="1:21" ht="16" customHeight="1">
      <c r="A152" s="2"/>
      <c r="B152" s="2"/>
      <c r="C152" s="105"/>
      <c r="D152" s="2"/>
      <c r="E152" s="298" t="s">
        <v>105</v>
      </c>
      <c r="F152" s="298"/>
      <c r="G152" s="298"/>
      <c r="H152" s="2"/>
      <c r="I152" s="298" t="s">
        <v>106</v>
      </c>
      <c r="J152" s="298"/>
      <c r="K152" s="298"/>
      <c r="L152" s="2"/>
      <c r="M152" s="298" t="s">
        <v>107</v>
      </c>
      <c r="N152" s="298"/>
      <c r="O152" s="298"/>
      <c r="P152" s="2"/>
      <c r="Q152" s="298" t="s">
        <v>108</v>
      </c>
      <c r="R152" s="298"/>
      <c r="S152" s="298"/>
      <c r="T152" s="2"/>
      <c r="U152" s="233"/>
    </row>
    <row r="153" spans="1:21" ht="16" customHeight="1">
      <c r="A153" s="2"/>
      <c r="B153" s="2"/>
      <c r="C153" s="105"/>
      <c r="D153" s="2"/>
      <c r="E153" s="5" t="s">
        <v>68</v>
      </c>
      <c r="F153" s="5" t="s">
        <v>96</v>
      </c>
      <c r="G153" s="5" t="s">
        <v>97</v>
      </c>
      <c r="H153" s="2"/>
      <c r="I153" s="5" t="s">
        <v>68</v>
      </c>
      <c r="J153" s="5" t="s">
        <v>96</v>
      </c>
      <c r="K153" s="5" t="s">
        <v>97</v>
      </c>
      <c r="L153" s="2"/>
      <c r="M153" s="5" t="s">
        <v>68</v>
      </c>
      <c r="N153" s="5" t="s">
        <v>96</v>
      </c>
      <c r="O153" s="5" t="s">
        <v>97</v>
      </c>
      <c r="P153" s="2"/>
      <c r="Q153" s="5" t="s">
        <v>68</v>
      </c>
      <c r="R153" s="5" t="s">
        <v>96</v>
      </c>
      <c r="S153" s="5" t="s">
        <v>97</v>
      </c>
      <c r="T153" s="2"/>
      <c r="U153" s="233"/>
    </row>
    <row r="154" spans="1:21" ht="16" customHeight="1">
      <c r="A154" s="2"/>
      <c r="B154" s="2"/>
      <c r="C154" s="105"/>
      <c r="D154" s="2"/>
      <c r="E154" s="129"/>
      <c r="F154" s="129"/>
      <c r="G154" s="129"/>
      <c r="H154" s="129"/>
      <c r="I154" s="129"/>
      <c r="J154" s="129"/>
      <c r="K154" s="129"/>
      <c r="L154" s="129"/>
      <c r="M154" s="129"/>
      <c r="N154" s="129"/>
      <c r="O154" s="129"/>
      <c r="P154" s="129"/>
      <c r="Q154" s="129"/>
      <c r="R154" s="129"/>
      <c r="S154" s="129"/>
      <c r="T154" s="2"/>
      <c r="U154" s="233"/>
    </row>
    <row r="155" spans="1:21" ht="16" customHeight="1">
      <c r="A155" s="29" t="s">
        <v>10</v>
      </c>
      <c r="B155" s="29" t="s">
        <v>93</v>
      </c>
      <c r="C155" s="102">
        <f t="shared" ref="C155:C171" si="4">E155+I155+M155+Q155</f>
        <v>1801993</v>
      </c>
      <c r="D155" s="2"/>
      <c r="E155" s="152">
        <v>39441</v>
      </c>
      <c r="F155" s="152">
        <v>34745</v>
      </c>
      <c r="G155" s="152">
        <v>12545</v>
      </c>
      <c r="H155" s="10"/>
      <c r="I155" s="152">
        <v>853455</v>
      </c>
      <c r="J155" s="152">
        <v>387519</v>
      </c>
      <c r="K155" s="152">
        <v>213695</v>
      </c>
      <c r="L155" s="10"/>
      <c r="M155" s="152">
        <v>850485</v>
      </c>
      <c r="N155" s="152">
        <v>389439</v>
      </c>
      <c r="O155" s="152">
        <v>213261</v>
      </c>
      <c r="P155" s="10"/>
      <c r="Q155" s="152">
        <v>58612</v>
      </c>
      <c r="R155" s="152">
        <v>457060</v>
      </c>
      <c r="S155" s="152">
        <v>248329</v>
      </c>
      <c r="T155" s="2"/>
      <c r="U155" s="233"/>
    </row>
    <row r="156" spans="1:21" ht="16" customHeight="1">
      <c r="A156" s="22" t="s">
        <v>13</v>
      </c>
      <c r="B156" s="22" t="s">
        <v>93</v>
      </c>
      <c r="C156" s="102">
        <f t="shared" si="4"/>
        <v>1811532</v>
      </c>
      <c r="D156" s="2"/>
      <c r="E156" s="152">
        <v>40633</v>
      </c>
      <c r="F156" s="152">
        <v>32298</v>
      </c>
      <c r="G156" s="152">
        <v>10073</v>
      </c>
      <c r="H156" s="10"/>
      <c r="I156" s="152">
        <v>855989</v>
      </c>
      <c r="J156" s="152">
        <v>375083</v>
      </c>
      <c r="K156" s="152">
        <v>201545</v>
      </c>
      <c r="L156" s="10"/>
      <c r="M156" s="152">
        <v>854528</v>
      </c>
      <c r="N156" s="152">
        <v>376849</v>
      </c>
      <c r="O156" s="152">
        <v>201143</v>
      </c>
      <c r="P156" s="10"/>
      <c r="Q156" s="152">
        <v>60382</v>
      </c>
      <c r="R156" s="152">
        <v>456345</v>
      </c>
      <c r="S156" s="152">
        <v>238298</v>
      </c>
      <c r="T156" s="2"/>
      <c r="U156" s="233"/>
    </row>
    <row r="157" spans="1:21" ht="16" customHeight="1">
      <c r="A157" s="22" t="s">
        <v>14</v>
      </c>
      <c r="B157" s="22" t="s">
        <v>93</v>
      </c>
      <c r="C157" s="102">
        <f t="shared" si="4"/>
        <v>1369393</v>
      </c>
      <c r="D157" s="2"/>
      <c r="E157" s="152">
        <v>5498</v>
      </c>
      <c r="F157" s="152">
        <v>44998</v>
      </c>
      <c r="G157" s="152">
        <v>22530</v>
      </c>
      <c r="H157" s="10"/>
      <c r="I157" s="152">
        <v>651639</v>
      </c>
      <c r="J157" s="152">
        <v>305939</v>
      </c>
      <c r="K157" s="152">
        <v>192954</v>
      </c>
      <c r="L157" s="10"/>
      <c r="M157" s="152">
        <v>651044</v>
      </c>
      <c r="N157" s="152">
        <v>305670</v>
      </c>
      <c r="O157" s="152">
        <v>191656</v>
      </c>
      <c r="P157" s="10"/>
      <c r="Q157" s="152">
        <v>61212</v>
      </c>
      <c r="R157" s="152">
        <v>469694</v>
      </c>
      <c r="S157" s="152">
        <v>303479</v>
      </c>
      <c r="T157" s="2"/>
      <c r="U157" s="233"/>
    </row>
    <row r="158" spans="1:21" ht="16" customHeight="1">
      <c r="A158" s="22" t="s">
        <v>15</v>
      </c>
      <c r="B158" s="22" t="s">
        <v>93</v>
      </c>
      <c r="C158" s="102">
        <f t="shared" si="4"/>
        <v>1340765</v>
      </c>
      <c r="D158" s="2"/>
      <c r="E158" s="152">
        <v>10207</v>
      </c>
      <c r="F158" s="152">
        <v>41465</v>
      </c>
      <c r="G158" s="152">
        <v>18246</v>
      </c>
      <c r="H158" s="10"/>
      <c r="I158" s="152">
        <v>637316</v>
      </c>
      <c r="J158" s="152">
        <v>298724</v>
      </c>
      <c r="K158" s="152">
        <v>181148</v>
      </c>
      <c r="L158" s="10"/>
      <c r="M158" s="152">
        <v>636370</v>
      </c>
      <c r="N158" s="152">
        <v>301050</v>
      </c>
      <c r="O158" s="152">
        <v>180858</v>
      </c>
      <c r="P158" s="10"/>
      <c r="Q158" s="152">
        <v>56872</v>
      </c>
      <c r="R158" s="152">
        <v>437936</v>
      </c>
      <c r="S158" s="152">
        <v>265258</v>
      </c>
      <c r="T158" s="2"/>
      <c r="U158" s="233"/>
    </row>
    <row r="159" spans="1:21" ht="16" customHeight="1">
      <c r="A159" s="22" t="s">
        <v>16</v>
      </c>
      <c r="B159" s="22" t="s">
        <v>93</v>
      </c>
      <c r="C159" s="102">
        <f t="shared" si="4"/>
        <v>1879746</v>
      </c>
      <c r="D159" s="2"/>
      <c r="E159" s="152">
        <v>58469</v>
      </c>
      <c r="F159" s="152">
        <v>35531</v>
      </c>
      <c r="G159" s="152">
        <v>12944</v>
      </c>
      <c r="H159" s="10"/>
      <c r="I159" s="158">
        <v>884724</v>
      </c>
      <c r="J159" s="158">
        <v>414112</v>
      </c>
      <c r="K159" s="158">
        <v>232494</v>
      </c>
      <c r="L159" s="10"/>
      <c r="M159" s="152">
        <v>875659</v>
      </c>
      <c r="N159" s="152">
        <v>415749</v>
      </c>
      <c r="O159" s="152">
        <v>231908</v>
      </c>
      <c r="P159" s="10"/>
      <c r="Q159" s="152">
        <v>60894</v>
      </c>
      <c r="R159" s="152">
        <v>488978</v>
      </c>
      <c r="S159" s="152">
        <v>265523</v>
      </c>
      <c r="T159" s="2"/>
      <c r="U159" s="233"/>
    </row>
    <row r="160" spans="1:21" ht="16" customHeight="1">
      <c r="A160" s="22" t="s">
        <v>17</v>
      </c>
      <c r="B160" s="22" t="s">
        <v>93</v>
      </c>
      <c r="C160" s="102">
        <f t="shared" si="4"/>
        <v>1553631</v>
      </c>
      <c r="D160" s="2"/>
      <c r="E160" s="152">
        <v>70850</v>
      </c>
      <c r="F160" s="152">
        <v>34070</v>
      </c>
      <c r="G160" s="152">
        <v>11528</v>
      </c>
      <c r="H160" s="10"/>
      <c r="I160" s="152">
        <v>721098</v>
      </c>
      <c r="J160" s="152">
        <v>335342</v>
      </c>
      <c r="K160" s="152">
        <v>184926</v>
      </c>
      <c r="L160" s="10"/>
      <c r="M160" s="152">
        <v>715947</v>
      </c>
      <c r="N160" s="152">
        <v>337077</v>
      </c>
      <c r="O160" s="152">
        <v>184677</v>
      </c>
      <c r="P160" s="10"/>
      <c r="Q160" s="152">
        <v>45736</v>
      </c>
      <c r="R160" s="152">
        <v>351216</v>
      </c>
      <c r="S160" s="152">
        <v>186214</v>
      </c>
      <c r="T160" s="2"/>
      <c r="U160" s="233"/>
    </row>
    <row r="161" spans="1:21" ht="16" customHeight="1">
      <c r="A161" s="22" t="s">
        <v>18</v>
      </c>
      <c r="B161" s="22" t="s">
        <v>93</v>
      </c>
      <c r="C161" s="102">
        <f t="shared" si="4"/>
        <v>1596769</v>
      </c>
      <c r="D161" s="2"/>
      <c r="E161" s="152">
        <v>62447</v>
      </c>
      <c r="F161" s="152">
        <v>34439</v>
      </c>
      <c r="G161" s="152">
        <v>11925</v>
      </c>
      <c r="H161" s="10"/>
      <c r="I161" s="152">
        <v>747128</v>
      </c>
      <c r="J161" s="152">
        <v>361816</v>
      </c>
      <c r="K161" s="152">
        <v>202306</v>
      </c>
      <c r="L161" s="10"/>
      <c r="M161" s="152">
        <v>741447</v>
      </c>
      <c r="N161" s="152">
        <v>362507</v>
      </c>
      <c r="O161" s="152">
        <v>201338</v>
      </c>
      <c r="P161" s="10"/>
      <c r="Q161" s="152">
        <v>45747</v>
      </c>
      <c r="R161" s="152">
        <v>371646</v>
      </c>
      <c r="S161" s="152">
        <v>199636</v>
      </c>
      <c r="T161" s="2"/>
      <c r="U161" s="233"/>
    </row>
    <row r="162" spans="1:21" ht="16" customHeight="1">
      <c r="A162" s="22" t="s">
        <v>19</v>
      </c>
      <c r="B162" s="22" t="s">
        <v>93</v>
      </c>
      <c r="C162" s="102">
        <f t="shared" si="4"/>
        <v>1478906</v>
      </c>
      <c r="D162" s="2"/>
      <c r="E162" s="152">
        <v>38055</v>
      </c>
      <c r="F162" s="152">
        <v>31851</v>
      </c>
      <c r="G162" s="152">
        <v>9769</v>
      </c>
      <c r="H162" s="10"/>
      <c r="I162" s="152">
        <v>702736</v>
      </c>
      <c r="J162" s="152">
        <v>323282</v>
      </c>
      <c r="K162" s="152">
        <v>181017</v>
      </c>
      <c r="L162" s="10"/>
      <c r="M162" s="152">
        <v>697486</v>
      </c>
      <c r="N162" s="152">
        <v>324614</v>
      </c>
      <c r="O162" s="152">
        <v>179794</v>
      </c>
      <c r="P162" s="10"/>
      <c r="Q162" s="152">
        <v>40629</v>
      </c>
      <c r="R162" s="152">
        <v>303302</v>
      </c>
      <c r="S162" s="152">
        <v>158906</v>
      </c>
      <c r="T162" s="2"/>
      <c r="U162" s="233"/>
    </row>
    <row r="163" spans="1:21" ht="16" customHeight="1">
      <c r="A163" s="22" t="s">
        <v>20</v>
      </c>
      <c r="B163" s="22" t="s">
        <v>93</v>
      </c>
      <c r="C163" s="102">
        <f t="shared" si="4"/>
        <v>1600030</v>
      </c>
      <c r="D163" s="2"/>
      <c r="E163" s="152">
        <v>59749</v>
      </c>
      <c r="F163" s="152">
        <v>31129</v>
      </c>
      <c r="G163" s="152">
        <v>9050</v>
      </c>
      <c r="H163" s="10"/>
      <c r="I163" s="152">
        <v>741224</v>
      </c>
      <c r="J163" s="152">
        <v>366153</v>
      </c>
      <c r="K163" s="152">
        <v>219064</v>
      </c>
      <c r="L163" s="10"/>
      <c r="M163" s="152">
        <v>740620</v>
      </c>
      <c r="N163" s="152">
        <v>368644</v>
      </c>
      <c r="O163" s="152">
        <v>218420</v>
      </c>
      <c r="P163" s="10"/>
      <c r="Q163" s="152">
        <v>58437</v>
      </c>
      <c r="R163" s="152">
        <v>473414</v>
      </c>
      <c r="S163" s="152">
        <v>282799</v>
      </c>
      <c r="T163" s="2"/>
      <c r="U163" s="233"/>
    </row>
    <row r="164" spans="1:21" ht="16" customHeight="1">
      <c r="A164" s="22" t="s">
        <v>21</v>
      </c>
      <c r="B164" s="22" t="s">
        <v>93</v>
      </c>
      <c r="C164" s="102">
        <f t="shared" si="4"/>
        <v>1731507</v>
      </c>
      <c r="D164" s="2"/>
      <c r="E164" s="152">
        <v>15175</v>
      </c>
      <c r="F164" s="152">
        <v>40502</v>
      </c>
      <c r="G164" s="152">
        <v>17899</v>
      </c>
      <c r="H164" s="10"/>
      <c r="I164" s="152">
        <v>822522</v>
      </c>
      <c r="J164" s="152">
        <v>419788</v>
      </c>
      <c r="K164" s="152">
        <v>254648</v>
      </c>
      <c r="L164" s="10"/>
      <c r="M164" s="152">
        <v>824001</v>
      </c>
      <c r="N164" s="152">
        <v>422651</v>
      </c>
      <c r="O164" s="152">
        <v>254802</v>
      </c>
      <c r="P164" s="10"/>
      <c r="Q164" s="152">
        <v>69809</v>
      </c>
      <c r="R164" s="152">
        <v>594147</v>
      </c>
      <c r="S164" s="152">
        <v>372616</v>
      </c>
      <c r="T164" s="2"/>
      <c r="U164" s="233"/>
    </row>
    <row r="165" spans="1:21" ht="16" customHeight="1">
      <c r="A165" s="22" t="s">
        <v>22</v>
      </c>
      <c r="B165" s="22" t="s">
        <v>93</v>
      </c>
      <c r="C165" s="102">
        <f t="shared" si="4"/>
        <v>1803067</v>
      </c>
      <c r="D165" s="2"/>
      <c r="E165" s="152">
        <v>21545</v>
      </c>
      <c r="F165" s="152">
        <v>32307</v>
      </c>
      <c r="G165" s="152">
        <v>10550</v>
      </c>
      <c r="H165" s="10"/>
      <c r="I165" s="152">
        <v>850169</v>
      </c>
      <c r="J165" s="152">
        <v>416392</v>
      </c>
      <c r="K165" s="152">
        <v>252220</v>
      </c>
      <c r="L165" s="10"/>
      <c r="M165" s="152">
        <v>851025</v>
      </c>
      <c r="N165" s="152">
        <v>418300</v>
      </c>
      <c r="O165" s="152">
        <v>251268</v>
      </c>
      <c r="P165" s="10"/>
      <c r="Q165" s="152">
        <v>80328</v>
      </c>
      <c r="R165" s="152">
        <v>645856</v>
      </c>
      <c r="S165" s="152">
        <v>417158</v>
      </c>
      <c r="T165" s="2"/>
      <c r="U165" s="233"/>
    </row>
    <row r="166" spans="1:21" ht="16" customHeight="1">
      <c r="A166" s="22" t="s">
        <v>23</v>
      </c>
      <c r="B166" s="22" t="s">
        <v>93</v>
      </c>
      <c r="C166" s="102">
        <f t="shared" si="4"/>
        <v>1997529</v>
      </c>
      <c r="D166" s="2"/>
      <c r="E166" s="152">
        <v>65926</v>
      </c>
      <c r="F166" s="152">
        <v>34836</v>
      </c>
      <c r="G166" s="152">
        <v>12451</v>
      </c>
      <c r="H166" s="10"/>
      <c r="I166" s="152">
        <v>926339</v>
      </c>
      <c r="J166" s="152">
        <v>447785</v>
      </c>
      <c r="K166" s="152">
        <v>271837</v>
      </c>
      <c r="L166" s="10"/>
      <c r="M166" s="152">
        <v>922656</v>
      </c>
      <c r="N166" s="152">
        <v>446560</v>
      </c>
      <c r="O166" s="152">
        <v>268748</v>
      </c>
      <c r="P166" s="10"/>
      <c r="Q166" s="152">
        <v>82608</v>
      </c>
      <c r="R166" s="152">
        <v>695360</v>
      </c>
      <c r="S166" s="152">
        <v>450488</v>
      </c>
      <c r="T166" s="2"/>
      <c r="U166" s="233"/>
    </row>
    <row r="167" spans="1:21" ht="16" customHeight="1">
      <c r="A167" s="22" t="s">
        <v>24</v>
      </c>
      <c r="B167" s="22" t="s">
        <v>93</v>
      </c>
      <c r="C167" s="102">
        <f t="shared" si="4"/>
        <v>1864920</v>
      </c>
      <c r="D167" s="2"/>
      <c r="E167" s="152">
        <v>25759</v>
      </c>
      <c r="F167" s="152">
        <v>33569</v>
      </c>
      <c r="G167" s="152">
        <v>11605</v>
      </c>
      <c r="H167" s="10"/>
      <c r="I167" s="152">
        <v>882677</v>
      </c>
      <c r="J167" s="152">
        <v>475287</v>
      </c>
      <c r="K167" s="152">
        <v>285830</v>
      </c>
      <c r="L167" s="10"/>
      <c r="M167" s="152">
        <v>880557</v>
      </c>
      <c r="N167" s="152">
        <v>473589</v>
      </c>
      <c r="O167" s="152">
        <v>283015</v>
      </c>
      <c r="P167" s="10"/>
      <c r="Q167" s="152">
        <v>75927</v>
      </c>
      <c r="R167" s="152">
        <v>711343</v>
      </c>
      <c r="S167" s="152">
        <v>458924</v>
      </c>
      <c r="T167" s="2"/>
      <c r="U167" s="233"/>
    </row>
    <row r="168" spans="1:21" ht="16" customHeight="1">
      <c r="A168" s="22" t="s">
        <v>25</v>
      </c>
      <c r="B168" s="22" t="s">
        <v>93</v>
      </c>
      <c r="C168" s="102">
        <f t="shared" si="4"/>
        <v>1670087</v>
      </c>
      <c r="D168" s="2"/>
      <c r="E168" s="152">
        <v>26191</v>
      </c>
      <c r="F168" s="152">
        <v>34258</v>
      </c>
      <c r="G168" s="152">
        <v>12138</v>
      </c>
      <c r="H168" s="10"/>
      <c r="I168" s="152">
        <v>787984</v>
      </c>
      <c r="J168" s="152">
        <v>402421</v>
      </c>
      <c r="K168" s="152">
        <v>244576</v>
      </c>
      <c r="L168" s="10"/>
      <c r="M168" s="152">
        <v>782239</v>
      </c>
      <c r="N168" s="152">
        <v>399987</v>
      </c>
      <c r="O168" s="152">
        <v>240136</v>
      </c>
      <c r="P168" s="10"/>
      <c r="Q168" s="152">
        <v>73673</v>
      </c>
      <c r="R168" s="152">
        <v>653555</v>
      </c>
      <c r="S168" s="152">
        <v>423820</v>
      </c>
      <c r="T168" s="2"/>
      <c r="U168" s="233"/>
    </row>
    <row r="169" spans="1:21" ht="16" customHeight="1">
      <c r="A169" s="22" t="s">
        <v>26</v>
      </c>
      <c r="B169" s="22" t="s">
        <v>93</v>
      </c>
      <c r="C169" s="102">
        <f t="shared" si="4"/>
        <v>1643402</v>
      </c>
      <c r="D169" s="2"/>
      <c r="E169" s="152">
        <v>19862</v>
      </c>
      <c r="F169" s="152">
        <v>34060</v>
      </c>
      <c r="G169" s="152">
        <v>11953</v>
      </c>
      <c r="H169" s="10"/>
      <c r="I169" s="152">
        <v>776744</v>
      </c>
      <c r="J169" s="152">
        <v>409368</v>
      </c>
      <c r="K169" s="152">
        <v>249098</v>
      </c>
      <c r="L169" s="10"/>
      <c r="M169" s="152">
        <v>775520</v>
      </c>
      <c r="N169" s="152">
        <v>408563</v>
      </c>
      <c r="O169" s="152">
        <v>245916</v>
      </c>
      <c r="P169" s="10"/>
      <c r="Q169" s="152">
        <v>71276</v>
      </c>
      <c r="R169" s="152">
        <v>641268</v>
      </c>
      <c r="S169" s="152">
        <v>419730</v>
      </c>
      <c r="T169" s="2"/>
      <c r="U169" s="233"/>
    </row>
    <row r="170" spans="1:21" ht="16" customHeight="1">
      <c r="A170" s="22" t="s">
        <v>27</v>
      </c>
      <c r="B170" s="22" t="s">
        <v>93</v>
      </c>
      <c r="C170" s="102">
        <f t="shared" si="4"/>
        <v>1741965</v>
      </c>
      <c r="D170" s="2"/>
      <c r="E170" s="152">
        <v>23817</v>
      </c>
      <c r="F170" s="152">
        <v>35479</v>
      </c>
      <c r="G170" s="152">
        <v>13000</v>
      </c>
      <c r="H170" s="10"/>
      <c r="I170" s="152">
        <v>822490</v>
      </c>
      <c r="J170" s="152">
        <v>431898</v>
      </c>
      <c r="K170" s="152">
        <v>258850</v>
      </c>
      <c r="L170" s="10"/>
      <c r="M170" s="152">
        <v>820190</v>
      </c>
      <c r="N170" s="152">
        <v>431182</v>
      </c>
      <c r="O170" s="152">
        <v>256485</v>
      </c>
      <c r="P170" s="10"/>
      <c r="Q170" s="152">
        <v>75468</v>
      </c>
      <c r="R170" s="152">
        <v>689289</v>
      </c>
      <c r="S170" s="152">
        <v>437566</v>
      </c>
      <c r="T170" s="2"/>
      <c r="U170" s="233"/>
    </row>
    <row r="171" spans="1:21" ht="16" customHeight="1">
      <c r="A171" s="22" t="s">
        <v>28</v>
      </c>
      <c r="B171" s="22" t="s">
        <v>93</v>
      </c>
      <c r="C171" s="102">
        <f t="shared" si="4"/>
        <v>1459835</v>
      </c>
      <c r="D171" s="2"/>
      <c r="E171" s="152">
        <v>30078</v>
      </c>
      <c r="F171" s="152">
        <v>33578</v>
      </c>
      <c r="G171" s="152">
        <v>11402</v>
      </c>
      <c r="H171" s="10"/>
      <c r="I171" s="152">
        <v>685204</v>
      </c>
      <c r="J171" s="152">
        <v>334278</v>
      </c>
      <c r="K171" s="152">
        <v>202244</v>
      </c>
      <c r="L171" s="10"/>
      <c r="M171" s="152">
        <v>684018</v>
      </c>
      <c r="N171" s="152">
        <v>335776</v>
      </c>
      <c r="O171" s="152">
        <v>200676</v>
      </c>
      <c r="P171" s="10"/>
      <c r="Q171" s="152">
        <v>60535</v>
      </c>
      <c r="R171" s="152">
        <v>497988</v>
      </c>
      <c r="S171" s="152">
        <v>313440</v>
      </c>
      <c r="T171" s="2"/>
      <c r="U171" s="233"/>
    </row>
    <row r="172" spans="1:21" ht="16" customHeight="1">
      <c r="A172" s="2"/>
      <c r="B172" s="2"/>
      <c r="C172" s="105"/>
      <c r="D172" s="2"/>
      <c r="E172" s="129"/>
      <c r="F172" s="129"/>
      <c r="G172" s="129"/>
      <c r="H172" s="129"/>
      <c r="I172" s="129"/>
      <c r="J172" s="129"/>
      <c r="K172" s="129"/>
      <c r="L172" s="129"/>
      <c r="M172" s="129"/>
      <c r="N172" s="129"/>
      <c r="O172" s="129"/>
      <c r="P172" s="129"/>
      <c r="Q172" s="129"/>
      <c r="R172" s="129"/>
      <c r="S172" s="129"/>
      <c r="T172" s="2"/>
      <c r="U172" s="233"/>
    </row>
    <row r="173" spans="1:21" ht="16" customHeight="1">
      <c r="A173" s="2"/>
      <c r="B173" s="2"/>
      <c r="C173" s="105"/>
      <c r="D173" s="2"/>
      <c r="E173" s="297" t="s">
        <v>109</v>
      </c>
      <c r="F173" s="297"/>
      <c r="G173" s="297"/>
      <c r="H173" s="2"/>
      <c r="I173" s="297" t="s">
        <v>110</v>
      </c>
      <c r="J173" s="297"/>
      <c r="K173" s="297"/>
      <c r="L173" s="2"/>
      <c r="M173" s="297" t="s">
        <v>111</v>
      </c>
      <c r="N173" s="297"/>
      <c r="O173" s="297"/>
      <c r="P173" s="2"/>
      <c r="Q173" s="297" t="s">
        <v>112</v>
      </c>
      <c r="R173" s="297"/>
      <c r="S173" s="297"/>
      <c r="T173" s="2"/>
      <c r="U173" s="233"/>
    </row>
    <row r="174" spans="1:21" ht="16" customHeight="1">
      <c r="A174" s="2"/>
      <c r="B174" s="2"/>
      <c r="C174" s="105"/>
      <c r="D174" s="2"/>
      <c r="E174" s="5" t="s">
        <v>68</v>
      </c>
      <c r="F174" s="5" t="s">
        <v>96</v>
      </c>
      <c r="G174" s="5" t="s">
        <v>97</v>
      </c>
      <c r="H174" s="2"/>
      <c r="I174" s="5" t="s">
        <v>68</v>
      </c>
      <c r="J174" s="5" t="s">
        <v>96</v>
      </c>
      <c r="K174" s="5" t="s">
        <v>97</v>
      </c>
      <c r="L174" s="2"/>
      <c r="M174" s="5" t="s">
        <v>68</v>
      </c>
      <c r="N174" s="5" t="s">
        <v>96</v>
      </c>
      <c r="O174" s="5" t="s">
        <v>97</v>
      </c>
      <c r="P174" s="2"/>
      <c r="Q174" s="5" t="s">
        <v>68</v>
      </c>
      <c r="R174" s="5" t="s">
        <v>96</v>
      </c>
      <c r="S174" s="5" t="s">
        <v>97</v>
      </c>
      <c r="T174" s="2"/>
      <c r="U174" s="233"/>
    </row>
    <row r="175" spans="1:21" ht="16" customHeight="1">
      <c r="A175" s="2"/>
      <c r="B175" s="2"/>
      <c r="C175" s="105"/>
      <c r="D175" s="2"/>
      <c r="E175" s="129"/>
      <c r="F175" s="129"/>
      <c r="G175" s="129"/>
      <c r="H175" s="129"/>
      <c r="I175" s="129"/>
      <c r="J175" s="129"/>
      <c r="K175" s="129"/>
      <c r="L175" s="129"/>
      <c r="M175" s="129"/>
      <c r="N175" s="129"/>
      <c r="O175" s="129"/>
      <c r="P175" s="129"/>
      <c r="Q175" s="129"/>
      <c r="R175" s="129"/>
      <c r="S175" s="129"/>
      <c r="T175" s="2"/>
      <c r="U175" s="233"/>
    </row>
    <row r="176" spans="1:21" ht="16" customHeight="1">
      <c r="A176" s="29" t="s">
        <v>10</v>
      </c>
      <c r="B176" s="29" t="s">
        <v>93</v>
      </c>
      <c r="C176" s="103">
        <f t="shared" ref="C176:C192" si="5">E176+I176+M176+Q176</f>
        <v>1757211</v>
      </c>
      <c r="D176" s="2"/>
      <c r="E176" s="152">
        <v>162383</v>
      </c>
      <c r="F176" s="152">
        <v>33335</v>
      </c>
      <c r="G176" s="152">
        <v>10981</v>
      </c>
      <c r="H176" s="10"/>
      <c r="I176" s="152">
        <v>756984</v>
      </c>
      <c r="J176" s="152">
        <v>769036</v>
      </c>
      <c r="K176" s="152">
        <v>345216</v>
      </c>
      <c r="L176" s="10"/>
      <c r="M176" s="152">
        <v>752840</v>
      </c>
      <c r="N176" s="152">
        <v>771821</v>
      </c>
      <c r="O176" s="152">
        <v>343262</v>
      </c>
      <c r="P176" s="10"/>
      <c r="Q176" s="152">
        <v>85004</v>
      </c>
      <c r="R176" s="152">
        <v>1010444</v>
      </c>
      <c r="S176" s="152">
        <v>488276</v>
      </c>
      <c r="T176" s="2"/>
      <c r="U176" s="233"/>
    </row>
    <row r="177" spans="1:21" ht="16" customHeight="1">
      <c r="A177" s="22" t="s">
        <v>13</v>
      </c>
      <c r="B177" s="22" t="s">
        <v>93</v>
      </c>
      <c r="C177" s="103">
        <f t="shared" si="5"/>
        <v>1747607</v>
      </c>
      <c r="D177" s="2"/>
      <c r="E177" s="152">
        <v>220057</v>
      </c>
      <c r="F177" s="152">
        <v>33277</v>
      </c>
      <c r="G177" s="152">
        <v>10569</v>
      </c>
      <c r="H177" s="10"/>
      <c r="I177" s="152">
        <v>724160</v>
      </c>
      <c r="J177" s="152">
        <v>727135</v>
      </c>
      <c r="K177" s="152">
        <v>304848</v>
      </c>
      <c r="L177" s="10"/>
      <c r="M177" s="152">
        <v>724363</v>
      </c>
      <c r="N177" s="152">
        <v>731400</v>
      </c>
      <c r="O177" s="152">
        <v>303629</v>
      </c>
      <c r="P177" s="10"/>
      <c r="Q177" s="152">
        <v>79027</v>
      </c>
      <c r="R177" s="152">
        <v>965221</v>
      </c>
      <c r="S177" s="152">
        <v>419474</v>
      </c>
      <c r="T177" s="2"/>
      <c r="U177" s="233"/>
    </row>
    <row r="178" spans="1:21" ht="16" customHeight="1">
      <c r="A178" s="22" t="s">
        <v>14</v>
      </c>
      <c r="B178" s="22" t="s">
        <v>93</v>
      </c>
      <c r="C178" s="103">
        <f t="shared" si="5"/>
        <v>1658955</v>
      </c>
      <c r="D178" s="2"/>
      <c r="E178" s="152">
        <v>4672</v>
      </c>
      <c r="F178" s="152">
        <v>34292</v>
      </c>
      <c r="G178" s="152">
        <v>12227</v>
      </c>
      <c r="H178" s="10"/>
      <c r="I178" s="152">
        <v>760373</v>
      </c>
      <c r="J178" s="152">
        <v>737596</v>
      </c>
      <c r="K178" s="152">
        <v>426143</v>
      </c>
      <c r="L178" s="10"/>
      <c r="M178" s="152">
        <v>762238</v>
      </c>
      <c r="N178" s="152">
        <v>740093</v>
      </c>
      <c r="O178" s="152">
        <v>428844</v>
      </c>
      <c r="P178" s="10"/>
      <c r="Q178" s="152">
        <v>131672</v>
      </c>
      <c r="R178" s="152">
        <v>1412348</v>
      </c>
      <c r="S178" s="152">
        <v>918055</v>
      </c>
      <c r="T178" s="2"/>
      <c r="U178" s="233"/>
    </row>
    <row r="179" spans="1:21" ht="16" customHeight="1">
      <c r="A179" s="22" t="s">
        <v>15</v>
      </c>
      <c r="B179" s="22" t="s">
        <v>93</v>
      </c>
      <c r="C179" s="103">
        <f t="shared" si="5"/>
        <v>1390379</v>
      </c>
      <c r="D179" s="2"/>
      <c r="E179" s="152">
        <v>18023</v>
      </c>
      <c r="F179" s="152">
        <v>37315</v>
      </c>
      <c r="G179" s="152">
        <v>14412</v>
      </c>
      <c r="H179" s="10"/>
      <c r="I179" s="152">
        <v>637860</v>
      </c>
      <c r="J179" s="152">
        <v>632591</v>
      </c>
      <c r="K179" s="152">
        <v>327122</v>
      </c>
      <c r="L179" s="10"/>
      <c r="M179" s="152">
        <v>638369</v>
      </c>
      <c r="N179" s="152">
        <v>634583</v>
      </c>
      <c r="O179" s="152">
        <v>328796</v>
      </c>
      <c r="P179" s="10"/>
      <c r="Q179" s="152">
        <v>96127</v>
      </c>
      <c r="R179" s="152">
        <v>1089751</v>
      </c>
      <c r="S179" s="152">
        <v>622095</v>
      </c>
      <c r="T179" s="2"/>
      <c r="U179" s="233"/>
    </row>
    <row r="180" spans="1:21" ht="16" customHeight="1">
      <c r="A180" s="22" t="s">
        <v>16</v>
      </c>
      <c r="B180" s="22" t="s">
        <v>93</v>
      </c>
      <c r="C180" s="103">
        <f t="shared" si="5"/>
        <v>1925734</v>
      </c>
      <c r="D180" s="2"/>
      <c r="E180" s="152">
        <v>291983</v>
      </c>
      <c r="F180" s="152">
        <v>36138</v>
      </c>
      <c r="G180" s="152">
        <v>13128</v>
      </c>
      <c r="H180" s="10"/>
      <c r="I180" s="152">
        <v>777589</v>
      </c>
      <c r="J180" s="152">
        <v>858243</v>
      </c>
      <c r="K180" s="152">
        <v>414760</v>
      </c>
      <c r="L180" s="10"/>
      <c r="M180" s="152">
        <v>767596</v>
      </c>
      <c r="N180" s="152">
        <v>861064</v>
      </c>
      <c r="O180" s="152">
        <v>416898</v>
      </c>
      <c r="P180" s="10"/>
      <c r="Q180" s="152">
        <v>88566</v>
      </c>
      <c r="R180" s="152">
        <v>1139131</v>
      </c>
      <c r="S180" s="152">
        <v>592188</v>
      </c>
      <c r="T180" s="2"/>
      <c r="U180" s="233"/>
    </row>
    <row r="181" spans="1:21" ht="16" customHeight="1">
      <c r="A181" s="22" t="s">
        <v>17</v>
      </c>
      <c r="B181" s="22" t="s">
        <v>93</v>
      </c>
      <c r="C181" s="103">
        <f t="shared" si="5"/>
        <v>1594291</v>
      </c>
      <c r="D181" s="2"/>
      <c r="E181" s="152">
        <v>303898</v>
      </c>
      <c r="F181" s="152">
        <v>35575</v>
      </c>
      <c r="G181" s="152">
        <v>12434</v>
      </c>
      <c r="H181" s="10"/>
      <c r="I181" s="152">
        <v>618398</v>
      </c>
      <c r="J181" s="152">
        <v>664700</v>
      </c>
      <c r="K181" s="152">
        <v>305423</v>
      </c>
      <c r="L181" s="10"/>
      <c r="M181" s="152">
        <v>609843</v>
      </c>
      <c r="N181" s="152">
        <v>664813</v>
      </c>
      <c r="O181" s="152">
        <v>306597</v>
      </c>
      <c r="P181" s="10"/>
      <c r="Q181" s="152">
        <v>62152</v>
      </c>
      <c r="R181" s="152">
        <v>745684</v>
      </c>
      <c r="S181" s="152">
        <v>353857</v>
      </c>
      <c r="T181" s="2"/>
      <c r="U181" s="233"/>
    </row>
    <row r="182" spans="1:21" ht="16" customHeight="1">
      <c r="A182" s="22" t="s">
        <v>18</v>
      </c>
      <c r="B182" s="22" t="s">
        <v>93</v>
      </c>
      <c r="C182" s="103">
        <f t="shared" si="5"/>
        <v>1592388</v>
      </c>
      <c r="D182" s="2"/>
      <c r="E182" s="152">
        <v>279270</v>
      </c>
      <c r="F182" s="152">
        <v>35317</v>
      </c>
      <c r="G182" s="152">
        <v>12343</v>
      </c>
      <c r="H182" s="10"/>
      <c r="I182" s="152">
        <v>629983</v>
      </c>
      <c r="J182" s="152">
        <v>711158</v>
      </c>
      <c r="K182" s="152">
        <v>338574</v>
      </c>
      <c r="L182" s="10"/>
      <c r="M182" s="152">
        <v>623805</v>
      </c>
      <c r="N182" s="152">
        <v>717121</v>
      </c>
      <c r="O182" s="152">
        <v>341663</v>
      </c>
      <c r="P182" s="10"/>
      <c r="Q182" s="152">
        <v>59330</v>
      </c>
      <c r="R182" s="152">
        <v>765681</v>
      </c>
      <c r="S182" s="152">
        <v>371374</v>
      </c>
      <c r="T182" s="2"/>
      <c r="U182" s="233"/>
    </row>
    <row r="183" spans="1:21" ht="16" customHeight="1">
      <c r="A183" s="22" t="s">
        <v>19</v>
      </c>
      <c r="B183" s="22" t="s">
        <v>93</v>
      </c>
      <c r="C183" s="103">
        <f t="shared" si="5"/>
        <v>1421910</v>
      </c>
      <c r="D183" s="2"/>
      <c r="E183" s="152">
        <v>199444</v>
      </c>
      <c r="F183" s="152">
        <v>32299</v>
      </c>
      <c r="G183" s="152">
        <v>9791</v>
      </c>
      <c r="H183" s="10"/>
      <c r="I183" s="152">
        <v>590040</v>
      </c>
      <c r="J183" s="152">
        <v>627205</v>
      </c>
      <c r="K183" s="152">
        <v>290784</v>
      </c>
      <c r="L183" s="10"/>
      <c r="M183" s="152">
        <v>580795</v>
      </c>
      <c r="N183" s="152">
        <v>625148</v>
      </c>
      <c r="O183" s="152">
        <v>288489</v>
      </c>
      <c r="P183" s="10"/>
      <c r="Q183" s="152">
        <v>51631</v>
      </c>
      <c r="R183" s="152">
        <v>602090</v>
      </c>
      <c r="S183" s="152">
        <v>267863</v>
      </c>
      <c r="T183" s="2"/>
      <c r="U183" s="233"/>
    </row>
    <row r="184" spans="1:21" ht="16" customHeight="1">
      <c r="A184" s="22" t="s">
        <v>20</v>
      </c>
      <c r="B184" s="22" t="s">
        <v>93</v>
      </c>
      <c r="C184" s="103">
        <f t="shared" si="5"/>
        <v>1781019</v>
      </c>
      <c r="D184" s="2"/>
      <c r="E184" s="152">
        <v>292120</v>
      </c>
      <c r="F184" s="152">
        <v>31898</v>
      </c>
      <c r="G184" s="152">
        <v>9429</v>
      </c>
      <c r="H184" s="10"/>
      <c r="I184" s="152">
        <v>700306</v>
      </c>
      <c r="J184" s="152">
        <v>763740</v>
      </c>
      <c r="K184" s="152">
        <v>393517</v>
      </c>
      <c r="L184" s="10"/>
      <c r="M184" s="152">
        <v>700399</v>
      </c>
      <c r="N184" s="152">
        <v>769614</v>
      </c>
      <c r="O184" s="152">
        <v>397167</v>
      </c>
      <c r="P184" s="10"/>
      <c r="Q184" s="152">
        <v>88194</v>
      </c>
      <c r="R184" s="152">
        <v>1144577</v>
      </c>
      <c r="S184" s="152">
        <v>659722</v>
      </c>
      <c r="T184" s="2"/>
      <c r="U184" s="233"/>
    </row>
    <row r="185" spans="1:21" ht="16" customHeight="1">
      <c r="A185" s="22" t="s">
        <v>21</v>
      </c>
      <c r="B185" s="22" t="s">
        <v>93</v>
      </c>
      <c r="C185" s="103">
        <f t="shared" si="5"/>
        <v>1688979</v>
      </c>
      <c r="D185" s="2"/>
      <c r="E185" s="152">
        <v>22446</v>
      </c>
      <c r="F185" s="152">
        <v>34810</v>
      </c>
      <c r="G185" s="152">
        <v>12502</v>
      </c>
      <c r="H185" s="10"/>
      <c r="I185" s="152">
        <v>778150</v>
      </c>
      <c r="J185" s="152">
        <v>890477</v>
      </c>
      <c r="K185" s="152">
        <v>473856</v>
      </c>
      <c r="L185" s="10"/>
      <c r="M185" s="152">
        <v>778747</v>
      </c>
      <c r="N185" s="152">
        <v>899249</v>
      </c>
      <c r="O185" s="152">
        <v>477369</v>
      </c>
      <c r="P185" s="10"/>
      <c r="Q185" s="152">
        <v>109636</v>
      </c>
      <c r="R185" s="152">
        <v>1554182</v>
      </c>
      <c r="S185" s="152">
        <v>1000804</v>
      </c>
      <c r="T185" s="2"/>
      <c r="U185" s="233"/>
    </row>
    <row r="186" spans="1:21" ht="16" customHeight="1">
      <c r="A186" s="22" t="s">
        <v>22</v>
      </c>
      <c r="B186" s="22" t="s">
        <v>93</v>
      </c>
      <c r="C186" s="103">
        <f t="shared" si="5"/>
        <v>1622779</v>
      </c>
      <c r="D186" s="2"/>
      <c r="E186" s="152">
        <v>81473</v>
      </c>
      <c r="F186" s="152">
        <v>30255</v>
      </c>
      <c r="G186" s="152">
        <v>8337</v>
      </c>
      <c r="H186" s="10"/>
      <c r="I186" s="152">
        <v>720753</v>
      </c>
      <c r="J186" s="152">
        <v>836529</v>
      </c>
      <c r="K186" s="152">
        <v>430129</v>
      </c>
      <c r="L186" s="10"/>
      <c r="M186" s="152">
        <v>721571</v>
      </c>
      <c r="N186" s="152">
        <v>843611</v>
      </c>
      <c r="O186" s="152">
        <v>430828</v>
      </c>
      <c r="P186" s="10"/>
      <c r="Q186" s="152">
        <v>98982</v>
      </c>
      <c r="R186" s="152">
        <v>1630422</v>
      </c>
      <c r="S186" s="152">
        <v>1063092</v>
      </c>
      <c r="T186" s="2"/>
      <c r="U186" s="233"/>
    </row>
    <row r="187" spans="1:21" ht="16" customHeight="1">
      <c r="A187" s="22" t="s">
        <v>23</v>
      </c>
      <c r="B187" s="22" t="s">
        <v>93</v>
      </c>
      <c r="C187" s="103">
        <f t="shared" si="5"/>
        <v>2384251</v>
      </c>
      <c r="D187" s="2"/>
      <c r="E187" s="152">
        <v>315849</v>
      </c>
      <c r="F187" s="152">
        <v>34412</v>
      </c>
      <c r="G187" s="152">
        <v>11761</v>
      </c>
      <c r="H187" s="10"/>
      <c r="I187" s="152">
        <v>960384</v>
      </c>
      <c r="J187" s="152">
        <v>984738</v>
      </c>
      <c r="K187" s="152">
        <v>534770</v>
      </c>
      <c r="L187" s="10"/>
      <c r="M187" s="152">
        <v>959196</v>
      </c>
      <c r="N187" s="152">
        <v>990940</v>
      </c>
      <c r="O187" s="152">
        <v>538230</v>
      </c>
      <c r="P187" s="10"/>
      <c r="Q187" s="152">
        <v>148822</v>
      </c>
      <c r="R187" s="152">
        <v>2057399</v>
      </c>
      <c r="S187" s="152">
        <v>1426861</v>
      </c>
      <c r="T187" s="2"/>
      <c r="U187" s="233"/>
    </row>
    <row r="188" spans="1:21" ht="16" customHeight="1">
      <c r="A188" s="22" t="s">
        <v>24</v>
      </c>
      <c r="B188" s="22" t="s">
        <v>93</v>
      </c>
      <c r="C188" s="103">
        <f t="shared" si="5"/>
        <v>1864182</v>
      </c>
      <c r="D188" s="2"/>
      <c r="E188" s="152">
        <v>83486</v>
      </c>
      <c r="F188" s="152">
        <v>31752</v>
      </c>
      <c r="G188" s="152">
        <v>9627</v>
      </c>
      <c r="H188" s="10"/>
      <c r="I188" s="152">
        <v>829506</v>
      </c>
      <c r="J188" s="152">
        <v>1033798</v>
      </c>
      <c r="K188" s="152">
        <v>567102</v>
      </c>
      <c r="L188" s="10"/>
      <c r="M188" s="152">
        <v>828011</v>
      </c>
      <c r="N188" s="152">
        <v>1039571</v>
      </c>
      <c r="O188" s="152">
        <v>570099</v>
      </c>
      <c r="P188" s="10"/>
      <c r="Q188" s="152">
        <v>123179</v>
      </c>
      <c r="R188" s="152">
        <v>2033553</v>
      </c>
      <c r="S188" s="152">
        <v>1419460</v>
      </c>
      <c r="T188" s="2"/>
      <c r="U188" s="233"/>
    </row>
    <row r="189" spans="1:21" ht="16" customHeight="1">
      <c r="A189" s="22" t="s">
        <v>25</v>
      </c>
      <c r="B189" s="22" t="s">
        <v>93</v>
      </c>
      <c r="C189" s="103">
        <f t="shared" si="5"/>
        <v>1715319</v>
      </c>
      <c r="D189" s="2"/>
      <c r="E189" s="152">
        <v>99783</v>
      </c>
      <c r="F189" s="152">
        <v>32363</v>
      </c>
      <c r="G189" s="152">
        <v>10141</v>
      </c>
      <c r="H189" s="10"/>
      <c r="I189" s="152">
        <v>748377</v>
      </c>
      <c r="J189" s="152">
        <v>876593</v>
      </c>
      <c r="K189" s="152">
        <v>473939</v>
      </c>
      <c r="L189" s="10"/>
      <c r="M189" s="152">
        <v>746426</v>
      </c>
      <c r="N189" s="152">
        <v>878732</v>
      </c>
      <c r="O189" s="152">
        <v>474593</v>
      </c>
      <c r="P189" s="10"/>
      <c r="Q189" s="152">
        <v>120733</v>
      </c>
      <c r="R189" s="152">
        <v>1804090</v>
      </c>
      <c r="S189" s="152">
        <v>1229071</v>
      </c>
      <c r="T189" s="2"/>
      <c r="U189" s="233"/>
    </row>
    <row r="190" spans="1:21" ht="16" customHeight="1">
      <c r="A190" s="22" t="s">
        <v>26</v>
      </c>
      <c r="B190" s="22" t="s">
        <v>93</v>
      </c>
      <c r="C190" s="103">
        <f t="shared" si="5"/>
        <v>1680688</v>
      </c>
      <c r="D190" s="2"/>
      <c r="E190" s="152">
        <v>65896</v>
      </c>
      <c r="F190" s="152">
        <v>31764</v>
      </c>
      <c r="G190" s="152">
        <v>9674</v>
      </c>
      <c r="H190" s="10"/>
      <c r="I190" s="152">
        <v>748529</v>
      </c>
      <c r="J190" s="152">
        <v>909808</v>
      </c>
      <c r="K190" s="152">
        <v>502456</v>
      </c>
      <c r="L190" s="10"/>
      <c r="M190" s="152">
        <v>746475</v>
      </c>
      <c r="N190" s="152">
        <v>914982</v>
      </c>
      <c r="O190" s="152">
        <v>505307</v>
      </c>
      <c r="P190" s="10"/>
      <c r="Q190" s="152">
        <v>119788</v>
      </c>
      <c r="R190" s="152">
        <v>1900964</v>
      </c>
      <c r="S190" s="152">
        <v>1331190</v>
      </c>
      <c r="T190" s="2"/>
      <c r="U190" s="233"/>
    </row>
    <row r="191" spans="1:21" ht="16" customHeight="1">
      <c r="A191" s="22" t="s">
        <v>27</v>
      </c>
      <c r="B191" s="22" t="s">
        <v>93</v>
      </c>
      <c r="C191" s="103">
        <f t="shared" si="5"/>
        <v>1694918</v>
      </c>
      <c r="D191" s="2"/>
      <c r="E191" s="152">
        <v>77976</v>
      </c>
      <c r="F191" s="152">
        <v>33313</v>
      </c>
      <c r="G191" s="152">
        <v>10897</v>
      </c>
      <c r="H191" s="10"/>
      <c r="I191" s="152">
        <v>749618</v>
      </c>
      <c r="J191" s="152">
        <v>913406</v>
      </c>
      <c r="K191" s="152">
        <v>483784</v>
      </c>
      <c r="L191" s="10"/>
      <c r="M191" s="152">
        <v>748945</v>
      </c>
      <c r="N191" s="152">
        <v>920258</v>
      </c>
      <c r="O191" s="152">
        <v>487373</v>
      </c>
      <c r="P191" s="10"/>
      <c r="Q191" s="152">
        <v>118379</v>
      </c>
      <c r="R191" s="152">
        <v>1893124</v>
      </c>
      <c r="S191" s="152">
        <v>1273361</v>
      </c>
      <c r="T191" s="2"/>
      <c r="U191" s="233"/>
    </row>
    <row r="192" spans="1:21" ht="16" customHeight="1">
      <c r="A192" s="22" t="s">
        <v>28</v>
      </c>
      <c r="B192" s="22" t="s">
        <v>93</v>
      </c>
      <c r="C192" s="103">
        <f t="shared" si="5"/>
        <v>1552986</v>
      </c>
      <c r="D192" s="2"/>
      <c r="E192" s="152">
        <v>114296</v>
      </c>
      <c r="F192" s="152">
        <v>32177</v>
      </c>
      <c r="G192" s="152">
        <v>9877</v>
      </c>
      <c r="H192" s="10"/>
      <c r="I192" s="152">
        <v>670592</v>
      </c>
      <c r="J192" s="152">
        <v>720428</v>
      </c>
      <c r="K192" s="152">
        <v>383322</v>
      </c>
      <c r="L192" s="10"/>
      <c r="M192" s="152">
        <v>670132</v>
      </c>
      <c r="N192" s="152">
        <v>721680</v>
      </c>
      <c r="O192" s="152">
        <v>384438</v>
      </c>
      <c r="P192" s="10"/>
      <c r="Q192" s="152">
        <v>97966</v>
      </c>
      <c r="R192" s="152">
        <v>1325345</v>
      </c>
      <c r="S192" s="152">
        <v>869509</v>
      </c>
      <c r="T192" s="2"/>
      <c r="U192" s="233"/>
    </row>
    <row r="193" spans="1:21" ht="16" customHeight="1">
      <c r="A193" s="2"/>
      <c r="B193" s="2"/>
      <c r="C193" s="105"/>
      <c r="D193" s="2"/>
      <c r="E193" s="129"/>
      <c r="F193" s="129"/>
      <c r="G193" s="129"/>
      <c r="H193" s="129"/>
      <c r="I193" s="129"/>
      <c r="J193" s="129"/>
      <c r="K193" s="129"/>
      <c r="L193" s="129"/>
      <c r="M193" s="129"/>
      <c r="N193" s="129"/>
      <c r="O193" s="129"/>
      <c r="P193" s="129"/>
      <c r="Q193" s="129"/>
      <c r="R193" s="129"/>
      <c r="S193" s="129"/>
      <c r="T193" s="2"/>
      <c r="U193" s="233"/>
    </row>
    <row r="194" spans="1:21" ht="16" customHeight="1">
      <c r="A194" s="2"/>
      <c r="B194" s="2"/>
      <c r="C194" s="105"/>
      <c r="D194" s="2"/>
      <c r="E194" s="296" t="s">
        <v>113</v>
      </c>
      <c r="F194" s="296"/>
      <c r="G194" s="296"/>
      <c r="H194" s="2"/>
      <c r="I194" s="296" t="s">
        <v>114</v>
      </c>
      <c r="J194" s="296"/>
      <c r="K194" s="296"/>
      <c r="L194" s="2"/>
      <c r="M194" s="296" t="s">
        <v>115</v>
      </c>
      <c r="N194" s="296"/>
      <c r="O194" s="296"/>
      <c r="P194" s="2"/>
      <c r="Q194" s="296" t="s">
        <v>116</v>
      </c>
      <c r="R194" s="296"/>
      <c r="S194" s="296"/>
      <c r="T194" s="2"/>
      <c r="U194" s="233"/>
    </row>
    <row r="195" spans="1:21" ht="16" customHeight="1">
      <c r="A195" s="2"/>
      <c r="B195" s="2"/>
      <c r="C195" s="105"/>
      <c r="D195" s="2"/>
      <c r="E195" s="5" t="s">
        <v>68</v>
      </c>
      <c r="F195" s="5" t="s">
        <v>96</v>
      </c>
      <c r="G195" s="5" t="s">
        <v>97</v>
      </c>
      <c r="H195" s="2"/>
      <c r="I195" s="5" t="s">
        <v>68</v>
      </c>
      <c r="J195" s="5" t="s">
        <v>96</v>
      </c>
      <c r="K195" s="5" t="s">
        <v>97</v>
      </c>
      <c r="L195" s="2"/>
      <c r="M195" s="5" t="s">
        <v>68</v>
      </c>
      <c r="N195" s="5" t="s">
        <v>96</v>
      </c>
      <c r="O195" s="5" t="s">
        <v>97</v>
      </c>
      <c r="P195" s="2"/>
      <c r="Q195" s="5" t="s">
        <v>68</v>
      </c>
      <c r="R195" s="5" t="s">
        <v>96</v>
      </c>
      <c r="S195" s="5" t="s">
        <v>97</v>
      </c>
      <c r="T195" s="2"/>
      <c r="U195" s="233"/>
    </row>
    <row r="196" spans="1:21" ht="16" customHeight="1">
      <c r="A196" s="2"/>
      <c r="B196" s="2"/>
      <c r="C196" s="105"/>
      <c r="D196" s="2"/>
      <c r="E196" s="129"/>
      <c r="F196" s="129"/>
      <c r="G196" s="129"/>
      <c r="H196" s="129"/>
      <c r="I196" s="129"/>
      <c r="J196" s="129"/>
      <c r="K196" s="129"/>
      <c r="L196" s="129"/>
      <c r="M196" s="129"/>
      <c r="N196" s="129"/>
      <c r="O196" s="129"/>
      <c r="P196" s="129"/>
      <c r="Q196" s="129"/>
      <c r="R196" s="129"/>
      <c r="S196" s="129"/>
      <c r="T196" s="2"/>
      <c r="U196" s="233"/>
    </row>
    <row r="197" spans="1:21" ht="16" customHeight="1">
      <c r="A197" s="29" t="s">
        <v>10</v>
      </c>
      <c r="B197" s="29" t="s">
        <v>93</v>
      </c>
      <c r="C197" s="104">
        <f t="shared" ref="C197:C213" si="6">E197+I197+M197+Q197</f>
        <v>6559004</v>
      </c>
      <c r="D197" s="2"/>
      <c r="E197" s="152">
        <v>267433</v>
      </c>
      <c r="F197" s="152">
        <v>37453</v>
      </c>
      <c r="G197" s="152">
        <v>15011</v>
      </c>
      <c r="H197" s="10"/>
      <c r="I197" s="152">
        <v>3019884</v>
      </c>
      <c r="J197" s="152">
        <v>394241</v>
      </c>
      <c r="K197" s="152">
        <v>249124</v>
      </c>
      <c r="L197" s="10"/>
      <c r="M197" s="152">
        <v>3019940</v>
      </c>
      <c r="N197" s="152">
        <v>394206</v>
      </c>
      <c r="O197" s="152">
        <v>249190</v>
      </c>
      <c r="P197" s="10"/>
      <c r="Q197" s="152">
        <v>251747</v>
      </c>
      <c r="R197" s="152">
        <v>511684</v>
      </c>
      <c r="S197" s="152">
        <v>338497</v>
      </c>
      <c r="T197" s="2"/>
      <c r="U197" s="233"/>
    </row>
    <row r="198" spans="1:21" ht="16" customHeight="1">
      <c r="A198" s="22" t="s">
        <v>13</v>
      </c>
      <c r="B198" s="22" t="s">
        <v>93</v>
      </c>
      <c r="C198" s="104">
        <f t="shared" si="6"/>
        <v>6533307</v>
      </c>
      <c r="D198" s="2"/>
      <c r="E198" s="152">
        <v>323683</v>
      </c>
      <c r="F198" s="152">
        <v>35334</v>
      </c>
      <c r="G198" s="152">
        <v>12668</v>
      </c>
      <c r="H198" s="10"/>
      <c r="I198" s="152">
        <v>2975025</v>
      </c>
      <c r="J198" s="152">
        <v>381791</v>
      </c>
      <c r="K198" s="152">
        <v>234660</v>
      </c>
      <c r="L198" s="10"/>
      <c r="M198" s="152">
        <v>2982970</v>
      </c>
      <c r="N198" s="152">
        <v>382890</v>
      </c>
      <c r="O198" s="152">
        <v>235568</v>
      </c>
      <c r="P198" s="10"/>
      <c r="Q198" s="152">
        <v>251629</v>
      </c>
      <c r="R198" s="152">
        <v>498118</v>
      </c>
      <c r="S198" s="152">
        <v>317732</v>
      </c>
      <c r="T198" s="2"/>
      <c r="U198" s="233"/>
    </row>
    <row r="199" spans="1:21" ht="16" customHeight="1">
      <c r="A199" s="22" t="s">
        <v>14</v>
      </c>
      <c r="B199" s="22" t="s">
        <v>93</v>
      </c>
      <c r="C199" s="104">
        <f t="shared" si="6"/>
        <v>5024129</v>
      </c>
      <c r="D199" s="2"/>
      <c r="E199" s="152">
        <v>27671</v>
      </c>
      <c r="F199" s="152">
        <v>68677</v>
      </c>
      <c r="G199" s="152">
        <v>43885</v>
      </c>
      <c r="H199" s="10"/>
      <c r="I199" s="152">
        <v>2351534</v>
      </c>
      <c r="J199" s="152">
        <v>363972</v>
      </c>
      <c r="K199" s="152">
        <v>253820</v>
      </c>
      <c r="L199" s="10"/>
      <c r="M199" s="152">
        <v>2356877</v>
      </c>
      <c r="N199" s="152">
        <v>363033</v>
      </c>
      <c r="O199" s="152">
        <v>253152</v>
      </c>
      <c r="P199" s="10"/>
      <c r="Q199" s="152">
        <v>288047</v>
      </c>
      <c r="R199" s="152">
        <v>701404</v>
      </c>
      <c r="S199" s="152">
        <v>529098</v>
      </c>
      <c r="T199" s="2"/>
      <c r="U199" s="233"/>
    </row>
    <row r="200" spans="1:21" ht="16" customHeight="1">
      <c r="A200" s="22" t="s">
        <v>15</v>
      </c>
      <c r="B200" s="22" t="s">
        <v>93</v>
      </c>
      <c r="C200" s="104">
        <f t="shared" si="6"/>
        <v>4765741</v>
      </c>
      <c r="D200" s="2"/>
      <c r="E200" s="152">
        <v>51816</v>
      </c>
      <c r="F200" s="152">
        <v>53086</v>
      </c>
      <c r="G200" s="152">
        <v>28980</v>
      </c>
      <c r="H200" s="10"/>
      <c r="I200" s="152">
        <v>2229409</v>
      </c>
      <c r="J200" s="152">
        <v>328111</v>
      </c>
      <c r="K200" s="152">
        <v>217834</v>
      </c>
      <c r="L200" s="10"/>
      <c r="M200" s="152">
        <v>2236684</v>
      </c>
      <c r="N200" s="152">
        <v>329140</v>
      </c>
      <c r="O200" s="152">
        <v>218432</v>
      </c>
      <c r="P200" s="10"/>
      <c r="Q200" s="152">
        <v>247832</v>
      </c>
      <c r="R200" s="152">
        <v>549590</v>
      </c>
      <c r="S200" s="152">
        <v>388952</v>
      </c>
      <c r="T200" s="2"/>
      <c r="U200" s="233"/>
    </row>
    <row r="201" spans="1:21" ht="16" customHeight="1">
      <c r="A201" s="22" t="s">
        <v>16</v>
      </c>
      <c r="B201" s="22" t="s">
        <v>93</v>
      </c>
      <c r="C201" s="104">
        <f t="shared" si="6"/>
        <v>6954711</v>
      </c>
      <c r="D201" s="2"/>
      <c r="E201" s="152">
        <v>436609</v>
      </c>
      <c r="F201" s="152">
        <v>38417</v>
      </c>
      <c r="G201" s="152">
        <v>15390</v>
      </c>
      <c r="H201" s="10"/>
      <c r="I201" s="152">
        <v>3132847</v>
      </c>
      <c r="J201" s="152">
        <v>414219</v>
      </c>
      <c r="K201" s="152">
        <v>269055</v>
      </c>
      <c r="L201" s="10"/>
      <c r="M201" s="152">
        <v>3122615</v>
      </c>
      <c r="N201" s="152">
        <v>412819</v>
      </c>
      <c r="O201" s="152">
        <v>268701</v>
      </c>
      <c r="P201" s="10"/>
      <c r="Q201" s="152">
        <v>262640</v>
      </c>
      <c r="R201" s="152">
        <v>540808</v>
      </c>
      <c r="S201" s="152">
        <v>366465</v>
      </c>
      <c r="T201" s="2"/>
      <c r="U201" s="233"/>
    </row>
    <row r="202" spans="1:21" ht="16" customHeight="1">
      <c r="A202" s="22" t="s">
        <v>17</v>
      </c>
      <c r="B202" s="22" t="s">
        <v>93</v>
      </c>
      <c r="C202" s="104">
        <f t="shared" si="6"/>
        <v>5757328</v>
      </c>
      <c r="D202" s="2"/>
      <c r="E202" s="152">
        <v>477951</v>
      </c>
      <c r="F202" s="152">
        <v>37039</v>
      </c>
      <c r="G202" s="152">
        <v>13986</v>
      </c>
      <c r="H202" s="10"/>
      <c r="I202" s="152">
        <v>2547243</v>
      </c>
      <c r="J202" s="152">
        <v>335542</v>
      </c>
      <c r="K202" s="152">
        <v>211737</v>
      </c>
      <c r="L202" s="10"/>
      <c r="M202" s="152">
        <v>2540201</v>
      </c>
      <c r="N202" s="152">
        <v>334285</v>
      </c>
      <c r="O202" s="152">
        <v>211121</v>
      </c>
      <c r="P202" s="10"/>
      <c r="Q202" s="152">
        <v>191933</v>
      </c>
      <c r="R202" s="152">
        <v>381110</v>
      </c>
      <c r="S202" s="152">
        <v>244147</v>
      </c>
      <c r="T202" s="2"/>
      <c r="U202" s="233"/>
    </row>
    <row r="203" spans="1:21" ht="16" customHeight="1">
      <c r="A203" s="22" t="s">
        <v>18</v>
      </c>
      <c r="B203" s="22" t="s">
        <v>93</v>
      </c>
      <c r="C203" s="104">
        <f t="shared" si="6"/>
        <v>5924713</v>
      </c>
      <c r="D203" s="2"/>
      <c r="E203" s="152">
        <v>433273</v>
      </c>
      <c r="F203" s="152">
        <v>37074</v>
      </c>
      <c r="G203" s="152">
        <v>14124</v>
      </c>
      <c r="H203" s="10"/>
      <c r="I203" s="152">
        <v>2650583</v>
      </c>
      <c r="J203" s="152">
        <v>354650</v>
      </c>
      <c r="K203" s="152">
        <v>227456</v>
      </c>
      <c r="L203" s="10"/>
      <c r="M203" s="152">
        <v>2648174</v>
      </c>
      <c r="N203" s="152">
        <v>354172</v>
      </c>
      <c r="O203" s="152">
        <v>227594</v>
      </c>
      <c r="P203" s="10"/>
      <c r="Q203" s="152">
        <v>192683</v>
      </c>
      <c r="R203" s="152">
        <v>386100</v>
      </c>
      <c r="S203" s="152">
        <v>249350</v>
      </c>
      <c r="T203" s="2"/>
      <c r="U203" s="233"/>
    </row>
    <row r="204" spans="1:21" ht="16" customHeight="1">
      <c r="A204" s="22" t="s">
        <v>19</v>
      </c>
      <c r="B204" s="22" t="s">
        <v>93</v>
      </c>
      <c r="C204" s="104">
        <f t="shared" si="6"/>
        <v>5276749</v>
      </c>
      <c r="D204" s="2"/>
      <c r="E204" s="152">
        <v>298470</v>
      </c>
      <c r="F204" s="152">
        <v>34556</v>
      </c>
      <c r="G204" s="152">
        <v>12090</v>
      </c>
      <c r="H204" s="10"/>
      <c r="I204" s="152">
        <v>2410334</v>
      </c>
      <c r="J204" s="152">
        <v>323831</v>
      </c>
      <c r="K204" s="152">
        <v>204603</v>
      </c>
      <c r="L204" s="10"/>
      <c r="M204" s="152">
        <v>2403649</v>
      </c>
      <c r="N204" s="152">
        <v>322009</v>
      </c>
      <c r="O204" s="152">
        <v>203226</v>
      </c>
      <c r="P204" s="10"/>
      <c r="Q204" s="152">
        <v>164296</v>
      </c>
      <c r="R204" s="152">
        <v>322502</v>
      </c>
      <c r="S204" s="152">
        <v>200197</v>
      </c>
      <c r="T204" s="2"/>
      <c r="U204" s="233"/>
    </row>
    <row r="205" spans="1:21" ht="16" customHeight="1">
      <c r="A205" s="22" t="s">
        <v>20</v>
      </c>
      <c r="B205" s="22" t="s">
        <v>93</v>
      </c>
      <c r="C205" s="104">
        <f t="shared" si="6"/>
        <v>6039648</v>
      </c>
      <c r="D205" s="2"/>
      <c r="E205" s="152">
        <v>435919</v>
      </c>
      <c r="F205" s="152">
        <v>33033</v>
      </c>
      <c r="G205" s="152">
        <v>10624</v>
      </c>
      <c r="H205" s="10"/>
      <c r="I205" s="152">
        <v>2669055</v>
      </c>
      <c r="J205" s="152">
        <v>380670</v>
      </c>
      <c r="K205" s="152">
        <v>254655</v>
      </c>
      <c r="L205" s="10"/>
      <c r="M205" s="152">
        <v>2683880</v>
      </c>
      <c r="N205" s="152">
        <v>381697</v>
      </c>
      <c r="O205" s="152">
        <v>255219</v>
      </c>
      <c r="P205" s="10"/>
      <c r="Q205" s="152">
        <v>250794</v>
      </c>
      <c r="R205" s="152">
        <v>553490</v>
      </c>
      <c r="S205" s="152">
        <v>390650</v>
      </c>
      <c r="T205" s="2"/>
      <c r="U205" s="233"/>
    </row>
    <row r="206" spans="1:21" ht="16" customHeight="1">
      <c r="A206" s="22" t="s">
        <v>21</v>
      </c>
      <c r="B206" s="22" t="s">
        <v>93</v>
      </c>
      <c r="C206" s="104">
        <f t="shared" si="6"/>
        <v>6387607</v>
      </c>
      <c r="D206" s="2"/>
      <c r="E206" s="152">
        <v>78858</v>
      </c>
      <c r="F206" s="152">
        <v>60183</v>
      </c>
      <c r="G206" s="152">
        <v>36873</v>
      </c>
      <c r="H206" s="10"/>
      <c r="I206" s="152">
        <v>2992404</v>
      </c>
      <c r="J206" s="152">
        <v>430953</v>
      </c>
      <c r="K206" s="152">
        <v>293523</v>
      </c>
      <c r="L206" s="10"/>
      <c r="M206" s="152">
        <v>3011193</v>
      </c>
      <c r="N206" s="152">
        <v>432748</v>
      </c>
      <c r="O206" s="152">
        <v>294906</v>
      </c>
      <c r="P206" s="10"/>
      <c r="Q206" s="152">
        <v>305152</v>
      </c>
      <c r="R206" s="152">
        <v>710042</v>
      </c>
      <c r="S206" s="152">
        <v>526946</v>
      </c>
      <c r="T206" s="2"/>
      <c r="U206" s="233"/>
    </row>
    <row r="207" spans="1:21" ht="16" customHeight="1">
      <c r="A207" s="22" t="s">
        <v>22</v>
      </c>
      <c r="B207" s="22" t="s">
        <v>93</v>
      </c>
      <c r="C207" s="104">
        <f t="shared" si="6"/>
        <v>6462732</v>
      </c>
      <c r="D207" s="2"/>
      <c r="E207" s="152">
        <v>146614</v>
      </c>
      <c r="F207" s="152">
        <v>35837</v>
      </c>
      <c r="G207" s="152">
        <v>13956</v>
      </c>
      <c r="H207" s="10"/>
      <c r="I207" s="152">
        <v>2991949</v>
      </c>
      <c r="J207" s="152">
        <v>431198</v>
      </c>
      <c r="K207" s="152">
        <v>288057</v>
      </c>
      <c r="L207" s="10"/>
      <c r="M207" s="152">
        <v>3001360</v>
      </c>
      <c r="N207" s="152">
        <v>431363</v>
      </c>
      <c r="O207" s="152">
        <v>288192</v>
      </c>
      <c r="P207" s="10"/>
      <c r="Q207" s="152">
        <v>322809</v>
      </c>
      <c r="R207" s="152">
        <v>760660</v>
      </c>
      <c r="S207" s="152">
        <v>568521</v>
      </c>
      <c r="T207" s="2"/>
      <c r="U207" s="233"/>
    </row>
    <row r="208" spans="1:21" ht="16" customHeight="1">
      <c r="A208" s="22" t="s">
        <v>23</v>
      </c>
      <c r="B208" s="22" t="s">
        <v>93</v>
      </c>
      <c r="C208" s="104">
        <f t="shared" si="6"/>
        <v>7650204</v>
      </c>
      <c r="D208" s="2"/>
      <c r="E208" s="152">
        <v>473697</v>
      </c>
      <c r="F208" s="152">
        <v>36506</v>
      </c>
      <c r="G208" s="152">
        <v>13859</v>
      </c>
      <c r="H208" s="10"/>
      <c r="I208" s="152">
        <v>3398435</v>
      </c>
      <c r="J208" s="152">
        <v>476634</v>
      </c>
      <c r="K208" s="152">
        <v>326986</v>
      </c>
      <c r="L208" s="10"/>
      <c r="M208" s="152">
        <v>3401599</v>
      </c>
      <c r="N208" s="152">
        <v>474901</v>
      </c>
      <c r="O208" s="152">
        <v>325960</v>
      </c>
      <c r="P208" s="10"/>
      <c r="Q208" s="152">
        <v>376473</v>
      </c>
      <c r="R208" s="152">
        <v>910080</v>
      </c>
      <c r="S208" s="152">
        <v>703809</v>
      </c>
      <c r="T208" s="2"/>
      <c r="U208" s="233"/>
    </row>
    <row r="209" spans="1:21" ht="16" customHeight="1">
      <c r="A209" s="22" t="s">
        <v>24</v>
      </c>
      <c r="B209" s="22" t="s">
        <v>93</v>
      </c>
      <c r="C209" s="104">
        <f t="shared" si="6"/>
        <v>7123617</v>
      </c>
      <c r="D209" s="2"/>
      <c r="E209" s="152">
        <v>161651</v>
      </c>
      <c r="F209" s="152">
        <v>38593</v>
      </c>
      <c r="G209" s="152">
        <v>16399</v>
      </c>
      <c r="H209" s="10"/>
      <c r="I209" s="152">
        <v>3307003</v>
      </c>
      <c r="J209" s="152">
        <v>471671</v>
      </c>
      <c r="K209" s="152">
        <v>324986</v>
      </c>
      <c r="L209" s="10"/>
      <c r="M209" s="152">
        <v>3312229</v>
      </c>
      <c r="N209" s="152">
        <v>470235</v>
      </c>
      <c r="O209" s="152">
        <v>324037</v>
      </c>
      <c r="P209" s="10"/>
      <c r="Q209" s="152">
        <v>342734</v>
      </c>
      <c r="R209" s="152">
        <v>830822</v>
      </c>
      <c r="S209" s="152">
        <v>640922</v>
      </c>
      <c r="T209" s="2"/>
      <c r="U209" s="233"/>
    </row>
    <row r="210" spans="1:21" ht="16" customHeight="1">
      <c r="A210" s="22" t="s">
        <v>25</v>
      </c>
      <c r="B210" s="22" t="s">
        <v>93</v>
      </c>
      <c r="C210" s="104">
        <f t="shared" si="6"/>
        <v>6254813</v>
      </c>
      <c r="D210" s="2"/>
      <c r="E210" s="152">
        <v>173501</v>
      </c>
      <c r="F210" s="152">
        <v>37156</v>
      </c>
      <c r="G210" s="152">
        <v>14833</v>
      </c>
      <c r="H210" s="10"/>
      <c r="I210" s="152">
        <v>2876780</v>
      </c>
      <c r="J210" s="152">
        <v>414108</v>
      </c>
      <c r="K210" s="152">
        <v>283810</v>
      </c>
      <c r="L210" s="10"/>
      <c r="M210" s="152">
        <v>2876466</v>
      </c>
      <c r="N210" s="152">
        <v>411216</v>
      </c>
      <c r="O210" s="152">
        <v>281110</v>
      </c>
      <c r="P210" s="10"/>
      <c r="Q210" s="152">
        <v>328066</v>
      </c>
      <c r="R210" s="152">
        <v>791104</v>
      </c>
      <c r="S210" s="152">
        <v>605420</v>
      </c>
      <c r="T210" s="2"/>
      <c r="U210" s="233"/>
    </row>
    <row r="211" spans="1:21" ht="16" customHeight="1">
      <c r="A211" s="22" t="s">
        <v>26</v>
      </c>
      <c r="B211" s="22" t="s">
        <v>93</v>
      </c>
      <c r="C211" s="104">
        <f t="shared" si="6"/>
        <v>6192885</v>
      </c>
      <c r="D211" s="2"/>
      <c r="E211" s="152">
        <v>126483</v>
      </c>
      <c r="F211" s="152">
        <v>38766</v>
      </c>
      <c r="G211" s="152">
        <v>16535</v>
      </c>
      <c r="H211" s="10"/>
      <c r="I211" s="152">
        <v>2870990</v>
      </c>
      <c r="J211" s="152">
        <v>417384</v>
      </c>
      <c r="K211" s="152">
        <v>288203</v>
      </c>
      <c r="L211" s="10"/>
      <c r="M211" s="152">
        <v>2875248</v>
      </c>
      <c r="N211" s="152">
        <v>415392</v>
      </c>
      <c r="O211" s="152">
        <v>286245</v>
      </c>
      <c r="P211" s="10"/>
      <c r="Q211" s="152">
        <v>320164</v>
      </c>
      <c r="R211" s="152">
        <v>787985</v>
      </c>
      <c r="S211" s="152">
        <v>610760</v>
      </c>
      <c r="T211" s="2"/>
      <c r="U211" s="233"/>
    </row>
    <row r="212" spans="1:21" ht="16" customHeight="1">
      <c r="A212" s="22" t="s">
        <v>27</v>
      </c>
      <c r="B212" s="22" t="s">
        <v>93</v>
      </c>
      <c r="C212" s="104">
        <f t="shared" si="6"/>
        <v>6545499</v>
      </c>
      <c r="D212" s="2"/>
      <c r="E212" s="152">
        <v>147660</v>
      </c>
      <c r="F212" s="152">
        <v>39860</v>
      </c>
      <c r="G212" s="152">
        <v>17260</v>
      </c>
      <c r="H212" s="10"/>
      <c r="I212" s="152">
        <v>3027312</v>
      </c>
      <c r="J212" s="152">
        <v>431886</v>
      </c>
      <c r="K212" s="152">
        <v>293276</v>
      </c>
      <c r="L212" s="10"/>
      <c r="M212" s="152">
        <v>3033311</v>
      </c>
      <c r="N212" s="152">
        <v>431043</v>
      </c>
      <c r="O212" s="152">
        <v>292577</v>
      </c>
      <c r="P212" s="10"/>
      <c r="Q212" s="152">
        <v>337216</v>
      </c>
      <c r="R212" s="152">
        <v>797820</v>
      </c>
      <c r="S212" s="152">
        <v>603775</v>
      </c>
      <c r="T212" s="2"/>
      <c r="U212" s="233"/>
    </row>
    <row r="213" spans="1:21" ht="16" customHeight="1">
      <c r="A213" s="22" t="s">
        <v>28</v>
      </c>
      <c r="B213" s="22" t="s">
        <v>93</v>
      </c>
      <c r="C213" s="104">
        <f t="shared" si="6"/>
        <v>5403970</v>
      </c>
      <c r="D213" s="2"/>
      <c r="E213" s="152">
        <v>194376</v>
      </c>
      <c r="F213" s="152">
        <v>35862</v>
      </c>
      <c r="G213" s="152">
        <v>13488</v>
      </c>
      <c r="H213" s="10"/>
      <c r="I213" s="152">
        <v>2468552</v>
      </c>
      <c r="J213" s="152">
        <v>354920</v>
      </c>
      <c r="K213" s="152">
        <v>239688</v>
      </c>
      <c r="L213" s="10"/>
      <c r="M213" s="152">
        <v>2476912</v>
      </c>
      <c r="N213" s="152">
        <v>354656</v>
      </c>
      <c r="O213" s="152">
        <v>238838</v>
      </c>
      <c r="P213" s="10"/>
      <c r="Q213" s="152">
        <v>264130</v>
      </c>
      <c r="R213" s="152">
        <v>614409</v>
      </c>
      <c r="S213" s="152">
        <v>458389</v>
      </c>
      <c r="T213" s="2"/>
      <c r="U213" s="233"/>
    </row>
    <row r="214" spans="1:21" ht="16" customHeight="1">
      <c r="A214" s="2"/>
      <c r="B214" s="2"/>
      <c r="C214" s="2"/>
      <c r="D214" s="2"/>
      <c r="E214" s="2"/>
      <c r="F214" s="2"/>
      <c r="G214" s="2"/>
      <c r="H214" s="2"/>
      <c r="I214" s="2"/>
      <c r="J214" s="2"/>
      <c r="K214" s="2"/>
      <c r="L214" s="2"/>
      <c r="M214" s="2"/>
      <c r="N214" s="2"/>
      <c r="O214" s="2"/>
      <c r="P214" s="2"/>
      <c r="Q214" s="2"/>
      <c r="R214" s="2"/>
      <c r="S214" s="2"/>
      <c r="T214" s="2"/>
      <c r="U214" s="233"/>
    </row>
    <row r="215" spans="1:21" ht="16" customHeight="1">
      <c r="A215" s="230"/>
      <c r="B215" s="230"/>
      <c r="C215" s="230"/>
      <c r="D215" s="230"/>
      <c r="E215" s="230"/>
      <c r="F215" s="230"/>
      <c r="G215" s="230"/>
      <c r="H215" s="230"/>
      <c r="I215" s="230"/>
      <c r="J215" s="230"/>
      <c r="K215" s="230"/>
      <c r="L215" s="230"/>
      <c r="M215" s="230"/>
      <c r="N215" s="230"/>
      <c r="O215" s="230"/>
      <c r="P215" s="230"/>
      <c r="Q215" s="230"/>
      <c r="R215" s="230"/>
      <c r="S215" s="230"/>
      <c r="T215" s="230"/>
    </row>
  </sheetData>
  <mergeCells count="42">
    <mergeCell ref="E85:G85"/>
    <mergeCell ref="I85:K85"/>
    <mergeCell ref="M85:O85"/>
    <mergeCell ref="Q85:S85"/>
    <mergeCell ref="A1:C1"/>
    <mergeCell ref="E64:G64"/>
    <mergeCell ref="I64:K64"/>
    <mergeCell ref="M64:O64"/>
    <mergeCell ref="Q64:S64"/>
    <mergeCell ref="M22:O22"/>
    <mergeCell ref="Q22:S22"/>
    <mergeCell ref="E43:G43"/>
    <mergeCell ref="I43:K43"/>
    <mergeCell ref="M43:O43"/>
    <mergeCell ref="Q43:S43"/>
    <mergeCell ref="E1:G1"/>
    <mergeCell ref="I1:K1"/>
    <mergeCell ref="M1:O1"/>
    <mergeCell ref="Q1:S1"/>
    <mergeCell ref="E22:G22"/>
    <mergeCell ref="I22:K22"/>
    <mergeCell ref="A110:C110"/>
    <mergeCell ref="E110:G110"/>
    <mergeCell ref="I110:K110"/>
    <mergeCell ref="M110:O110"/>
    <mergeCell ref="Q110:S110"/>
    <mergeCell ref="E131:G131"/>
    <mergeCell ref="I131:K131"/>
    <mergeCell ref="M131:O131"/>
    <mergeCell ref="Q131:S131"/>
    <mergeCell ref="E152:G152"/>
    <mergeCell ref="I152:K152"/>
    <mergeCell ref="M152:O152"/>
    <mergeCell ref="Q152:S152"/>
    <mergeCell ref="E173:G173"/>
    <mergeCell ref="I173:K173"/>
    <mergeCell ref="M173:O173"/>
    <mergeCell ref="Q173:S173"/>
    <mergeCell ref="E194:G194"/>
    <mergeCell ref="I194:K194"/>
    <mergeCell ref="M194:O194"/>
    <mergeCell ref="Q194:S19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15</vt:i4>
      </vt:variant>
    </vt:vector>
  </HeadingPairs>
  <TitlesOfParts>
    <vt:vector size="15" baseType="lpstr">
      <vt:lpstr>S1 - File formats</vt:lpstr>
      <vt:lpstr>S2 - Raw data and mapping</vt:lpstr>
      <vt:lpstr>S3 - Read counts by orientation</vt:lpstr>
      <vt:lpstr>S4 - Unbalanced at alpha 0.05</vt:lpstr>
      <vt:lpstr>S5 - Unbalanced at FDR 5%</vt:lpstr>
      <vt:lpstr>S6 - Baited fragment classes I</vt:lpstr>
      <vt:lpstr>S7 - repeat- and N-periods</vt:lpstr>
      <vt:lpstr>S8 - Reads per interaction I</vt:lpstr>
      <vt:lpstr>S9 - Interaction distances I</vt:lpstr>
      <vt:lpstr>S10 - RE enrichment</vt:lpstr>
      <vt:lpstr>S11 - Literature research</vt:lpstr>
      <vt:lpstr>S12- Baited fragment classes II</vt:lpstr>
      <vt:lpstr>S13 - Reads per interaction II</vt:lpstr>
      <vt:lpstr>S14 - Interaction distances II</vt:lpstr>
      <vt:lpstr>S15 - GOPHER design statistics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Hansen, Peter</cp:lastModifiedBy>
  <dcterms:created xsi:type="dcterms:W3CDTF">2021-04-26T09:37:42Z</dcterms:created>
  <dcterms:modified xsi:type="dcterms:W3CDTF">2024-10-04T13:12:54Z</dcterms:modified>
</cp:coreProperties>
</file>